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ย 68\"/>
    </mc:Choice>
  </mc:AlternateContent>
  <xr:revisionPtr revIDLastSave="0" documentId="13_ncr:1_{5765A2EF-FD7E-4895-AC1B-F3233C8D078E}" xr6:coauthVersionLast="47" xr6:coauthVersionMax="47" xr10:uidLastSave="{00000000-0000-0000-0000-000000000000}"/>
  <bookViews>
    <workbookView xWindow="-120" yWindow="-120" windowWidth="29040" windowHeight="15720" tabRatio="936" firstSheet="1" activeTab="33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'1'!$A$1:$S$265</definedName>
    <definedName name="_xlnm._FilterDatabase" localSheetId="13" hidden="1">'10'!$A$1:$S$265</definedName>
    <definedName name="_xlnm._FilterDatabase" localSheetId="14" hidden="1">'11'!$A$1:$S$265</definedName>
    <definedName name="_xlnm._FilterDatabase" localSheetId="15" hidden="1">'12'!$A$1:$S$265</definedName>
    <definedName name="_xlnm._FilterDatabase" localSheetId="16" hidden="1">'13'!$A$1:$S$265</definedName>
    <definedName name="_xlnm._FilterDatabase" localSheetId="17" hidden="1">'14'!$A$1:$S$265</definedName>
    <definedName name="_xlnm._FilterDatabase" localSheetId="18" hidden="1">'15'!$A$1:$S$265</definedName>
    <definedName name="_xlnm._FilterDatabase" localSheetId="19" hidden="1">'16'!$A$1:$S$265</definedName>
    <definedName name="_xlnm._FilterDatabase" localSheetId="20" hidden="1">'17'!$A$1:$S$265</definedName>
    <definedName name="_xlnm._FilterDatabase" localSheetId="21" hidden="1">'18'!$A$1:$S$265</definedName>
    <definedName name="_xlnm._FilterDatabase" localSheetId="22" hidden="1">'19'!$A$1:$S$265</definedName>
    <definedName name="_xlnm._FilterDatabase" localSheetId="5" hidden="1">'2'!$A$1:$S$265</definedName>
    <definedName name="_xlnm._FilterDatabase" localSheetId="23" hidden="1">'20'!$A$1:$S$265</definedName>
    <definedName name="_xlnm._FilterDatabase" localSheetId="24" hidden="1">'21'!$A$1:$S$265</definedName>
    <definedName name="_xlnm._FilterDatabase" localSheetId="25" hidden="1">'22'!$A$1:$S$265</definedName>
    <definedName name="_xlnm._FilterDatabase" localSheetId="26" hidden="1">'23'!$A$1:$S$265</definedName>
    <definedName name="_xlnm._FilterDatabase" localSheetId="27" hidden="1">'24'!$A$1:$S$265</definedName>
    <definedName name="_xlnm._FilterDatabase" localSheetId="28" hidden="1">'25'!$A$1:$S$265</definedName>
    <definedName name="_xlnm._FilterDatabase" localSheetId="29" hidden="1">'26'!$A$1:$S$265</definedName>
    <definedName name="_xlnm._FilterDatabase" localSheetId="30" hidden="1">'27'!$A$1:$S$265</definedName>
    <definedName name="_xlnm._FilterDatabase" localSheetId="31" hidden="1">'28'!$A$1:$S$265</definedName>
    <definedName name="_xlnm._FilterDatabase" localSheetId="32" hidden="1">'29'!$A$1:$S$265</definedName>
    <definedName name="_xlnm._FilterDatabase" localSheetId="6" hidden="1">'3'!$A$1:$S$265</definedName>
    <definedName name="_xlnm._FilterDatabase" localSheetId="33" hidden="1">'30'!$A$1:$S$265</definedName>
    <definedName name="_xlnm._FilterDatabase" localSheetId="35" hidden="1">'31'!$A$1:$Y$216</definedName>
    <definedName name="_xlnm._FilterDatabase" localSheetId="34" hidden="1">'31.'!$A$1:$S$265</definedName>
    <definedName name="_xlnm._FilterDatabase" localSheetId="7" hidden="1">'4'!$A$1:$S$265</definedName>
    <definedName name="_xlnm._FilterDatabase" localSheetId="8" hidden="1">'5'!$A$1:$S$265</definedName>
    <definedName name="_xlnm._FilterDatabase" localSheetId="9" hidden="1">'6'!$A$1:$S$265</definedName>
    <definedName name="_xlnm._FilterDatabase" localSheetId="10" hidden="1">'7'!$A$1:$S$265</definedName>
    <definedName name="_xlnm._FilterDatabase" localSheetId="11" hidden="1">'8'!$A$1:$S$265</definedName>
    <definedName name="_xlnm._FilterDatabase" localSheetId="12" hidden="1">'9'!$A$1:$S$265</definedName>
    <definedName name="_xlnm._FilterDatabase" localSheetId="0" hidden="1">'DATA POS'!$A$1:$J$536</definedName>
    <definedName name="_xlnm._FilterDatabase" localSheetId="3" hidden="1">ยกมา!$A$1:$S$265</definedName>
    <definedName name="_xlnm._FilterDatabase" localSheetId="2" hidden="1">สรุป!$A$4:$AC$264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4" i="8" l="1"/>
  <c r="H254" i="8"/>
  <c r="F254" i="8"/>
  <c r="K254" i="8"/>
  <c r="P254" i="8"/>
  <c r="E247" i="8"/>
  <c r="E248" i="8"/>
  <c r="G248" i="8" s="1"/>
  <c r="J248" i="8" s="1"/>
  <c r="E249" i="8"/>
  <c r="E250" i="8"/>
  <c r="G250" i="8" s="1"/>
  <c r="J250" i="8" s="1"/>
  <c r="E251" i="8"/>
  <c r="E252" i="8"/>
  <c r="E253" i="8"/>
  <c r="K247" i="8"/>
  <c r="K248" i="8"/>
  <c r="K249" i="8"/>
  <c r="K250" i="8"/>
  <c r="K251" i="8"/>
  <c r="K252" i="8"/>
  <c r="K253" i="8"/>
  <c r="J249" i="8"/>
  <c r="G249" i="8"/>
  <c r="G251" i="8"/>
  <c r="J251" i="8" s="1"/>
  <c r="G252" i="8"/>
  <c r="J252" i="8" s="1"/>
  <c r="G253" i="8"/>
  <c r="N261" i="106"/>
  <c r="G246" i="106"/>
  <c r="J246" i="106" s="1"/>
  <c r="G247" i="106"/>
  <c r="J247" i="106" s="1"/>
  <c r="G248" i="106"/>
  <c r="J248" i="106" s="1"/>
  <c r="G249" i="106"/>
  <c r="J249" i="106" s="1"/>
  <c r="G250" i="106"/>
  <c r="J250" i="106" s="1"/>
  <c r="G251" i="106"/>
  <c r="J251" i="106" s="1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G37" i="106" s="1"/>
  <c r="J37" i="106" s="1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G229" i="106" s="1"/>
  <c r="J229" i="106" s="1"/>
  <c r="E230" i="106"/>
  <c r="E231" i="106"/>
  <c r="E232" i="106"/>
  <c r="E233" i="106"/>
  <c r="E234" i="106"/>
  <c r="E235" i="106"/>
  <c r="E236" i="106"/>
  <c r="E237" i="106"/>
  <c r="G237" i="106" s="1"/>
  <c r="J237" i="106" s="1"/>
  <c r="E238" i="106"/>
  <c r="E239" i="106"/>
  <c r="E240" i="106"/>
  <c r="E241" i="106"/>
  <c r="E242" i="106"/>
  <c r="E243" i="106"/>
  <c r="E244" i="106"/>
  <c r="E245" i="106"/>
  <c r="G245" i="106" s="1"/>
  <c r="J245" i="106" s="1"/>
  <c r="E246" i="106"/>
  <c r="E247" i="106"/>
  <c r="E248" i="106"/>
  <c r="E249" i="106"/>
  <c r="E250" i="106"/>
  <c r="E251" i="106"/>
  <c r="E252" i="106"/>
  <c r="E253" i="106"/>
  <c r="E6" i="106"/>
  <c r="E7" i="106"/>
  <c r="E8" i="106"/>
  <c r="E9" i="106"/>
  <c r="E10" i="106"/>
  <c r="E11" i="106"/>
  <c r="E12" i="106"/>
  <c r="E13" i="106"/>
  <c r="E5" i="106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G232" i="105" s="1"/>
  <c r="J232" i="105" s="1"/>
  <c r="E233" i="105"/>
  <c r="E234" i="105"/>
  <c r="E235" i="105"/>
  <c r="E236" i="105"/>
  <c r="E237" i="105"/>
  <c r="E238" i="105"/>
  <c r="E239" i="105"/>
  <c r="E240" i="105"/>
  <c r="G240" i="105" s="1"/>
  <c r="J240" i="105" s="1"/>
  <c r="E241" i="105"/>
  <c r="E242" i="105"/>
  <c r="E243" i="105"/>
  <c r="E244" i="105"/>
  <c r="E245" i="105"/>
  <c r="E246" i="105"/>
  <c r="E247" i="105"/>
  <c r="E248" i="105"/>
  <c r="G248" i="105" s="1"/>
  <c r="J248" i="105" s="1"/>
  <c r="E249" i="105"/>
  <c r="E250" i="105"/>
  <c r="G250" i="105" s="1"/>
  <c r="J250" i="105" s="1"/>
  <c r="E251" i="105"/>
  <c r="E252" i="105"/>
  <c r="E253" i="105"/>
  <c r="E6" i="105"/>
  <c r="E7" i="105"/>
  <c r="E8" i="105"/>
  <c r="E9" i="105"/>
  <c r="E10" i="105"/>
  <c r="E11" i="105"/>
  <c r="E12" i="105"/>
  <c r="E13" i="105"/>
  <c r="E14" i="105"/>
  <c r="E15" i="105"/>
  <c r="E16" i="105"/>
  <c r="E5" i="105"/>
  <c r="G246" i="105"/>
  <c r="J246" i="105" s="1"/>
  <c r="G247" i="105"/>
  <c r="J247" i="105" s="1"/>
  <c r="G249" i="105"/>
  <c r="J249" i="105" s="1"/>
  <c r="G251" i="105"/>
  <c r="J251" i="105" s="1"/>
  <c r="K245" i="8"/>
  <c r="K246" i="8"/>
  <c r="P252" i="8"/>
  <c r="F246" i="8"/>
  <c r="G246" i="8" s="1"/>
  <c r="F247" i="8"/>
  <c r="F248" i="8"/>
  <c r="F249" i="8"/>
  <c r="F250" i="8"/>
  <c r="F251" i="8"/>
  <c r="F252" i="8"/>
  <c r="F253" i="8"/>
  <c r="G242" i="104"/>
  <c r="G243" i="104"/>
  <c r="J243" i="104" s="1"/>
  <c r="G244" i="104"/>
  <c r="J244" i="104" s="1"/>
  <c r="G245" i="104"/>
  <c r="J245" i="104" s="1"/>
  <c r="G246" i="104"/>
  <c r="J246" i="104" s="1"/>
  <c r="G247" i="104"/>
  <c r="J247" i="104" s="1"/>
  <c r="G248" i="104"/>
  <c r="J248" i="104" s="1"/>
  <c r="G249" i="104"/>
  <c r="J249" i="104" s="1"/>
  <c r="G250" i="104"/>
  <c r="J250" i="104" s="1"/>
  <c r="G251" i="104"/>
  <c r="J251" i="104" s="1"/>
  <c r="G252" i="104"/>
  <c r="J252" i="104" s="1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G229" i="104" s="1"/>
  <c r="J229" i="104" s="1"/>
  <c r="E230" i="104"/>
  <c r="E231" i="104"/>
  <c r="E232" i="104"/>
  <c r="E233" i="104"/>
  <c r="E234" i="104"/>
  <c r="E235" i="104"/>
  <c r="E236" i="104"/>
  <c r="E237" i="104"/>
  <c r="G237" i="104" s="1"/>
  <c r="J237" i="104" s="1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6" i="104"/>
  <c r="E7" i="104"/>
  <c r="E8" i="104"/>
  <c r="E9" i="104"/>
  <c r="E10" i="104"/>
  <c r="E11" i="104"/>
  <c r="E12" i="104"/>
  <c r="E13" i="104"/>
  <c r="E5" i="104"/>
  <c r="G242" i="103"/>
  <c r="J242" i="103" s="1"/>
  <c r="G243" i="103"/>
  <c r="J243" i="103" s="1"/>
  <c r="G244" i="103"/>
  <c r="J244" i="103" s="1"/>
  <c r="G245" i="103"/>
  <c r="J245" i="103" s="1"/>
  <c r="G246" i="103"/>
  <c r="J246" i="103" s="1"/>
  <c r="G247" i="103"/>
  <c r="J247" i="103" s="1"/>
  <c r="G248" i="103"/>
  <c r="J248" i="103" s="1"/>
  <c r="G249" i="103"/>
  <c r="J249" i="103" s="1"/>
  <c r="G250" i="103"/>
  <c r="J250" i="103" s="1"/>
  <c r="G251" i="103"/>
  <c r="J251" i="103" s="1"/>
  <c r="G252" i="103"/>
  <c r="J252" i="103" s="1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G231" i="103" s="1"/>
  <c r="J231" i="103" s="1"/>
  <c r="E232" i="103"/>
  <c r="E233" i="103"/>
  <c r="E234" i="103"/>
  <c r="E235" i="103"/>
  <c r="E236" i="103"/>
  <c r="E237" i="103"/>
  <c r="E238" i="103"/>
  <c r="E239" i="103"/>
  <c r="G239" i="103" s="1"/>
  <c r="J239" i="103" s="1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6" i="103"/>
  <c r="E7" i="103"/>
  <c r="E8" i="103"/>
  <c r="E9" i="103"/>
  <c r="E10" i="103"/>
  <c r="E11" i="103"/>
  <c r="E12" i="103"/>
  <c r="E13" i="103"/>
  <c r="E14" i="103"/>
  <c r="E15" i="103"/>
  <c r="E5" i="103"/>
  <c r="E243" i="8"/>
  <c r="E244" i="8"/>
  <c r="E245" i="8"/>
  <c r="E246" i="8"/>
  <c r="J243" i="102"/>
  <c r="J248" i="102"/>
  <c r="J251" i="102"/>
  <c r="G242" i="102"/>
  <c r="J242" i="102" s="1"/>
  <c r="G243" i="102"/>
  <c r="G244" i="102"/>
  <c r="J244" i="102" s="1"/>
  <c r="G245" i="102"/>
  <c r="J245" i="102" s="1"/>
  <c r="G246" i="102"/>
  <c r="J246" i="102" s="1"/>
  <c r="G247" i="102"/>
  <c r="J247" i="102" s="1"/>
  <c r="G248" i="102"/>
  <c r="G249" i="102"/>
  <c r="J249" i="102" s="1"/>
  <c r="G250" i="102"/>
  <c r="J250" i="102" s="1"/>
  <c r="G251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G233" i="102" s="1"/>
  <c r="J233" i="102" s="1"/>
  <c r="E234" i="102"/>
  <c r="E235" i="102"/>
  <c r="E236" i="102"/>
  <c r="E237" i="102"/>
  <c r="E238" i="102"/>
  <c r="E239" i="102"/>
  <c r="E240" i="102"/>
  <c r="E241" i="102"/>
  <c r="G241" i="102" s="1"/>
  <c r="J241" i="102" s="1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5" i="102"/>
  <c r="J250" i="101"/>
  <c r="G243" i="101"/>
  <c r="J243" i="101" s="1"/>
  <c r="G244" i="101"/>
  <c r="J244" i="101" s="1"/>
  <c r="G245" i="101"/>
  <c r="J245" i="101" s="1"/>
  <c r="G246" i="101"/>
  <c r="J246" i="101" s="1"/>
  <c r="G247" i="101"/>
  <c r="J247" i="101" s="1"/>
  <c r="G248" i="101"/>
  <c r="J248" i="101" s="1"/>
  <c r="G249" i="101"/>
  <c r="J249" i="101" s="1"/>
  <c r="G250" i="101"/>
  <c r="G251" i="101"/>
  <c r="J251" i="101" s="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G232" i="101" s="1"/>
  <c r="J232" i="101" s="1"/>
  <c r="E233" i="101"/>
  <c r="E234" i="101"/>
  <c r="E235" i="101"/>
  <c r="E236" i="101"/>
  <c r="E237" i="101"/>
  <c r="E238" i="101"/>
  <c r="E239" i="101"/>
  <c r="E240" i="101"/>
  <c r="G240" i="101" s="1"/>
  <c r="J240" i="101" s="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6" i="101"/>
  <c r="E7" i="101"/>
  <c r="E8" i="101"/>
  <c r="E9" i="101"/>
  <c r="E10" i="101"/>
  <c r="E11" i="101"/>
  <c r="E12" i="101"/>
  <c r="E13" i="101"/>
  <c r="E14" i="101"/>
  <c r="E15" i="101"/>
  <c r="E16" i="101"/>
  <c r="E5" i="101"/>
  <c r="G242" i="100"/>
  <c r="J242" i="100" s="1"/>
  <c r="G243" i="100"/>
  <c r="J243" i="100" s="1"/>
  <c r="G244" i="100"/>
  <c r="J244" i="100" s="1"/>
  <c r="G245" i="100"/>
  <c r="J245" i="100" s="1"/>
  <c r="G246" i="100"/>
  <c r="J246" i="100" s="1"/>
  <c r="G247" i="100"/>
  <c r="J247" i="100" s="1"/>
  <c r="G248" i="100"/>
  <c r="J248" i="100" s="1"/>
  <c r="G249" i="100"/>
  <c r="J249" i="100" s="1"/>
  <c r="G250" i="100"/>
  <c r="J250" i="100" s="1"/>
  <c r="G251" i="100"/>
  <c r="J251" i="100" s="1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G37" i="100" s="1"/>
  <c r="J37" i="100" s="1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G229" i="100" s="1"/>
  <c r="J229" i="100" s="1"/>
  <c r="E230" i="100"/>
  <c r="E231" i="100"/>
  <c r="E232" i="100"/>
  <c r="E233" i="100"/>
  <c r="E234" i="100"/>
  <c r="E235" i="100"/>
  <c r="E236" i="100"/>
  <c r="E237" i="100"/>
  <c r="G237" i="100" s="1"/>
  <c r="J237" i="100" s="1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6" i="100"/>
  <c r="E7" i="100"/>
  <c r="E8" i="100"/>
  <c r="E9" i="100"/>
  <c r="E10" i="100"/>
  <c r="E11" i="100"/>
  <c r="E12" i="100"/>
  <c r="E13" i="100"/>
  <c r="E5" i="100"/>
  <c r="G245" i="99"/>
  <c r="J245" i="99" s="1"/>
  <c r="G246" i="99"/>
  <c r="J246" i="99" s="1"/>
  <c r="G247" i="99"/>
  <c r="J247" i="99" s="1"/>
  <c r="G248" i="99"/>
  <c r="J248" i="99" s="1"/>
  <c r="G249" i="99"/>
  <c r="J249" i="99" s="1"/>
  <c r="G250" i="99"/>
  <c r="J250" i="99" s="1"/>
  <c r="G251" i="99"/>
  <c r="J251" i="99" s="1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G230" i="99" s="1"/>
  <c r="J230" i="99" s="1"/>
  <c r="E231" i="99"/>
  <c r="E232" i="99"/>
  <c r="E233" i="99"/>
  <c r="E234" i="99"/>
  <c r="E235" i="99"/>
  <c r="E236" i="99"/>
  <c r="E237" i="99"/>
  <c r="E238" i="99"/>
  <c r="G238" i="99" s="1"/>
  <c r="J238" i="99" s="1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6" i="99"/>
  <c r="E7" i="99"/>
  <c r="E8" i="99"/>
  <c r="E9" i="99"/>
  <c r="E10" i="99"/>
  <c r="E11" i="99"/>
  <c r="E12" i="99"/>
  <c r="E13" i="99"/>
  <c r="E14" i="99"/>
  <c r="E5" i="99"/>
  <c r="G246" i="98"/>
  <c r="J246" i="98" s="1"/>
  <c r="G247" i="98"/>
  <c r="J247" i="98" s="1"/>
  <c r="G248" i="98"/>
  <c r="J248" i="98" s="1"/>
  <c r="G249" i="98"/>
  <c r="J249" i="98" s="1"/>
  <c r="G250" i="98"/>
  <c r="J250" i="98" s="1"/>
  <c r="G251" i="98"/>
  <c r="J251" i="98" s="1"/>
  <c r="G252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G37" i="98" s="1"/>
  <c r="J37" i="98" s="1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G229" i="98" s="1"/>
  <c r="J229" i="98" s="1"/>
  <c r="E230" i="98"/>
  <c r="E231" i="98"/>
  <c r="E232" i="98"/>
  <c r="E233" i="98"/>
  <c r="E234" i="98"/>
  <c r="E235" i="98"/>
  <c r="E236" i="98"/>
  <c r="E237" i="98"/>
  <c r="G237" i="98" s="1"/>
  <c r="J237" i="98" s="1"/>
  <c r="E238" i="98"/>
  <c r="E239" i="98"/>
  <c r="E240" i="98"/>
  <c r="E241" i="98"/>
  <c r="E242" i="98"/>
  <c r="E243" i="98"/>
  <c r="E244" i="98"/>
  <c r="E245" i="98"/>
  <c r="G245" i="98" s="1"/>
  <c r="J245" i="98" s="1"/>
  <c r="E246" i="98"/>
  <c r="E247" i="98"/>
  <c r="E248" i="98"/>
  <c r="E249" i="98"/>
  <c r="E250" i="98"/>
  <c r="E251" i="98"/>
  <c r="E252" i="98"/>
  <c r="E253" i="98"/>
  <c r="E6" i="98"/>
  <c r="E7" i="98"/>
  <c r="E8" i="98"/>
  <c r="E9" i="98"/>
  <c r="E10" i="98"/>
  <c r="E11" i="98"/>
  <c r="E12" i="98"/>
  <c r="E13" i="98"/>
  <c r="E5" i="98"/>
  <c r="G244" i="97"/>
  <c r="J244" i="97" s="1"/>
  <c r="G245" i="97"/>
  <c r="J245" i="97" s="1"/>
  <c r="G246" i="97"/>
  <c r="J246" i="97" s="1"/>
  <c r="G247" i="97"/>
  <c r="J247" i="97" s="1"/>
  <c r="G248" i="97"/>
  <c r="J248" i="97" s="1"/>
  <c r="G249" i="97"/>
  <c r="J249" i="97" s="1"/>
  <c r="G250" i="97"/>
  <c r="J250" i="97" s="1"/>
  <c r="G251" i="97"/>
  <c r="J251" i="97" s="1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G232" i="97" s="1"/>
  <c r="J232" i="97" s="1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6" i="97"/>
  <c r="E7" i="97"/>
  <c r="E8" i="97"/>
  <c r="E9" i="97"/>
  <c r="E10" i="97"/>
  <c r="E11" i="97"/>
  <c r="E12" i="97"/>
  <c r="E13" i="97"/>
  <c r="E14" i="97"/>
  <c r="E15" i="97"/>
  <c r="E16" i="97"/>
  <c r="E5" i="97"/>
  <c r="G249" i="96"/>
  <c r="J249" i="96" s="1"/>
  <c r="G250" i="96"/>
  <c r="J250" i="96" s="1"/>
  <c r="G251" i="96"/>
  <c r="J251" i="96" s="1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G247" i="96" s="1"/>
  <c r="J247" i="96" s="1"/>
  <c r="E248" i="96"/>
  <c r="E249" i="96"/>
  <c r="E250" i="96"/>
  <c r="E251" i="96"/>
  <c r="E252" i="96"/>
  <c r="E253" i="96"/>
  <c r="E6" i="96"/>
  <c r="E7" i="96"/>
  <c r="E8" i="96"/>
  <c r="E9" i="96"/>
  <c r="E10" i="96"/>
  <c r="E11" i="96"/>
  <c r="E12" i="96"/>
  <c r="E13" i="96"/>
  <c r="E14" i="96"/>
  <c r="E15" i="96"/>
  <c r="E5" i="96"/>
  <c r="G247" i="95"/>
  <c r="G248" i="95"/>
  <c r="J248" i="95" s="1"/>
  <c r="G249" i="95"/>
  <c r="G250" i="95"/>
  <c r="G251" i="95"/>
  <c r="G252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G243" i="95" s="1"/>
  <c r="J243" i="95" s="1"/>
  <c r="E244" i="95"/>
  <c r="E245" i="95"/>
  <c r="E246" i="95"/>
  <c r="E247" i="95"/>
  <c r="E248" i="95"/>
  <c r="E249" i="95"/>
  <c r="E250" i="95"/>
  <c r="E251" i="95"/>
  <c r="E252" i="95"/>
  <c r="E253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5" i="95"/>
  <c r="K244" i="8"/>
  <c r="P250" i="8"/>
  <c r="F245" i="8"/>
  <c r="G247" i="107"/>
  <c r="J247" i="107" s="1"/>
  <c r="G246" i="107"/>
  <c r="J246" i="107" s="1"/>
  <c r="G246" i="96"/>
  <c r="J246" i="96" s="1"/>
  <c r="J250" i="95"/>
  <c r="J251" i="95"/>
  <c r="G246" i="94"/>
  <c r="G247" i="94"/>
  <c r="J247" i="94" s="1"/>
  <c r="G248" i="94"/>
  <c r="J248" i="94" s="1"/>
  <c r="G249" i="94"/>
  <c r="J249" i="94" s="1"/>
  <c r="G250" i="94"/>
  <c r="J250" i="94" s="1"/>
  <c r="G251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G37" i="94" s="1"/>
  <c r="J37" i="94" s="1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G229" i="94" s="1"/>
  <c r="J229" i="94" s="1"/>
  <c r="E230" i="94"/>
  <c r="E231" i="94"/>
  <c r="E232" i="94"/>
  <c r="E233" i="94"/>
  <c r="E234" i="94"/>
  <c r="E235" i="94"/>
  <c r="E236" i="94"/>
  <c r="E237" i="94"/>
  <c r="G237" i="94" s="1"/>
  <c r="J237" i="94" s="1"/>
  <c r="E238" i="94"/>
  <c r="E239" i="94"/>
  <c r="E240" i="94"/>
  <c r="E241" i="94"/>
  <c r="E242" i="94"/>
  <c r="E243" i="94"/>
  <c r="E244" i="94"/>
  <c r="E245" i="94"/>
  <c r="G245" i="94" s="1"/>
  <c r="J245" i="94" s="1"/>
  <c r="E246" i="94"/>
  <c r="E247" i="94"/>
  <c r="E248" i="94"/>
  <c r="E249" i="94"/>
  <c r="E250" i="94"/>
  <c r="E251" i="94"/>
  <c r="E252" i="94"/>
  <c r="E6" i="94"/>
  <c r="E7" i="94"/>
  <c r="E8" i="94"/>
  <c r="E9" i="94"/>
  <c r="E10" i="94"/>
  <c r="E11" i="94"/>
  <c r="E12" i="94"/>
  <c r="E13" i="94"/>
  <c r="E5" i="94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G231" i="93" s="1"/>
  <c r="J231" i="93" s="1"/>
  <c r="E232" i="93"/>
  <c r="E233" i="93"/>
  <c r="E234" i="93"/>
  <c r="E235" i="93"/>
  <c r="E236" i="93"/>
  <c r="E237" i="93"/>
  <c r="E238" i="93"/>
  <c r="E239" i="93"/>
  <c r="G239" i="93" s="1"/>
  <c r="J239" i="93" s="1"/>
  <c r="E240" i="93"/>
  <c r="E241" i="93"/>
  <c r="E242" i="93"/>
  <c r="E243" i="93"/>
  <c r="E244" i="93"/>
  <c r="E245" i="93"/>
  <c r="E246" i="93"/>
  <c r="E247" i="93"/>
  <c r="G247" i="93" s="1"/>
  <c r="J247" i="93" s="1"/>
  <c r="E248" i="93"/>
  <c r="E249" i="93"/>
  <c r="E250" i="93"/>
  <c r="E251" i="93"/>
  <c r="E252" i="93"/>
  <c r="E6" i="93"/>
  <c r="E7" i="93"/>
  <c r="E8" i="93"/>
  <c r="E9" i="93"/>
  <c r="E10" i="93"/>
  <c r="E11" i="93"/>
  <c r="E12" i="93"/>
  <c r="E13" i="93"/>
  <c r="E14" i="93"/>
  <c r="E15" i="93"/>
  <c r="E5" i="93"/>
  <c r="G242" i="93"/>
  <c r="G243" i="93"/>
  <c r="J243" i="93" s="1"/>
  <c r="G244" i="93"/>
  <c r="J244" i="93" s="1"/>
  <c r="G245" i="93"/>
  <c r="J245" i="93" s="1"/>
  <c r="G246" i="93"/>
  <c r="J246" i="93" s="1"/>
  <c r="G248" i="93"/>
  <c r="J248" i="93" s="1"/>
  <c r="G249" i="93"/>
  <c r="J249" i="93" s="1"/>
  <c r="G250" i="93"/>
  <c r="J250" i="93" s="1"/>
  <c r="G251" i="93"/>
  <c r="J251" i="93" s="1"/>
  <c r="G252" i="93"/>
  <c r="G246" i="92"/>
  <c r="G247" i="92"/>
  <c r="G248" i="92"/>
  <c r="J248" i="92" s="1"/>
  <c r="G249" i="92"/>
  <c r="J249" i="92" s="1"/>
  <c r="G250" i="92"/>
  <c r="J250" i="92" s="1"/>
  <c r="G251" i="92"/>
  <c r="J251" i="92" s="1"/>
  <c r="G252" i="92"/>
  <c r="J252" i="92" s="1"/>
  <c r="J24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G230" i="92" s="1"/>
  <c r="J230" i="92" s="1"/>
  <c r="E231" i="92"/>
  <c r="G231" i="92" s="1"/>
  <c r="J231" i="92" s="1"/>
  <c r="E232" i="92"/>
  <c r="E233" i="92"/>
  <c r="E234" i="92"/>
  <c r="E235" i="92"/>
  <c r="E236" i="92"/>
  <c r="E237" i="92"/>
  <c r="E238" i="92"/>
  <c r="G238" i="92" s="1"/>
  <c r="J238" i="92" s="1"/>
  <c r="E239" i="92"/>
  <c r="G239" i="92" s="1"/>
  <c r="J239" i="92" s="1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5" i="92"/>
  <c r="G246" i="91"/>
  <c r="J246" i="91" s="1"/>
  <c r="G247" i="91"/>
  <c r="J247" i="91" s="1"/>
  <c r="G248" i="91"/>
  <c r="J248" i="91" s="1"/>
  <c r="G249" i="91"/>
  <c r="J249" i="91" s="1"/>
  <c r="G250" i="91"/>
  <c r="J250" i="91" s="1"/>
  <c r="G251" i="91"/>
  <c r="J251" i="91" s="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G231" i="91" s="1"/>
  <c r="J231" i="91" s="1"/>
  <c r="E232" i="91"/>
  <c r="E233" i="91"/>
  <c r="E234" i="91"/>
  <c r="E235" i="91"/>
  <c r="E236" i="91"/>
  <c r="E237" i="91"/>
  <c r="E238" i="91"/>
  <c r="E239" i="91"/>
  <c r="G239" i="91" s="1"/>
  <c r="J239" i="91" s="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5" i="91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G156" i="90" s="1"/>
  <c r="J156" i="90" s="1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G230" i="90" s="1"/>
  <c r="J230" i="90" s="1"/>
  <c r="E231" i="90"/>
  <c r="E232" i="90"/>
  <c r="E233" i="90"/>
  <c r="E234" i="90"/>
  <c r="E235" i="90"/>
  <c r="E236" i="90"/>
  <c r="G236" i="90" s="1"/>
  <c r="J236" i="90" s="1"/>
  <c r="E237" i="90"/>
  <c r="E238" i="90"/>
  <c r="G238" i="90" s="1"/>
  <c r="J238" i="90" s="1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6" i="90"/>
  <c r="E7" i="90"/>
  <c r="E8" i="90"/>
  <c r="E9" i="90"/>
  <c r="E10" i="90"/>
  <c r="E11" i="90"/>
  <c r="E12" i="90"/>
  <c r="E13" i="90"/>
  <c r="E14" i="90"/>
  <c r="E5" i="90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G233" i="89" s="1"/>
  <c r="J233" i="89" s="1"/>
  <c r="E234" i="89"/>
  <c r="G234" i="89" s="1"/>
  <c r="J234" i="89" s="1"/>
  <c r="E235" i="89"/>
  <c r="E236" i="89"/>
  <c r="E237" i="89"/>
  <c r="E238" i="89"/>
  <c r="E239" i="89"/>
  <c r="E240" i="89"/>
  <c r="E241" i="89"/>
  <c r="G241" i="89" s="1"/>
  <c r="J241" i="89" s="1"/>
  <c r="E242" i="89"/>
  <c r="G242" i="89" s="1"/>
  <c r="J242" i="89" s="1"/>
  <c r="E243" i="89"/>
  <c r="E244" i="89"/>
  <c r="E245" i="89"/>
  <c r="E246" i="89"/>
  <c r="E247" i="89"/>
  <c r="E248" i="89"/>
  <c r="E249" i="89"/>
  <c r="E250" i="89"/>
  <c r="E251" i="89"/>
  <c r="E252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5" i="89"/>
  <c r="K36" i="8"/>
  <c r="K37" i="8"/>
  <c r="K38" i="8"/>
  <c r="K39" i="8"/>
  <c r="K40" i="8"/>
  <c r="K41" i="8"/>
  <c r="K42" i="8"/>
  <c r="P42" i="8" s="1"/>
  <c r="K43" i="8"/>
  <c r="F35" i="8"/>
  <c r="F36" i="8"/>
  <c r="G36" i="8" s="1"/>
  <c r="F37" i="8"/>
  <c r="G37" i="8" s="1"/>
  <c r="F38" i="8"/>
  <c r="G38" i="8" s="1"/>
  <c r="F39" i="8"/>
  <c r="F40" i="8"/>
  <c r="F41" i="8"/>
  <c r="F42" i="8"/>
  <c r="F43" i="8"/>
  <c r="M37" i="91"/>
  <c r="G37" i="91"/>
  <c r="J37" i="91" s="1"/>
  <c r="M37" i="92"/>
  <c r="G37" i="92"/>
  <c r="J37" i="92" s="1"/>
  <c r="M37" i="93"/>
  <c r="G37" i="93"/>
  <c r="J37" i="93" s="1"/>
  <c r="M37" i="94"/>
  <c r="M37" i="95"/>
  <c r="G37" i="95"/>
  <c r="J37" i="95" s="1"/>
  <c r="M37" i="96"/>
  <c r="G37" i="96"/>
  <c r="J37" i="96" s="1"/>
  <c r="M37" i="97"/>
  <c r="G37" i="97"/>
  <c r="J37" i="97" s="1"/>
  <c r="M37" i="98"/>
  <c r="M37" i="99"/>
  <c r="G37" i="99"/>
  <c r="J37" i="99" s="1"/>
  <c r="M37" i="100"/>
  <c r="M37" i="101"/>
  <c r="G37" i="101"/>
  <c r="J37" i="101" s="1"/>
  <c r="M37" i="102"/>
  <c r="G37" i="102"/>
  <c r="J37" i="102" s="1"/>
  <c r="M37" i="103"/>
  <c r="G37" i="103"/>
  <c r="J37" i="103" s="1"/>
  <c r="M37" i="104"/>
  <c r="G37" i="104"/>
  <c r="J37" i="104" s="1"/>
  <c r="M37" i="105"/>
  <c r="G37" i="105"/>
  <c r="J37" i="105" s="1"/>
  <c r="M37" i="106"/>
  <c r="M37" i="107"/>
  <c r="J37" i="107"/>
  <c r="G37" i="107"/>
  <c r="M37" i="90"/>
  <c r="G37" i="90"/>
  <c r="J37" i="90" s="1"/>
  <c r="G243" i="88"/>
  <c r="J243" i="88" s="1"/>
  <c r="G244" i="88"/>
  <c r="J244" i="88" s="1"/>
  <c r="G245" i="88"/>
  <c r="J245" i="88" s="1"/>
  <c r="G246" i="88"/>
  <c r="J246" i="88" s="1"/>
  <c r="G247" i="88"/>
  <c r="J247" i="88" s="1"/>
  <c r="G248" i="88"/>
  <c r="J248" i="88" s="1"/>
  <c r="G249" i="88"/>
  <c r="J249" i="88" s="1"/>
  <c r="G250" i="88"/>
  <c r="J250" i="88" s="1"/>
  <c r="G251" i="88"/>
  <c r="J251" i="88" s="1"/>
  <c r="G252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G230" i="88" s="1"/>
  <c r="J230" i="88" s="1"/>
  <c r="E231" i="88"/>
  <c r="E232" i="88"/>
  <c r="E233" i="88"/>
  <c r="E234" i="88"/>
  <c r="E235" i="88"/>
  <c r="E236" i="88"/>
  <c r="E237" i="88"/>
  <c r="E238" i="88"/>
  <c r="G238" i="88" s="1"/>
  <c r="J238" i="88" s="1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6" i="88"/>
  <c r="E7" i="88"/>
  <c r="E8" i="88"/>
  <c r="E9" i="88"/>
  <c r="E10" i="88"/>
  <c r="E11" i="88"/>
  <c r="E12" i="88"/>
  <c r="E13" i="88"/>
  <c r="E14" i="88"/>
  <c r="E5" i="88"/>
  <c r="G243" i="87"/>
  <c r="J243" i="87" s="1"/>
  <c r="G244" i="87"/>
  <c r="J244" i="87" s="1"/>
  <c r="G245" i="87"/>
  <c r="J245" i="87" s="1"/>
  <c r="G246" i="87"/>
  <c r="J246" i="87" s="1"/>
  <c r="G247" i="87"/>
  <c r="J247" i="87" s="1"/>
  <c r="G248" i="87"/>
  <c r="J248" i="87" s="1"/>
  <c r="G249" i="87"/>
  <c r="J249" i="87" s="1"/>
  <c r="G250" i="87"/>
  <c r="J250" i="87" s="1"/>
  <c r="G251" i="87"/>
  <c r="J251" i="87" s="1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G235" i="87" s="1"/>
  <c r="J235" i="87" s="1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5" i="87"/>
  <c r="G242" i="86"/>
  <c r="J242" i="86" s="1"/>
  <c r="G243" i="86"/>
  <c r="J243" i="86" s="1"/>
  <c r="G244" i="86"/>
  <c r="J244" i="86" s="1"/>
  <c r="G245" i="86"/>
  <c r="J245" i="86" s="1"/>
  <c r="G246" i="86"/>
  <c r="J246" i="86" s="1"/>
  <c r="G247" i="86"/>
  <c r="J247" i="86" s="1"/>
  <c r="G248" i="86"/>
  <c r="J248" i="86" s="1"/>
  <c r="G249" i="86"/>
  <c r="J249" i="86" s="1"/>
  <c r="G250" i="86"/>
  <c r="J250" i="86" s="1"/>
  <c r="G251" i="86"/>
  <c r="J251" i="86" s="1"/>
  <c r="G252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G156" i="86" s="1"/>
  <c r="J156" i="86" s="1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G236" i="86" s="1"/>
  <c r="J236" i="86" s="1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5" i="86"/>
  <c r="G246" i="85"/>
  <c r="J246" i="85" s="1"/>
  <c r="G247" i="85"/>
  <c r="J247" i="85" s="1"/>
  <c r="G248" i="85"/>
  <c r="J248" i="85" s="1"/>
  <c r="G249" i="85"/>
  <c r="J249" i="85" s="1"/>
  <c r="G250" i="85"/>
  <c r="J250" i="85" s="1"/>
  <c r="G251" i="85"/>
  <c r="J251" i="85" s="1"/>
  <c r="G252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G234" i="85" s="1"/>
  <c r="J234" i="85" s="1"/>
  <c r="E235" i="85"/>
  <c r="E236" i="85"/>
  <c r="E237" i="85"/>
  <c r="E238" i="85"/>
  <c r="E239" i="85"/>
  <c r="E240" i="85"/>
  <c r="E241" i="85"/>
  <c r="E242" i="85"/>
  <c r="G242" i="85" s="1"/>
  <c r="J242" i="85" s="1"/>
  <c r="E243" i="85"/>
  <c r="E244" i="85"/>
  <c r="E245" i="85"/>
  <c r="E246" i="85"/>
  <c r="E247" i="85"/>
  <c r="E248" i="85"/>
  <c r="E249" i="85"/>
  <c r="E250" i="85"/>
  <c r="E251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5" i="85"/>
  <c r="F152" i="8"/>
  <c r="F153" i="8"/>
  <c r="F154" i="8"/>
  <c r="F155" i="8"/>
  <c r="F156" i="8"/>
  <c r="G156" i="8" s="1"/>
  <c r="F157" i="8"/>
  <c r="F158" i="8"/>
  <c r="G158" i="8" s="1"/>
  <c r="K152" i="8"/>
  <c r="K153" i="8"/>
  <c r="K154" i="8"/>
  <c r="K155" i="8"/>
  <c r="K156" i="8"/>
  <c r="K157" i="8"/>
  <c r="K158" i="8"/>
  <c r="K159" i="8"/>
  <c r="M156" i="87"/>
  <c r="G156" i="87"/>
  <c r="J156" i="87" s="1"/>
  <c r="M156" i="88"/>
  <c r="G156" i="88"/>
  <c r="J156" i="88" s="1"/>
  <c r="M156" i="89"/>
  <c r="G156" i="89"/>
  <c r="J156" i="89" s="1"/>
  <c r="M156" i="90"/>
  <c r="M156" i="91"/>
  <c r="G156" i="91"/>
  <c r="J156" i="91" s="1"/>
  <c r="M156" i="92"/>
  <c r="G156" i="92"/>
  <c r="J156" i="92" s="1"/>
  <c r="M156" i="93"/>
  <c r="G156" i="93"/>
  <c r="J156" i="93" s="1"/>
  <c r="M156" i="94"/>
  <c r="G156" i="94"/>
  <c r="J156" i="94" s="1"/>
  <c r="M156" i="95"/>
  <c r="G156" i="95"/>
  <c r="J156" i="95" s="1"/>
  <c r="M156" i="96"/>
  <c r="G156" i="96"/>
  <c r="J156" i="96" s="1"/>
  <c r="M156" i="97"/>
  <c r="G156" i="97"/>
  <c r="J156" i="97" s="1"/>
  <c r="M156" i="98"/>
  <c r="G156" i="98"/>
  <c r="J156" i="98" s="1"/>
  <c r="M156" i="99"/>
  <c r="G156" i="99"/>
  <c r="J156" i="99" s="1"/>
  <c r="M156" i="100"/>
  <c r="G156" i="100"/>
  <c r="J156" i="100" s="1"/>
  <c r="M156" i="101"/>
  <c r="G156" i="101"/>
  <c r="J156" i="101" s="1"/>
  <c r="M156" i="102"/>
  <c r="G156" i="102"/>
  <c r="J156" i="102" s="1"/>
  <c r="M156" i="103"/>
  <c r="G156" i="103"/>
  <c r="J156" i="103" s="1"/>
  <c r="M156" i="104"/>
  <c r="G156" i="104"/>
  <c r="J156" i="104" s="1"/>
  <c r="M156" i="105"/>
  <c r="G156" i="105"/>
  <c r="J156" i="105" s="1"/>
  <c r="M156" i="106"/>
  <c r="G156" i="106"/>
  <c r="J156" i="106" s="1"/>
  <c r="M156" i="107"/>
  <c r="G156" i="107"/>
  <c r="J156" i="107" s="1"/>
  <c r="M156" i="86"/>
  <c r="P251" i="8"/>
  <c r="P253" i="8"/>
  <c r="I239" i="8"/>
  <c r="I240" i="8"/>
  <c r="I241" i="8"/>
  <c r="I242" i="8"/>
  <c r="I243" i="8"/>
  <c r="I244" i="8"/>
  <c r="I245" i="8"/>
  <c r="I253" i="8"/>
  <c r="H239" i="8"/>
  <c r="H240" i="8"/>
  <c r="H241" i="8"/>
  <c r="H242" i="8"/>
  <c r="H243" i="8"/>
  <c r="H244" i="8"/>
  <c r="H245" i="8"/>
  <c r="H253" i="8"/>
  <c r="F239" i="8"/>
  <c r="G239" i="8" s="1"/>
  <c r="F240" i="8"/>
  <c r="F241" i="8"/>
  <c r="G241" i="8" s="1"/>
  <c r="F242" i="8"/>
  <c r="G242" i="8" s="1"/>
  <c r="F243" i="8"/>
  <c r="F244" i="8"/>
  <c r="G244" i="8" s="1"/>
  <c r="E240" i="8"/>
  <c r="E241" i="8"/>
  <c r="E242" i="8"/>
  <c r="J245" i="74"/>
  <c r="J246" i="74"/>
  <c r="J247" i="74"/>
  <c r="J248" i="74"/>
  <c r="J249" i="74"/>
  <c r="J250" i="74"/>
  <c r="J251" i="74"/>
  <c r="J252" i="74"/>
  <c r="E252" i="77" s="1"/>
  <c r="J253" i="74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5" i="8"/>
  <c r="K26" i="8"/>
  <c r="K27" i="8"/>
  <c r="K28" i="8"/>
  <c r="K29" i="8"/>
  <c r="K30" i="8"/>
  <c r="K31" i="8"/>
  <c r="K32" i="8"/>
  <c r="K33" i="8"/>
  <c r="K34" i="8"/>
  <c r="K3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F22" i="8"/>
  <c r="G22" i="8" s="1"/>
  <c r="F23" i="8"/>
  <c r="F24" i="8"/>
  <c r="F25" i="8"/>
  <c r="F26" i="8"/>
  <c r="F27" i="8"/>
  <c r="F28" i="8"/>
  <c r="F29" i="8"/>
  <c r="F30" i="8"/>
  <c r="G30" i="8" s="1"/>
  <c r="F31" i="8"/>
  <c r="F32" i="8"/>
  <c r="F33" i="8"/>
  <c r="F34" i="8"/>
  <c r="F44" i="8"/>
  <c r="G44" i="8" s="1"/>
  <c r="F45" i="8"/>
  <c r="F46" i="8"/>
  <c r="G46" i="8" s="1"/>
  <c r="F47" i="8"/>
  <c r="F48" i="8"/>
  <c r="F49" i="8"/>
  <c r="F50" i="8"/>
  <c r="F51" i="8"/>
  <c r="F52" i="8"/>
  <c r="G52" i="8" s="1"/>
  <c r="F53" i="8"/>
  <c r="F54" i="8"/>
  <c r="G54" i="8" s="1"/>
  <c r="F55" i="8"/>
  <c r="F56" i="8"/>
  <c r="F57" i="8"/>
  <c r="F58" i="8"/>
  <c r="F59" i="8"/>
  <c r="F60" i="8"/>
  <c r="G60" i="8" s="1"/>
  <c r="F61" i="8"/>
  <c r="F62" i="8"/>
  <c r="G62" i="8" s="1"/>
  <c r="F63" i="8"/>
  <c r="F64" i="8"/>
  <c r="F65" i="8"/>
  <c r="F66" i="8"/>
  <c r="F67" i="8"/>
  <c r="F68" i="8"/>
  <c r="G68" i="8" s="1"/>
  <c r="F69" i="8"/>
  <c r="F70" i="8"/>
  <c r="G70" i="8" s="1"/>
  <c r="F71" i="8"/>
  <c r="F72" i="8"/>
  <c r="F73" i="8"/>
  <c r="F74" i="8"/>
  <c r="F75" i="8"/>
  <c r="F76" i="8"/>
  <c r="G76" i="8" s="1"/>
  <c r="F77" i="8"/>
  <c r="F78" i="8"/>
  <c r="G78" i="8" s="1"/>
  <c r="F79" i="8"/>
  <c r="F80" i="8"/>
  <c r="F81" i="8"/>
  <c r="F82" i="8"/>
  <c r="F83" i="8"/>
  <c r="F84" i="8"/>
  <c r="G84" i="8" s="1"/>
  <c r="F85" i="8"/>
  <c r="F86" i="8"/>
  <c r="G86" i="8" s="1"/>
  <c r="F87" i="8"/>
  <c r="F88" i="8"/>
  <c r="F89" i="8"/>
  <c r="F90" i="8"/>
  <c r="F91" i="8"/>
  <c r="F92" i="8"/>
  <c r="G92" i="8" s="1"/>
  <c r="F93" i="8"/>
  <c r="F94" i="8"/>
  <c r="F95" i="8"/>
  <c r="F96" i="8"/>
  <c r="F97" i="8"/>
  <c r="F98" i="8"/>
  <c r="F99" i="8"/>
  <c r="F100" i="8"/>
  <c r="G100" i="8" s="1"/>
  <c r="F101" i="8"/>
  <c r="F102" i="8"/>
  <c r="G102" i="8" s="1"/>
  <c r="F103" i="8"/>
  <c r="F104" i="8"/>
  <c r="F105" i="8"/>
  <c r="F106" i="8"/>
  <c r="F107" i="8"/>
  <c r="F108" i="8"/>
  <c r="G108" i="8" s="1"/>
  <c r="F109" i="8"/>
  <c r="F110" i="8"/>
  <c r="G110" i="8" s="1"/>
  <c r="F111" i="8"/>
  <c r="F112" i="8"/>
  <c r="F113" i="8"/>
  <c r="F114" i="8"/>
  <c r="F115" i="8"/>
  <c r="F116" i="8"/>
  <c r="G116" i="8" s="1"/>
  <c r="F117" i="8"/>
  <c r="F118" i="8"/>
  <c r="G118" i="8" s="1"/>
  <c r="F119" i="8"/>
  <c r="F120" i="8"/>
  <c r="F121" i="8"/>
  <c r="F122" i="8"/>
  <c r="F123" i="8"/>
  <c r="F124" i="8"/>
  <c r="G124" i="8" s="1"/>
  <c r="F125" i="8"/>
  <c r="F126" i="8"/>
  <c r="G126" i="8" s="1"/>
  <c r="F127" i="8"/>
  <c r="F128" i="8"/>
  <c r="F129" i="8"/>
  <c r="F130" i="8"/>
  <c r="F131" i="8"/>
  <c r="F132" i="8"/>
  <c r="G132" i="8" s="1"/>
  <c r="F133" i="8"/>
  <c r="F134" i="8"/>
  <c r="G134" i="8" s="1"/>
  <c r="F135" i="8"/>
  <c r="F136" i="8"/>
  <c r="F137" i="8"/>
  <c r="F138" i="8"/>
  <c r="F139" i="8"/>
  <c r="F140" i="8"/>
  <c r="G140" i="8" s="1"/>
  <c r="F141" i="8"/>
  <c r="F142" i="8"/>
  <c r="G142" i="8" s="1"/>
  <c r="F143" i="8"/>
  <c r="F144" i="8"/>
  <c r="F145" i="8"/>
  <c r="F146" i="8"/>
  <c r="F147" i="8"/>
  <c r="F148" i="8"/>
  <c r="G148" i="8" s="1"/>
  <c r="F149" i="8"/>
  <c r="F150" i="8"/>
  <c r="G150" i="8" s="1"/>
  <c r="F151" i="8"/>
  <c r="F159" i="8"/>
  <c r="F160" i="8"/>
  <c r="F161" i="8"/>
  <c r="F162" i="8"/>
  <c r="F163" i="8"/>
  <c r="F164" i="8"/>
  <c r="G164" i="8" s="1"/>
  <c r="F165" i="8"/>
  <c r="F166" i="8"/>
  <c r="G166" i="8" s="1"/>
  <c r="F167" i="8"/>
  <c r="F168" i="8"/>
  <c r="F169" i="8"/>
  <c r="F170" i="8"/>
  <c r="F171" i="8"/>
  <c r="F172" i="8"/>
  <c r="G172" i="8" s="1"/>
  <c r="F173" i="8"/>
  <c r="F174" i="8"/>
  <c r="G174" i="8" s="1"/>
  <c r="F175" i="8"/>
  <c r="F176" i="8"/>
  <c r="F177" i="8"/>
  <c r="F178" i="8"/>
  <c r="F179" i="8"/>
  <c r="F180" i="8"/>
  <c r="G180" i="8" s="1"/>
  <c r="F181" i="8"/>
  <c r="F182" i="8"/>
  <c r="G182" i="8" s="1"/>
  <c r="F183" i="8"/>
  <c r="F184" i="8"/>
  <c r="F185" i="8"/>
  <c r="F186" i="8"/>
  <c r="F187" i="8"/>
  <c r="F188" i="8"/>
  <c r="G188" i="8" s="1"/>
  <c r="F189" i="8"/>
  <c r="F190" i="8"/>
  <c r="G190" i="8" s="1"/>
  <c r="F191" i="8"/>
  <c r="F192" i="8"/>
  <c r="F193" i="8"/>
  <c r="F194" i="8"/>
  <c r="F195" i="8"/>
  <c r="F196" i="8"/>
  <c r="G196" i="8" s="1"/>
  <c r="F197" i="8"/>
  <c r="F198" i="8"/>
  <c r="F199" i="8"/>
  <c r="F200" i="8"/>
  <c r="F201" i="8"/>
  <c r="F202" i="8"/>
  <c r="F203" i="8"/>
  <c r="F204" i="8"/>
  <c r="G204" i="8" s="1"/>
  <c r="F205" i="8"/>
  <c r="F206" i="8"/>
  <c r="G206" i="8" s="1"/>
  <c r="F207" i="8"/>
  <c r="F208" i="8"/>
  <c r="F209" i="8"/>
  <c r="F210" i="8"/>
  <c r="F211" i="8"/>
  <c r="F212" i="8"/>
  <c r="G212" i="8" s="1"/>
  <c r="F213" i="8"/>
  <c r="F214" i="8"/>
  <c r="G214" i="8" s="1"/>
  <c r="F215" i="8"/>
  <c r="F216" i="8"/>
  <c r="F217" i="8"/>
  <c r="F218" i="8"/>
  <c r="F219" i="8"/>
  <c r="F220" i="8"/>
  <c r="G220" i="8" s="1"/>
  <c r="F221" i="8"/>
  <c r="F222" i="8"/>
  <c r="G222" i="8" s="1"/>
  <c r="F223" i="8"/>
  <c r="F224" i="8"/>
  <c r="F225" i="8"/>
  <c r="F226" i="8"/>
  <c r="F227" i="8"/>
  <c r="F228" i="8"/>
  <c r="G228" i="8" s="1"/>
  <c r="F229" i="8"/>
  <c r="F230" i="8"/>
  <c r="F231" i="8"/>
  <c r="F232" i="8"/>
  <c r="F233" i="8"/>
  <c r="F234" i="8"/>
  <c r="F235" i="8"/>
  <c r="F236" i="8"/>
  <c r="G236" i="8" s="1"/>
  <c r="F237" i="8"/>
  <c r="F238" i="8"/>
  <c r="G238" i="8" s="1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G21" i="8" s="1"/>
  <c r="E35" i="8"/>
  <c r="E36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G244" i="84"/>
  <c r="J244" i="84" s="1"/>
  <c r="G249" i="84"/>
  <c r="J249" i="84" s="1"/>
  <c r="G250" i="84"/>
  <c r="J250" i="84" s="1"/>
  <c r="G251" i="84"/>
  <c r="J251" i="84" s="1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G238" i="84" s="1"/>
  <c r="J238" i="84" s="1"/>
  <c r="E239" i="84"/>
  <c r="E240" i="84"/>
  <c r="G240" i="84" s="1"/>
  <c r="J240" i="84" s="1"/>
  <c r="E241" i="84"/>
  <c r="E242" i="84"/>
  <c r="E243" i="84"/>
  <c r="E244" i="84"/>
  <c r="E249" i="84"/>
  <c r="E250" i="84"/>
  <c r="E251" i="84"/>
  <c r="E252" i="84"/>
  <c r="E6" i="84"/>
  <c r="E7" i="84"/>
  <c r="E8" i="84"/>
  <c r="E9" i="84"/>
  <c r="E10" i="84"/>
  <c r="E11" i="84"/>
  <c r="E12" i="84"/>
  <c r="E13" i="84"/>
  <c r="E14" i="84"/>
  <c r="E15" i="84"/>
  <c r="E16" i="84"/>
  <c r="E5" i="84"/>
  <c r="E254" i="8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G230" i="83" s="1"/>
  <c r="J230" i="83" s="1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9" i="83"/>
  <c r="E250" i="83"/>
  <c r="E251" i="83"/>
  <c r="E252" i="83"/>
  <c r="E6" i="83"/>
  <c r="E7" i="83"/>
  <c r="E8" i="83"/>
  <c r="E9" i="83"/>
  <c r="E10" i="83"/>
  <c r="E11" i="83"/>
  <c r="E12" i="83"/>
  <c r="E13" i="83"/>
  <c r="E14" i="83"/>
  <c r="E5" i="83"/>
  <c r="G249" i="82"/>
  <c r="J249" i="82" s="1"/>
  <c r="G250" i="82"/>
  <c r="J250" i="82" s="1"/>
  <c r="G251" i="82"/>
  <c r="J251" i="82" s="1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G229" i="82" s="1"/>
  <c r="J229" i="82" s="1"/>
  <c r="E230" i="82"/>
  <c r="E231" i="82"/>
  <c r="E232" i="82"/>
  <c r="E233" i="82"/>
  <c r="E234" i="82"/>
  <c r="E235" i="82"/>
  <c r="E236" i="82"/>
  <c r="E237" i="82"/>
  <c r="G237" i="82" s="1"/>
  <c r="J237" i="82" s="1"/>
  <c r="E238" i="82"/>
  <c r="E239" i="82"/>
  <c r="E240" i="82"/>
  <c r="E241" i="82"/>
  <c r="E242" i="82"/>
  <c r="E243" i="82"/>
  <c r="E244" i="82"/>
  <c r="E249" i="82"/>
  <c r="E250" i="82"/>
  <c r="E251" i="82"/>
  <c r="E252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5" i="82"/>
  <c r="G245" i="85"/>
  <c r="J245" i="85" s="1"/>
  <c r="G245" i="89"/>
  <c r="J245" i="89" s="1"/>
  <c r="G245" i="90"/>
  <c r="J245" i="90" s="1"/>
  <c r="G245" i="91"/>
  <c r="J245" i="91" s="1"/>
  <c r="G245" i="92"/>
  <c r="J245" i="92" s="1"/>
  <c r="G245" i="95"/>
  <c r="J245" i="95" s="1"/>
  <c r="G245" i="96"/>
  <c r="J245" i="96" s="1"/>
  <c r="G245" i="105"/>
  <c r="J245" i="105" s="1"/>
  <c r="G245" i="107"/>
  <c r="J245" i="107" s="1"/>
  <c r="G244" i="81"/>
  <c r="J244" i="81" s="1"/>
  <c r="G249" i="81"/>
  <c r="J249" i="81" s="1"/>
  <c r="G250" i="81"/>
  <c r="J250" i="81" s="1"/>
  <c r="G251" i="81"/>
  <c r="J251" i="81" s="1"/>
  <c r="G252" i="81"/>
  <c r="J252" i="81" s="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G240" i="81" s="1"/>
  <c r="J240" i="81" s="1"/>
  <c r="E241" i="81"/>
  <c r="E242" i="81"/>
  <c r="E243" i="81"/>
  <c r="E244" i="81"/>
  <c r="E249" i="81"/>
  <c r="E250" i="81"/>
  <c r="E251" i="81"/>
  <c r="E6" i="81"/>
  <c r="E7" i="81"/>
  <c r="E8" i="81"/>
  <c r="E9" i="81"/>
  <c r="E10" i="81"/>
  <c r="E11" i="81"/>
  <c r="E12" i="81"/>
  <c r="E13" i="81"/>
  <c r="E14" i="81"/>
  <c r="E15" i="81"/>
  <c r="E16" i="81"/>
  <c r="E5" i="81"/>
  <c r="G249" i="80"/>
  <c r="J249" i="80" s="1"/>
  <c r="G250" i="80"/>
  <c r="J250" i="80" s="1"/>
  <c r="G251" i="80"/>
  <c r="J251" i="80" s="1"/>
  <c r="G252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G234" i="80" s="1"/>
  <c r="J234" i="80" s="1"/>
  <c r="E235" i="80"/>
  <c r="E236" i="80"/>
  <c r="E237" i="80"/>
  <c r="E238" i="80"/>
  <c r="E239" i="80"/>
  <c r="E240" i="80"/>
  <c r="E241" i="80"/>
  <c r="E242" i="80"/>
  <c r="G242" i="80" s="1"/>
  <c r="J242" i="80" s="1"/>
  <c r="E243" i="80"/>
  <c r="E244" i="80"/>
  <c r="E249" i="80"/>
  <c r="E250" i="80"/>
  <c r="E251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5" i="80"/>
  <c r="G243" i="79"/>
  <c r="G244" i="79"/>
  <c r="G249" i="79"/>
  <c r="J249" i="79" s="1"/>
  <c r="G250" i="79"/>
  <c r="J250" i="79" s="1"/>
  <c r="G251" i="79"/>
  <c r="J251" i="79" s="1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G230" i="79" s="1"/>
  <c r="J230" i="79" s="1"/>
  <c r="E231" i="79"/>
  <c r="E232" i="79"/>
  <c r="E233" i="79"/>
  <c r="E234" i="79"/>
  <c r="E235" i="79"/>
  <c r="E236" i="79"/>
  <c r="E237" i="79"/>
  <c r="E238" i="79"/>
  <c r="G238" i="79" s="1"/>
  <c r="J238" i="79" s="1"/>
  <c r="E239" i="79"/>
  <c r="E240" i="79"/>
  <c r="E241" i="79"/>
  <c r="E242" i="79"/>
  <c r="E243" i="79"/>
  <c r="E244" i="79"/>
  <c r="E249" i="79"/>
  <c r="E250" i="79"/>
  <c r="E251" i="79"/>
  <c r="E252" i="79"/>
  <c r="E6" i="79"/>
  <c r="E7" i="79"/>
  <c r="E8" i="79"/>
  <c r="E9" i="79"/>
  <c r="E10" i="79"/>
  <c r="E11" i="79"/>
  <c r="E12" i="79"/>
  <c r="E13" i="79"/>
  <c r="E14" i="79"/>
  <c r="E5" i="79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G231" i="78" s="1"/>
  <c r="J231" i="78" s="1"/>
  <c r="E232" i="78"/>
  <c r="E233" i="78"/>
  <c r="E234" i="78"/>
  <c r="E235" i="78"/>
  <c r="E236" i="78"/>
  <c r="E237" i="78"/>
  <c r="E238" i="78"/>
  <c r="E239" i="78"/>
  <c r="G239" i="78" s="1"/>
  <c r="J239" i="78" s="1"/>
  <c r="E240" i="78"/>
  <c r="E241" i="78"/>
  <c r="E242" i="78"/>
  <c r="E243" i="78"/>
  <c r="E244" i="78"/>
  <c r="E248" i="78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9" i="78"/>
  <c r="E250" i="78"/>
  <c r="E251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5" i="78"/>
  <c r="E19" i="77"/>
  <c r="E20" i="77"/>
  <c r="E21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G234" i="77" s="1"/>
  <c r="J234" i="77" s="1"/>
  <c r="E235" i="77"/>
  <c r="E236" i="77"/>
  <c r="E237" i="77"/>
  <c r="E238" i="77"/>
  <c r="E239" i="77"/>
  <c r="E240" i="77"/>
  <c r="E241" i="77"/>
  <c r="E242" i="77"/>
  <c r="G242" i="77" s="1"/>
  <c r="J242" i="77" s="1"/>
  <c r="E243" i="77"/>
  <c r="E244" i="77"/>
  <c r="E245" i="77"/>
  <c r="E246" i="77"/>
  <c r="E247" i="77"/>
  <c r="E248" i="77"/>
  <c r="E249" i="77"/>
  <c r="G249" i="77" s="1"/>
  <c r="E250" i="77"/>
  <c r="E251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5" i="77"/>
  <c r="G244" i="78"/>
  <c r="J244" i="78" s="1"/>
  <c r="G243" i="78"/>
  <c r="J243" i="78" s="1"/>
  <c r="J244" i="79"/>
  <c r="J243" i="79"/>
  <c r="G244" i="80"/>
  <c r="J244" i="80" s="1"/>
  <c r="G243" i="80"/>
  <c r="J243" i="80" s="1"/>
  <c r="G243" i="81"/>
  <c r="J243" i="81" s="1"/>
  <c r="G244" i="82"/>
  <c r="J244" i="82" s="1"/>
  <c r="G243" i="82"/>
  <c r="J243" i="82" s="1"/>
  <c r="G244" i="83"/>
  <c r="J244" i="83" s="1"/>
  <c r="G243" i="83"/>
  <c r="J243" i="83" s="1"/>
  <c r="G243" i="84"/>
  <c r="J243" i="84" s="1"/>
  <c r="G244" i="85"/>
  <c r="J244" i="85" s="1"/>
  <c r="G243" i="85"/>
  <c r="J243" i="85" s="1"/>
  <c r="G244" i="89"/>
  <c r="J244" i="89" s="1"/>
  <c r="G243" i="89"/>
  <c r="J243" i="89" s="1"/>
  <c r="G244" i="90"/>
  <c r="J244" i="90" s="1"/>
  <c r="G243" i="90"/>
  <c r="J243" i="90" s="1"/>
  <c r="G244" i="91"/>
  <c r="J244" i="91" s="1"/>
  <c r="G243" i="91"/>
  <c r="J243" i="91" s="1"/>
  <c r="G244" i="92"/>
  <c r="J244" i="92" s="1"/>
  <c r="G243" i="92"/>
  <c r="J243" i="92" s="1"/>
  <c r="G244" i="94"/>
  <c r="J244" i="94" s="1"/>
  <c r="G243" i="94"/>
  <c r="J243" i="94" s="1"/>
  <c r="G244" i="95"/>
  <c r="J244" i="95" s="1"/>
  <c r="G244" i="96"/>
  <c r="J244" i="96" s="1"/>
  <c r="G243" i="96"/>
  <c r="J243" i="96" s="1"/>
  <c r="G243" i="97"/>
  <c r="J243" i="97" s="1"/>
  <c r="G244" i="98"/>
  <c r="J244" i="98" s="1"/>
  <c r="G243" i="98"/>
  <c r="J243" i="98" s="1"/>
  <c r="G244" i="99"/>
  <c r="J244" i="99" s="1"/>
  <c r="G243" i="99"/>
  <c r="J243" i="99" s="1"/>
  <c r="G244" i="105"/>
  <c r="J244" i="105" s="1"/>
  <c r="G243" i="105"/>
  <c r="J243" i="105" s="1"/>
  <c r="G244" i="106"/>
  <c r="J244" i="106" s="1"/>
  <c r="G243" i="106"/>
  <c r="J243" i="106" s="1"/>
  <c r="G244" i="107"/>
  <c r="J244" i="107" s="1"/>
  <c r="G243" i="107"/>
  <c r="J243" i="107" s="1"/>
  <c r="G244" i="77"/>
  <c r="J244" i="77" s="1"/>
  <c r="G243" i="77"/>
  <c r="J243" i="77" s="1"/>
  <c r="G242" i="78"/>
  <c r="J242" i="78" s="1"/>
  <c r="G241" i="78"/>
  <c r="J241" i="78" s="1"/>
  <c r="G240" i="78"/>
  <c r="J240" i="78" s="1"/>
  <c r="G242" i="79"/>
  <c r="J242" i="79" s="1"/>
  <c r="G241" i="79"/>
  <c r="J241" i="79" s="1"/>
  <c r="G240" i="79"/>
  <c r="J240" i="79" s="1"/>
  <c r="G239" i="79"/>
  <c r="J239" i="79" s="1"/>
  <c r="G241" i="80"/>
  <c r="J241" i="80" s="1"/>
  <c r="G240" i="80"/>
  <c r="J240" i="80" s="1"/>
  <c r="G239" i="80"/>
  <c r="J239" i="80" s="1"/>
  <c r="G242" i="81"/>
  <c r="J242" i="81" s="1"/>
  <c r="G241" i="81"/>
  <c r="J241" i="81" s="1"/>
  <c r="G239" i="81"/>
  <c r="J239" i="81" s="1"/>
  <c r="G242" i="82"/>
  <c r="J242" i="82" s="1"/>
  <c r="J241" i="82"/>
  <c r="G241" i="82"/>
  <c r="G240" i="82"/>
  <c r="J240" i="82" s="1"/>
  <c r="G239" i="82"/>
  <c r="J239" i="82" s="1"/>
  <c r="G242" i="83"/>
  <c r="J242" i="83" s="1"/>
  <c r="G241" i="83"/>
  <c r="J241" i="83" s="1"/>
  <c r="G240" i="83"/>
  <c r="J240" i="83" s="1"/>
  <c r="G239" i="83"/>
  <c r="J239" i="83" s="1"/>
  <c r="G242" i="84"/>
  <c r="J242" i="84" s="1"/>
  <c r="G241" i="84"/>
  <c r="J241" i="84" s="1"/>
  <c r="G239" i="84"/>
  <c r="J239" i="84" s="1"/>
  <c r="G241" i="85"/>
  <c r="J241" i="85" s="1"/>
  <c r="G240" i="85"/>
  <c r="J240" i="85" s="1"/>
  <c r="G239" i="85"/>
  <c r="J239" i="85" s="1"/>
  <c r="G241" i="86"/>
  <c r="J241" i="86" s="1"/>
  <c r="G240" i="86"/>
  <c r="J240" i="86" s="1"/>
  <c r="G239" i="86"/>
  <c r="J239" i="86" s="1"/>
  <c r="G242" i="87"/>
  <c r="J242" i="87" s="1"/>
  <c r="G241" i="87"/>
  <c r="J241" i="87" s="1"/>
  <c r="G240" i="87"/>
  <c r="J240" i="87" s="1"/>
  <c r="G239" i="87"/>
  <c r="J239" i="87" s="1"/>
  <c r="G242" i="88"/>
  <c r="J242" i="88" s="1"/>
  <c r="G241" i="88"/>
  <c r="J241" i="88" s="1"/>
  <c r="G240" i="88"/>
  <c r="J240" i="88" s="1"/>
  <c r="G239" i="88"/>
  <c r="J239" i="88" s="1"/>
  <c r="G240" i="89"/>
  <c r="J240" i="89" s="1"/>
  <c r="G239" i="89"/>
  <c r="J239" i="89" s="1"/>
  <c r="G242" i="90"/>
  <c r="J242" i="90" s="1"/>
  <c r="G241" i="90"/>
  <c r="J241" i="90" s="1"/>
  <c r="G240" i="90"/>
  <c r="J240" i="90" s="1"/>
  <c r="G239" i="90"/>
  <c r="J239" i="90" s="1"/>
  <c r="G242" i="91"/>
  <c r="J242" i="91" s="1"/>
  <c r="G241" i="91"/>
  <c r="J241" i="91" s="1"/>
  <c r="G240" i="91"/>
  <c r="J240" i="91" s="1"/>
  <c r="G242" i="92"/>
  <c r="J242" i="92" s="1"/>
  <c r="G241" i="92"/>
  <c r="J241" i="92" s="1"/>
  <c r="G240" i="92"/>
  <c r="J240" i="92" s="1"/>
  <c r="J242" i="93"/>
  <c r="G241" i="93"/>
  <c r="J241" i="93" s="1"/>
  <c r="G240" i="93"/>
  <c r="J240" i="93" s="1"/>
  <c r="G242" i="94"/>
  <c r="J242" i="94" s="1"/>
  <c r="G241" i="94"/>
  <c r="J241" i="94" s="1"/>
  <c r="G240" i="94"/>
  <c r="J240" i="94" s="1"/>
  <c r="G239" i="94"/>
  <c r="J239" i="94" s="1"/>
  <c r="G242" i="95"/>
  <c r="J242" i="95" s="1"/>
  <c r="G241" i="95"/>
  <c r="J241" i="95" s="1"/>
  <c r="G240" i="95"/>
  <c r="J240" i="95" s="1"/>
  <c r="G239" i="95"/>
  <c r="J239" i="95" s="1"/>
  <c r="G242" i="96"/>
  <c r="J242" i="96" s="1"/>
  <c r="G241" i="96"/>
  <c r="J241" i="96" s="1"/>
  <c r="G240" i="96"/>
  <c r="J240" i="96" s="1"/>
  <c r="G239" i="96"/>
  <c r="J239" i="96" s="1"/>
  <c r="G242" i="97"/>
  <c r="J242" i="97" s="1"/>
  <c r="J241" i="97"/>
  <c r="G241" i="97"/>
  <c r="G240" i="97"/>
  <c r="J240" i="97" s="1"/>
  <c r="G239" i="97"/>
  <c r="J239" i="97" s="1"/>
  <c r="G242" i="98"/>
  <c r="J242" i="98" s="1"/>
  <c r="G241" i="98"/>
  <c r="J241" i="98" s="1"/>
  <c r="G240" i="98"/>
  <c r="J240" i="98" s="1"/>
  <c r="G239" i="98"/>
  <c r="J239" i="98" s="1"/>
  <c r="G242" i="99"/>
  <c r="J242" i="99" s="1"/>
  <c r="G241" i="99"/>
  <c r="J241" i="99" s="1"/>
  <c r="G240" i="99"/>
  <c r="J240" i="99" s="1"/>
  <c r="G239" i="99"/>
  <c r="J239" i="99" s="1"/>
  <c r="G241" i="100"/>
  <c r="J241" i="100" s="1"/>
  <c r="G240" i="100"/>
  <c r="J240" i="100" s="1"/>
  <c r="G239" i="100"/>
  <c r="J239" i="100" s="1"/>
  <c r="G242" i="101"/>
  <c r="J242" i="101" s="1"/>
  <c r="G241" i="101"/>
  <c r="J241" i="101" s="1"/>
  <c r="G239" i="101"/>
  <c r="J239" i="101" s="1"/>
  <c r="G240" i="102"/>
  <c r="J240" i="102" s="1"/>
  <c r="G239" i="102"/>
  <c r="J239" i="102" s="1"/>
  <c r="G241" i="103"/>
  <c r="J241" i="103" s="1"/>
  <c r="G240" i="103"/>
  <c r="J240" i="103" s="1"/>
  <c r="J242" i="104"/>
  <c r="G241" i="104"/>
  <c r="J241" i="104" s="1"/>
  <c r="G240" i="104"/>
  <c r="J240" i="104" s="1"/>
  <c r="G239" i="104"/>
  <c r="J239" i="104" s="1"/>
  <c r="G242" i="105"/>
  <c r="J242" i="105" s="1"/>
  <c r="G241" i="105"/>
  <c r="J241" i="105" s="1"/>
  <c r="G239" i="105"/>
  <c r="J239" i="105" s="1"/>
  <c r="G242" i="106"/>
  <c r="J242" i="106" s="1"/>
  <c r="G241" i="106"/>
  <c r="J241" i="106" s="1"/>
  <c r="G240" i="106"/>
  <c r="J240" i="106" s="1"/>
  <c r="G239" i="106"/>
  <c r="J239" i="106" s="1"/>
  <c r="G242" i="107"/>
  <c r="J242" i="107" s="1"/>
  <c r="J241" i="107"/>
  <c r="G241" i="107"/>
  <c r="G240" i="107"/>
  <c r="J240" i="107" s="1"/>
  <c r="G239" i="107"/>
  <c r="J239" i="107" s="1"/>
  <c r="G241" i="77"/>
  <c r="J241" i="77" s="1"/>
  <c r="G240" i="77"/>
  <c r="J240" i="77" s="1"/>
  <c r="G239" i="77"/>
  <c r="J239" i="77" s="1"/>
  <c r="J232" i="74"/>
  <c r="J233" i="74"/>
  <c r="J234" i="74"/>
  <c r="J235" i="74"/>
  <c r="J236" i="74"/>
  <c r="J237" i="74"/>
  <c r="J238" i="74"/>
  <c r="J239" i="74"/>
  <c r="G244" i="74"/>
  <c r="J244" i="74" s="1"/>
  <c r="G245" i="74"/>
  <c r="G246" i="74"/>
  <c r="G247" i="74"/>
  <c r="G248" i="74"/>
  <c r="G249" i="74"/>
  <c r="G250" i="74"/>
  <c r="G251" i="74"/>
  <c r="G235" i="74"/>
  <c r="G236" i="74"/>
  <c r="G237" i="74"/>
  <c r="G238" i="74"/>
  <c r="G239" i="74"/>
  <c r="G240" i="74"/>
  <c r="J240" i="74" s="1"/>
  <c r="G241" i="74"/>
  <c r="J241" i="74" s="1"/>
  <c r="G242" i="74"/>
  <c r="J242" i="74" s="1"/>
  <c r="G243" i="74"/>
  <c r="J243" i="74" s="1"/>
  <c r="J246" i="94"/>
  <c r="J235" i="107"/>
  <c r="J236" i="107"/>
  <c r="J237" i="107"/>
  <c r="J238" i="107"/>
  <c r="J248" i="107"/>
  <c r="G235" i="78"/>
  <c r="J235" i="78" s="1"/>
  <c r="G236" i="78"/>
  <c r="J236" i="78" s="1"/>
  <c r="G237" i="78"/>
  <c r="J237" i="78" s="1"/>
  <c r="G238" i="78"/>
  <c r="J238" i="78" s="1"/>
  <c r="G249" i="78"/>
  <c r="G235" i="79"/>
  <c r="J235" i="79" s="1"/>
  <c r="G236" i="79"/>
  <c r="J236" i="79" s="1"/>
  <c r="G237" i="79"/>
  <c r="J237" i="79" s="1"/>
  <c r="G235" i="80"/>
  <c r="J235" i="80" s="1"/>
  <c r="G236" i="80"/>
  <c r="J236" i="80" s="1"/>
  <c r="G237" i="80"/>
  <c r="J237" i="80" s="1"/>
  <c r="G238" i="80"/>
  <c r="J238" i="80" s="1"/>
  <c r="G235" i="81"/>
  <c r="J235" i="81" s="1"/>
  <c r="G236" i="81"/>
  <c r="J236" i="81" s="1"/>
  <c r="G237" i="81"/>
  <c r="J237" i="81" s="1"/>
  <c r="G238" i="81"/>
  <c r="J238" i="81" s="1"/>
  <c r="G235" i="82"/>
  <c r="J235" i="82" s="1"/>
  <c r="G236" i="82"/>
  <c r="J236" i="82" s="1"/>
  <c r="G238" i="82"/>
  <c r="J238" i="82" s="1"/>
  <c r="G235" i="83"/>
  <c r="J235" i="83" s="1"/>
  <c r="G236" i="83"/>
  <c r="J236" i="83" s="1"/>
  <c r="G237" i="83"/>
  <c r="J237" i="83" s="1"/>
  <c r="G238" i="83"/>
  <c r="J238" i="83" s="1"/>
  <c r="G249" i="83"/>
  <c r="G235" i="84"/>
  <c r="J235" i="84" s="1"/>
  <c r="G236" i="84"/>
  <c r="J236" i="84" s="1"/>
  <c r="G237" i="84"/>
  <c r="J237" i="84" s="1"/>
  <c r="G235" i="85"/>
  <c r="J235" i="85" s="1"/>
  <c r="G236" i="85"/>
  <c r="J236" i="85" s="1"/>
  <c r="G237" i="85"/>
  <c r="J237" i="85" s="1"/>
  <c r="G238" i="85"/>
  <c r="J238" i="85" s="1"/>
  <c r="G235" i="86"/>
  <c r="J235" i="86" s="1"/>
  <c r="G237" i="86"/>
  <c r="J237" i="86" s="1"/>
  <c r="G238" i="86"/>
  <c r="J238" i="86" s="1"/>
  <c r="G236" i="87"/>
  <c r="J236" i="87" s="1"/>
  <c r="G237" i="87"/>
  <c r="J237" i="87" s="1"/>
  <c r="G238" i="87"/>
  <c r="J238" i="87" s="1"/>
  <c r="G235" i="88"/>
  <c r="J235" i="88" s="1"/>
  <c r="G236" i="88"/>
  <c r="J236" i="88" s="1"/>
  <c r="G237" i="88"/>
  <c r="J237" i="88" s="1"/>
  <c r="G235" i="89"/>
  <c r="J235" i="89" s="1"/>
  <c r="G236" i="89"/>
  <c r="J236" i="89" s="1"/>
  <c r="G237" i="89"/>
  <c r="J237" i="89" s="1"/>
  <c r="G238" i="89"/>
  <c r="J238" i="89" s="1"/>
  <c r="G246" i="89"/>
  <c r="J246" i="89" s="1"/>
  <c r="G247" i="89"/>
  <c r="J247" i="89" s="1"/>
  <c r="G248" i="89"/>
  <c r="J248" i="89" s="1"/>
  <c r="G249" i="89"/>
  <c r="G235" i="90"/>
  <c r="J235" i="90" s="1"/>
  <c r="G237" i="90"/>
  <c r="J237" i="90" s="1"/>
  <c r="G246" i="90"/>
  <c r="J246" i="90" s="1"/>
  <c r="G247" i="90"/>
  <c r="J247" i="90" s="1"/>
  <c r="G248" i="90"/>
  <c r="J248" i="90" s="1"/>
  <c r="G249" i="90"/>
  <c r="G235" i="91"/>
  <c r="J235" i="91" s="1"/>
  <c r="G236" i="91"/>
  <c r="J236" i="91" s="1"/>
  <c r="G237" i="91"/>
  <c r="J237" i="91" s="1"/>
  <c r="G238" i="91"/>
  <c r="J238" i="91" s="1"/>
  <c r="G235" i="92"/>
  <c r="J235" i="92" s="1"/>
  <c r="G235" i="93" s="1"/>
  <c r="J235" i="93" s="1"/>
  <c r="G236" i="92"/>
  <c r="J236" i="92" s="1"/>
  <c r="G236" i="93" s="1"/>
  <c r="J236" i="93" s="1"/>
  <c r="G237" i="92"/>
  <c r="J237" i="92" s="1"/>
  <c r="G237" i="93"/>
  <c r="J237" i="93" s="1"/>
  <c r="G238" i="93"/>
  <c r="J238" i="93" s="1"/>
  <c r="G235" i="94"/>
  <c r="J235" i="94" s="1"/>
  <c r="G236" i="94"/>
  <c r="J236" i="94" s="1"/>
  <c r="G238" i="94"/>
  <c r="J238" i="94" s="1"/>
  <c r="G235" i="95"/>
  <c r="J235" i="95" s="1"/>
  <c r="G236" i="95"/>
  <c r="J236" i="95" s="1"/>
  <c r="G237" i="95"/>
  <c r="J237" i="95" s="1"/>
  <c r="G238" i="95"/>
  <c r="J238" i="95" s="1"/>
  <c r="G246" i="95"/>
  <c r="J246" i="95" s="1"/>
  <c r="J247" i="95"/>
  <c r="J249" i="95"/>
  <c r="G235" i="96"/>
  <c r="J235" i="96" s="1"/>
  <c r="G236" i="96"/>
  <c r="J236" i="96" s="1"/>
  <c r="G237" i="96"/>
  <c r="J237" i="96" s="1"/>
  <c r="G238" i="96"/>
  <c r="J238" i="96" s="1"/>
  <c r="G248" i="96"/>
  <c r="J248" i="96" s="1"/>
  <c r="G235" i="97"/>
  <c r="J235" i="97" s="1"/>
  <c r="G236" i="97"/>
  <c r="J236" i="97" s="1"/>
  <c r="G237" i="97"/>
  <c r="J237" i="97" s="1"/>
  <c r="G238" i="97"/>
  <c r="J238" i="97" s="1"/>
  <c r="G235" i="98"/>
  <c r="J235" i="98" s="1"/>
  <c r="G236" i="98"/>
  <c r="J236" i="98" s="1"/>
  <c r="G238" i="98"/>
  <c r="J238" i="98" s="1"/>
  <c r="G235" i="99"/>
  <c r="J235" i="99" s="1"/>
  <c r="G236" i="99"/>
  <c r="J236" i="99" s="1"/>
  <c r="G237" i="99"/>
  <c r="J237" i="99" s="1"/>
  <c r="G235" i="100"/>
  <c r="J235" i="100" s="1"/>
  <c r="G236" i="100"/>
  <c r="J236" i="100" s="1"/>
  <c r="G238" i="100"/>
  <c r="J238" i="100" s="1"/>
  <c r="G235" i="101"/>
  <c r="J235" i="101" s="1"/>
  <c r="G236" i="101"/>
  <c r="J236" i="101" s="1"/>
  <c r="G237" i="101"/>
  <c r="J237" i="101" s="1"/>
  <c r="G238" i="101"/>
  <c r="J238" i="101" s="1"/>
  <c r="G235" i="102"/>
  <c r="J235" i="102" s="1"/>
  <c r="G236" i="102"/>
  <c r="J236" i="102" s="1"/>
  <c r="G237" i="102"/>
  <c r="J237" i="102" s="1"/>
  <c r="G238" i="102"/>
  <c r="J238" i="102" s="1"/>
  <c r="G235" i="103"/>
  <c r="J235" i="103" s="1"/>
  <c r="G236" i="103"/>
  <c r="J236" i="103" s="1"/>
  <c r="G237" i="103"/>
  <c r="J237" i="103" s="1"/>
  <c r="G238" i="103"/>
  <c r="J238" i="103" s="1"/>
  <c r="G235" i="104"/>
  <c r="J235" i="104" s="1"/>
  <c r="G236" i="104"/>
  <c r="J236" i="104" s="1"/>
  <c r="G238" i="104"/>
  <c r="J238" i="104" s="1"/>
  <c r="G235" i="105"/>
  <c r="J235" i="105" s="1"/>
  <c r="G236" i="105"/>
  <c r="J236" i="105" s="1"/>
  <c r="G237" i="105"/>
  <c r="J237" i="105" s="1"/>
  <c r="G238" i="105"/>
  <c r="J238" i="105" s="1"/>
  <c r="G235" i="106"/>
  <c r="J235" i="106" s="1"/>
  <c r="G236" i="106"/>
  <c r="J236" i="106" s="1"/>
  <c r="G238" i="106"/>
  <c r="J238" i="106" s="1"/>
  <c r="G235" i="107"/>
  <c r="G236" i="107"/>
  <c r="G237" i="107"/>
  <c r="G238" i="107"/>
  <c r="G248" i="107"/>
  <c r="G249" i="107"/>
  <c r="G235" i="77"/>
  <c r="J235" i="77" s="1"/>
  <c r="G236" i="77"/>
  <c r="J236" i="77" s="1"/>
  <c r="G237" i="77"/>
  <c r="J237" i="77" s="1"/>
  <c r="G238" i="77"/>
  <c r="J238" i="77" s="1"/>
  <c r="G245" i="77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G246" i="77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G247" i="77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G248" i="77"/>
  <c r="J248" i="77" s="1"/>
  <c r="G234" i="78"/>
  <c r="J234" i="78" s="1"/>
  <c r="G233" i="78"/>
  <c r="J233" i="78" s="1"/>
  <c r="G232" i="78"/>
  <c r="J232" i="78" s="1"/>
  <c r="G230" i="78"/>
  <c r="J230" i="78" s="1"/>
  <c r="G229" i="78"/>
  <c r="J229" i="78" s="1"/>
  <c r="G234" i="79"/>
  <c r="J234" i="79" s="1"/>
  <c r="G233" i="79"/>
  <c r="J233" i="79" s="1"/>
  <c r="G232" i="79"/>
  <c r="J232" i="79" s="1"/>
  <c r="G231" i="79"/>
  <c r="J231" i="79" s="1"/>
  <c r="G229" i="79"/>
  <c r="J229" i="79" s="1"/>
  <c r="G233" i="80"/>
  <c r="J233" i="80" s="1"/>
  <c r="G232" i="80"/>
  <c r="J232" i="80" s="1"/>
  <c r="G231" i="80"/>
  <c r="J231" i="80" s="1"/>
  <c r="G230" i="80"/>
  <c r="J230" i="80" s="1"/>
  <c r="G229" i="80"/>
  <c r="J229" i="80" s="1"/>
  <c r="G234" i="81"/>
  <c r="J234" i="81" s="1"/>
  <c r="G233" i="81"/>
  <c r="J233" i="81" s="1"/>
  <c r="G232" i="81"/>
  <c r="J232" i="81" s="1"/>
  <c r="G231" i="81"/>
  <c r="J231" i="81" s="1"/>
  <c r="G230" i="81"/>
  <c r="J230" i="81" s="1"/>
  <c r="G229" i="81"/>
  <c r="J229" i="81" s="1"/>
  <c r="G234" i="82"/>
  <c r="J234" i="82" s="1"/>
  <c r="G233" i="82"/>
  <c r="J233" i="82" s="1"/>
  <c r="G232" i="82"/>
  <c r="J232" i="82" s="1"/>
  <c r="G231" i="82"/>
  <c r="J231" i="82" s="1"/>
  <c r="G230" i="82"/>
  <c r="J230" i="82" s="1"/>
  <c r="G234" i="83"/>
  <c r="J234" i="83" s="1"/>
  <c r="G233" i="83"/>
  <c r="J233" i="83" s="1"/>
  <c r="G232" i="83"/>
  <c r="J232" i="83" s="1"/>
  <c r="G231" i="83"/>
  <c r="J231" i="83" s="1"/>
  <c r="G229" i="83"/>
  <c r="J229" i="83" s="1"/>
  <c r="G234" i="84"/>
  <c r="J234" i="84" s="1"/>
  <c r="G233" i="84"/>
  <c r="J233" i="84" s="1"/>
  <c r="G232" i="84"/>
  <c r="J232" i="84" s="1"/>
  <c r="G231" i="84"/>
  <c r="J231" i="84" s="1"/>
  <c r="G230" i="84"/>
  <c r="J230" i="84" s="1"/>
  <c r="G229" i="84"/>
  <c r="J229" i="84" s="1"/>
  <c r="G233" i="85"/>
  <c r="J233" i="85" s="1"/>
  <c r="G232" i="85"/>
  <c r="J232" i="85" s="1"/>
  <c r="G231" i="85"/>
  <c r="J231" i="85" s="1"/>
  <c r="G230" i="85"/>
  <c r="J230" i="85" s="1"/>
  <c r="G229" i="85"/>
  <c r="J229" i="85" s="1"/>
  <c r="G234" i="86"/>
  <c r="J234" i="86" s="1"/>
  <c r="G233" i="86"/>
  <c r="J233" i="86" s="1"/>
  <c r="G232" i="86"/>
  <c r="J232" i="86" s="1"/>
  <c r="G231" i="86"/>
  <c r="J231" i="86" s="1"/>
  <c r="G230" i="86"/>
  <c r="J230" i="86" s="1"/>
  <c r="G229" i="86"/>
  <c r="J229" i="86" s="1"/>
  <c r="G234" i="87"/>
  <c r="J234" i="87" s="1"/>
  <c r="G233" i="87"/>
  <c r="J233" i="87" s="1"/>
  <c r="G232" i="87"/>
  <c r="J232" i="87" s="1"/>
  <c r="G231" i="87"/>
  <c r="J231" i="87" s="1"/>
  <c r="G230" i="87"/>
  <c r="J230" i="87" s="1"/>
  <c r="G229" i="87"/>
  <c r="J229" i="87" s="1"/>
  <c r="G234" i="88"/>
  <c r="J234" i="88" s="1"/>
  <c r="G233" i="88"/>
  <c r="J233" i="88" s="1"/>
  <c r="G232" i="88"/>
  <c r="J232" i="88" s="1"/>
  <c r="G231" i="88"/>
  <c r="J231" i="88" s="1"/>
  <c r="G229" i="88"/>
  <c r="J229" i="88" s="1"/>
  <c r="G232" i="89"/>
  <c r="J232" i="89" s="1"/>
  <c r="G231" i="89"/>
  <c r="J231" i="89" s="1"/>
  <c r="G230" i="89"/>
  <c r="J230" i="89" s="1"/>
  <c r="G229" i="89"/>
  <c r="J229" i="89" s="1"/>
  <c r="G234" i="90"/>
  <c r="J234" i="90" s="1"/>
  <c r="G233" i="90"/>
  <c r="J233" i="90" s="1"/>
  <c r="G232" i="90"/>
  <c r="J232" i="90" s="1"/>
  <c r="G231" i="90"/>
  <c r="J231" i="90" s="1"/>
  <c r="G229" i="90"/>
  <c r="J229" i="90" s="1"/>
  <c r="G234" i="91"/>
  <c r="J234" i="91" s="1"/>
  <c r="G233" i="91"/>
  <c r="J233" i="91" s="1"/>
  <c r="G232" i="91"/>
  <c r="J232" i="91" s="1"/>
  <c r="G230" i="91"/>
  <c r="J230" i="91" s="1"/>
  <c r="G229" i="91"/>
  <c r="J229" i="91" s="1"/>
  <c r="G234" i="92"/>
  <c r="J234" i="92" s="1"/>
  <c r="G233" i="92"/>
  <c r="J233" i="92" s="1"/>
  <c r="G232" i="92"/>
  <c r="J232" i="92" s="1"/>
  <c r="G229" i="92"/>
  <c r="J229" i="92" s="1"/>
  <c r="G234" i="93"/>
  <c r="J234" i="93" s="1"/>
  <c r="G233" i="93"/>
  <c r="J233" i="93" s="1"/>
  <c r="G232" i="93"/>
  <c r="J232" i="93" s="1"/>
  <c r="G230" i="93"/>
  <c r="J230" i="93" s="1"/>
  <c r="G229" i="93"/>
  <c r="J229" i="93" s="1"/>
  <c r="G234" i="94"/>
  <c r="J234" i="94" s="1"/>
  <c r="G233" i="94"/>
  <c r="J233" i="94" s="1"/>
  <c r="G232" i="94"/>
  <c r="J232" i="94" s="1"/>
  <c r="G231" i="94"/>
  <c r="J231" i="94" s="1"/>
  <c r="G230" i="94"/>
  <c r="J230" i="94" s="1"/>
  <c r="G234" i="95"/>
  <c r="J234" i="95" s="1"/>
  <c r="G233" i="95"/>
  <c r="J233" i="95" s="1"/>
  <c r="G232" i="95"/>
  <c r="J232" i="95" s="1"/>
  <c r="G231" i="95"/>
  <c r="J231" i="95" s="1"/>
  <c r="G230" i="95"/>
  <c r="J230" i="95" s="1"/>
  <c r="G229" i="95"/>
  <c r="J229" i="95" s="1"/>
  <c r="G234" i="96"/>
  <c r="J234" i="96" s="1"/>
  <c r="G233" i="96"/>
  <c r="J233" i="96" s="1"/>
  <c r="G232" i="96"/>
  <c r="J232" i="96" s="1"/>
  <c r="G231" i="96"/>
  <c r="J231" i="96" s="1"/>
  <c r="G230" i="96"/>
  <c r="J230" i="96" s="1"/>
  <c r="G229" i="96"/>
  <c r="J229" i="96" s="1"/>
  <c r="G234" i="97"/>
  <c r="J234" i="97" s="1"/>
  <c r="G233" i="97"/>
  <c r="J233" i="97" s="1"/>
  <c r="G231" i="97"/>
  <c r="J231" i="97" s="1"/>
  <c r="G230" i="97"/>
  <c r="J230" i="97" s="1"/>
  <c r="G229" i="97"/>
  <c r="J229" i="97" s="1"/>
  <c r="G234" i="98"/>
  <c r="J234" i="98" s="1"/>
  <c r="G233" i="98"/>
  <c r="J233" i="98" s="1"/>
  <c r="G232" i="98"/>
  <c r="J232" i="98" s="1"/>
  <c r="G231" i="98"/>
  <c r="J231" i="98" s="1"/>
  <c r="G230" i="98"/>
  <c r="J230" i="98" s="1"/>
  <c r="G234" i="99"/>
  <c r="J234" i="99" s="1"/>
  <c r="G233" i="99"/>
  <c r="J233" i="99" s="1"/>
  <c r="G232" i="99"/>
  <c r="J232" i="99" s="1"/>
  <c r="G231" i="99"/>
  <c r="J231" i="99" s="1"/>
  <c r="G229" i="99"/>
  <c r="J229" i="99" s="1"/>
  <c r="G234" i="100"/>
  <c r="J234" i="100" s="1"/>
  <c r="G233" i="100"/>
  <c r="J233" i="100" s="1"/>
  <c r="G232" i="100"/>
  <c r="J232" i="100" s="1"/>
  <c r="G231" i="100"/>
  <c r="J231" i="100" s="1"/>
  <c r="G230" i="100"/>
  <c r="J230" i="100" s="1"/>
  <c r="G234" i="101"/>
  <c r="J234" i="101" s="1"/>
  <c r="G233" i="101"/>
  <c r="J233" i="101" s="1"/>
  <c r="G231" i="101"/>
  <c r="J231" i="101" s="1"/>
  <c r="G230" i="101"/>
  <c r="J230" i="101" s="1"/>
  <c r="G229" i="101"/>
  <c r="J229" i="101" s="1"/>
  <c r="G234" i="102"/>
  <c r="J234" i="102" s="1"/>
  <c r="G232" i="102"/>
  <c r="J232" i="102" s="1"/>
  <c r="G231" i="102"/>
  <c r="J231" i="102" s="1"/>
  <c r="G230" i="102"/>
  <c r="J230" i="102" s="1"/>
  <c r="G229" i="102"/>
  <c r="J229" i="102" s="1"/>
  <c r="G234" i="103"/>
  <c r="J234" i="103" s="1"/>
  <c r="G233" i="103"/>
  <c r="J233" i="103" s="1"/>
  <c r="G232" i="103"/>
  <c r="J232" i="103" s="1"/>
  <c r="G230" i="103"/>
  <c r="J230" i="103" s="1"/>
  <c r="G229" i="103"/>
  <c r="J229" i="103" s="1"/>
  <c r="G234" i="104"/>
  <c r="J234" i="104" s="1"/>
  <c r="G233" i="104"/>
  <c r="J233" i="104" s="1"/>
  <c r="G232" i="104"/>
  <c r="J232" i="104" s="1"/>
  <c r="G231" i="104"/>
  <c r="J231" i="104" s="1"/>
  <c r="G230" i="104"/>
  <c r="J230" i="104" s="1"/>
  <c r="G234" i="105"/>
  <c r="J234" i="105" s="1"/>
  <c r="G233" i="105"/>
  <c r="J233" i="105" s="1"/>
  <c r="G231" i="105"/>
  <c r="J231" i="105" s="1"/>
  <c r="G230" i="105"/>
  <c r="J230" i="105" s="1"/>
  <c r="G229" i="105"/>
  <c r="J229" i="105" s="1"/>
  <c r="G234" i="106"/>
  <c r="J234" i="106" s="1"/>
  <c r="G233" i="106"/>
  <c r="J233" i="106" s="1"/>
  <c r="G232" i="106"/>
  <c r="J232" i="106" s="1"/>
  <c r="G231" i="106"/>
  <c r="J231" i="106" s="1"/>
  <c r="G230" i="106"/>
  <c r="J230" i="106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G233" i="77"/>
  <c r="J233" i="77" s="1"/>
  <c r="G232" i="77"/>
  <c r="J232" i="77" s="1"/>
  <c r="G231" i="77"/>
  <c r="J231" i="77" s="1"/>
  <c r="G230" i="77"/>
  <c r="J230" i="77" s="1"/>
  <c r="G229" i="77"/>
  <c r="J229" i="77" s="1"/>
  <c r="G234" i="74"/>
  <c r="G233" i="74"/>
  <c r="G232" i="74"/>
  <c r="G231" i="74"/>
  <c r="J231" i="74" s="1"/>
  <c r="G230" i="74"/>
  <c r="J230" i="74" s="1"/>
  <c r="G229" i="74"/>
  <c r="J229" i="74" s="1"/>
  <c r="M240" i="74"/>
  <c r="M241" i="74"/>
  <c r="M242" i="74"/>
  <c r="M243" i="74"/>
  <c r="M244" i="74"/>
  <c r="M245" i="74"/>
  <c r="M246" i="74"/>
  <c r="M247" i="74"/>
  <c r="M248" i="74"/>
  <c r="M249" i="74"/>
  <c r="M250" i="74"/>
  <c r="M251" i="74"/>
  <c r="M252" i="74"/>
  <c r="M253" i="74"/>
  <c r="G252" i="74"/>
  <c r="G253" i="74"/>
  <c r="P94" i="106"/>
  <c r="P94" i="105"/>
  <c r="P94" i="104"/>
  <c r="P94" i="99"/>
  <c r="P94" i="96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R104" i="78"/>
  <c r="R105" i="78"/>
  <c r="R106" i="78"/>
  <c r="R107" i="78"/>
  <c r="R108" i="78"/>
  <c r="R109" i="78"/>
  <c r="R110" i="78"/>
  <c r="R111" i="78"/>
  <c r="R104" i="79"/>
  <c r="R105" i="79"/>
  <c r="R106" i="79"/>
  <c r="R107" i="79"/>
  <c r="R108" i="79"/>
  <c r="R109" i="79"/>
  <c r="R110" i="79"/>
  <c r="R111" i="79"/>
  <c r="R104" i="80"/>
  <c r="R105" i="80"/>
  <c r="R106" i="80"/>
  <c r="R107" i="80"/>
  <c r="R108" i="80"/>
  <c r="R109" i="80"/>
  <c r="R110" i="80"/>
  <c r="R111" i="80"/>
  <c r="R104" i="81"/>
  <c r="R105" i="81"/>
  <c r="R106" i="81"/>
  <c r="R107" i="81"/>
  <c r="R108" i="81"/>
  <c r="R109" i="81"/>
  <c r="R110" i="81"/>
  <c r="R111" i="81"/>
  <c r="R104" i="82"/>
  <c r="R105" i="82"/>
  <c r="R106" i="82"/>
  <c r="R107" i="82"/>
  <c r="R108" i="82"/>
  <c r="R109" i="82"/>
  <c r="R110" i="82"/>
  <c r="R111" i="82"/>
  <c r="R104" i="83"/>
  <c r="R105" i="83"/>
  <c r="R106" i="83"/>
  <c r="R107" i="83"/>
  <c r="R108" i="83"/>
  <c r="R109" i="83"/>
  <c r="R110" i="83"/>
  <c r="R111" i="83"/>
  <c r="R104" i="84"/>
  <c r="R105" i="84"/>
  <c r="R106" i="84"/>
  <c r="R107" i="84"/>
  <c r="R108" i="84"/>
  <c r="R109" i="84"/>
  <c r="R110" i="84"/>
  <c r="R111" i="84"/>
  <c r="R104" i="85"/>
  <c r="R105" i="85"/>
  <c r="R106" i="85"/>
  <c r="R107" i="85"/>
  <c r="R108" i="85"/>
  <c r="R109" i="85"/>
  <c r="R110" i="85"/>
  <c r="R111" i="85"/>
  <c r="R104" i="86"/>
  <c r="R105" i="86"/>
  <c r="R106" i="86"/>
  <c r="R107" i="86"/>
  <c r="R108" i="86"/>
  <c r="R109" i="86"/>
  <c r="R110" i="86"/>
  <c r="R111" i="86"/>
  <c r="R104" i="87"/>
  <c r="R105" i="87"/>
  <c r="R106" i="87"/>
  <c r="R107" i="87"/>
  <c r="R108" i="87"/>
  <c r="R109" i="87"/>
  <c r="R110" i="87"/>
  <c r="R111" i="87"/>
  <c r="R104" i="88"/>
  <c r="R105" i="88"/>
  <c r="R106" i="88"/>
  <c r="R107" i="88"/>
  <c r="R108" i="88"/>
  <c r="R109" i="88"/>
  <c r="R110" i="88"/>
  <c r="R111" i="88"/>
  <c r="R104" i="89"/>
  <c r="R105" i="89"/>
  <c r="R106" i="89"/>
  <c r="R107" i="89"/>
  <c r="R108" i="89"/>
  <c r="R109" i="89"/>
  <c r="R110" i="89"/>
  <c r="R111" i="89"/>
  <c r="R104" i="90"/>
  <c r="R105" i="90"/>
  <c r="R106" i="90"/>
  <c r="R107" i="90"/>
  <c r="R108" i="90"/>
  <c r="R109" i="90"/>
  <c r="R110" i="90"/>
  <c r="R111" i="90"/>
  <c r="R104" i="91"/>
  <c r="R105" i="91"/>
  <c r="R106" i="91"/>
  <c r="R107" i="91"/>
  <c r="R108" i="91"/>
  <c r="R109" i="91"/>
  <c r="R110" i="91"/>
  <c r="R111" i="91"/>
  <c r="R104" i="92"/>
  <c r="R105" i="92"/>
  <c r="R106" i="92"/>
  <c r="R107" i="92"/>
  <c r="R108" i="92"/>
  <c r="R109" i="92"/>
  <c r="R110" i="92"/>
  <c r="R111" i="92"/>
  <c r="R104" i="93"/>
  <c r="R105" i="93"/>
  <c r="R106" i="93"/>
  <c r="R107" i="93"/>
  <c r="R108" i="93"/>
  <c r="R109" i="93"/>
  <c r="R110" i="93"/>
  <c r="R111" i="93"/>
  <c r="R104" i="94"/>
  <c r="R105" i="94"/>
  <c r="R106" i="94"/>
  <c r="R107" i="94"/>
  <c r="R108" i="94"/>
  <c r="R109" i="94"/>
  <c r="R110" i="94"/>
  <c r="R111" i="94"/>
  <c r="R104" i="95"/>
  <c r="R105" i="95"/>
  <c r="R106" i="95"/>
  <c r="R107" i="95"/>
  <c r="R108" i="95"/>
  <c r="R109" i="95"/>
  <c r="R110" i="95"/>
  <c r="R111" i="95"/>
  <c r="R104" i="96"/>
  <c r="R105" i="96"/>
  <c r="R106" i="96"/>
  <c r="R107" i="96"/>
  <c r="R108" i="96"/>
  <c r="R109" i="96"/>
  <c r="R110" i="96"/>
  <c r="R111" i="96"/>
  <c r="R104" i="97"/>
  <c r="R105" i="97"/>
  <c r="R106" i="97"/>
  <c r="R107" i="97"/>
  <c r="R108" i="97"/>
  <c r="R109" i="97"/>
  <c r="R110" i="97"/>
  <c r="R111" i="97"/>
  <c r="R104" i="98"/>
  <c r="R105" i="98"/>
  <c r="R106" i="98"/>
  <c r="R107" i="98"/>
  <c r="R108" i="98"/>
  <c r="R109" i="98"/>
  <c r="R110" i="98"/>
  <c r="R111" i="98"/>
  <c r="R104" i="99"/>
  <c r="R105" i="99"/>
  <c r="R106" i="99"/>
  <c r="R107" i="99"/>
  <c r="R108" i="99"/>
  <c r="R109" i="99"/>
  <c r="R110" i="99"/>
  <c r="R111" i="99"/>
  <c r="R104" i="100"/>
  <c r="R105" i="100"/>
  <c r="R106" i="100"/>
  <c r="R107" i="100"/>
  <c r="R108" i="100"/>
  <c r="R109" i="100"/>
  <c r="R110" i="100"/>
  <c r="R111" i="100"/>
  <c r="R104" i="101"/>
  <c r="R105" i="101"/>
  <c r="R106" i="101"/>
  <c r="R107" i="101"/>
  <c r="R108" i="101"/>
  <c r="R109" i="101"/>
  <c r="R110" i="101"/>
  <c r="R111" i="101"/>
  <c r="R104" i="102"/>
  <c r="R105" i="102"/>
  <c r="R106" i="102"/>
  <c r="R107" i="102"/>
  <c r="R108" i="102"/>
  <c r="R109" i="102"/>
  <c r="R110" i="102"/>
  <c r="R111" i="102"/>
  <c r="R104" i="103"/>
  <c r="R105" i="103"/>
  <c r="R106" i="103"/>
  <c r="R107" i="103"/>
  <c r="R108" i="103"/>
  <c r="R109" i="103"/>
  <c r="R110" i="103"/>
  <c r="R111" i="103"/>
  <c r="R104" i="104"/>
  <c r="R105" i="104"/>
  <c r="R106" i="104"/>
  <c r="R107" i="104"/>
  <c r="R108" i="104"/>
  <c r="R109" i="104"/>
  <c r="R110" i="104"/>
  <c r="R111" i="104"/>
  <c r="R104" i="105"/>
  <c r="R105" i="105"/>
  <c r="R106" i="105"/>
  <c r="R107" i="105"/>
  <c r="R108" i="105"/>
  <c r="R109" i="105"/>
  <c r="R110" i="105"/>
  <c r="R111" i="105"/>
  <c r="R104" i="106"/>
  <c r="R105" i="106"/>
  <c r="R106" i="106"/>
  <c r="R107" i="106"/>
  <c r="R108" i="106"/>
  <c r="R109" i="106"/>
  <c r="R110" i="106"/>
  <c r="R111" i="106"/>
  <c r="R104" i="107"/>
  <c r="R105" i="107"/>
  <c r="R106" i="107"/>
  <c r="R107" i="107"/>
  <c r="R108" i="107"/>
  <c r="R109" i="107"/>
  <c r="R110" i="107"/>
  <c r="R111" i="107"/>
  <c r="R104" i="77"/>
  <c r="R105" i="77"/>
  <c r="R106" i="77"/>
  <c r="R107" i="77"/>
  <c r="R108" i="77"/>
  <c r="R109" i="77"/>
  <c r="R110" i="77"/>
  <c r="R111" i="77"/>
  <c r="P94" i="78"/>
  <c r="P94" i="79"/>
  <c r="P94" i="80"/>
  <c r="P94" i="81"/>
  <c r="P94" i="82"/>
  <c r="P94" i="83"/>
  <c r="P94" i="84"/>
  <c r="P94" i="85"/>
  <c r="P94" i="86"/>
  <c r="P94" i="87"/>
  <c r="P94" i="88"/>
  <c r="P94" i="89"/>
  <c r="P94" i="90"/>
  <c r="P94" i="91"/>
  <c r="P94" i="92"/>
  <c r="P94" i="93"/>
  <c r="P94" i="94"/>
  <c r="P94" i="95"/>
  <c r="P94" i="97"/>
  <c r="P94" i="98"/>
  <c r="P94" i="100"/>
  <c r="P94" i="101"/>
  <c r="P94" i="102"/>
  <c r="P94" i="107"/>
  <c r="P94" i="77"/>
  <c r="G247" i="8" l="1"/>
  <c r="J247" i="8" s="1"/>
  <c r="G153" i="8"/>
  <c r="J246" i="8"/>
  <c r="J246" i="92"/>
  <c r="G28" i="8"/>
  <c r="G155" i="8"/>
  <c r="G31" i="8"/>
  <c r="G123" i="8"/>
  <c r="G107" i="8"/>
  <c r="G99" i="8"/>
  <c r="G91" i="8"/>
  <c r="G83" i="8"/>
  <c r="G75" i="8"/>
  <c r="G51" i="8"/>
  <c r="G32" i="8"/>
  <c r="G96" i="8"/>
  <c r="G88" i="8"/>
  <c r="G72" i="8"/>
  <c r="G144" i="8"/>
  <c r="G120" i="8"/>
  <c r="G231" i="8"/>
  <c r="J223" i="8"/>
  <c r="J215" i="8"/>
  <c r="G207" i="8"/>
  <c r="G199" i="8"/>
  <c r="G191" i="8"/>
  <c r="G183" i="8"/>
  <c r="J175" i="8"/>
  <c r="G167" i="8"/>
  <c r="J231" i="8"/>
  <c r="G152" i="8"/>
  <c r="J199" i="8"/>
  <c r="J37" i="8"/>
  <c r="J241" i="8"/>
  <c r="G80" i="8"/>
  <c r="J224" i="8"/>
  <c r="J160" i="8"/>
  <c r="J30" i="8"/>
  <c r="J94" i="8"/>
  <c r="J136" i="8"/>
  <c r="J128" i="8"/>
  <c r="J112" i="8"/>
  <c r="J104" i="8"/>
  <c r="J64" i="8"/>
  <c r="J239" i="8"/>
  <c r="G145" i="8"/>
  <c r="G137" i="8"/>
  <c r="G121" i="8"/>
  <c r="G113" i="8"/>
  <c r="G105" i="8"/>
  <c r="G97" i="8"/>
  <c r="G89" i="8"/>
  <c r="G81" i="8"/>
  <c r="G73" i="8"/>
  <c r="G65" i="8"/>
  <c r="J237" i="8"/>
  <c r="G232" i="8"/>
  <c r="G224" i="8"/>
  <c r="G208" i="8"/>
  <c r="G192" i="8"/>
  <c r="G168" i="8"/>
  <c r="G160" i="8"/>
  <c r="J230" i="8"/>
  <c r="J198" i="8"/>
  <c r="J22" i="8"/>
  <c r="G16" i="8"/>
  <c r="G8" i="8"/>
  <c r="J29" i="8"/>
  <c r="G233" i="8"/>
  <c r="G225" i="8"/>
  <c r="J217" i="8"/>
  <c r="G209" i="8"/>
  <c r="G201" i="8"/>
  <c r="G193" i="8"/>
  <c r="G185" i="8"/>
  <c r="J177" i="8"/>
  <c r="G169" i="8"/>
  <c r="G161" i="8"/>
  <c r="J234" i="8"/>
  <c r="J88" i="8"/>
  <c r="J243" i="8"/>
  <c r="G147" i="8"/>
  <c r="G139" i="8"/>
  <c r="G17" i="8"/>
  <c r="J9" i="8"/>
  <c r="G234" i="8"/>
  <c r="J226" i="8"/>
  <c r="J218" i="8"/>
  <c r="J210" i="8"/>
  <c r="J202" i="8"/>
  <c r="G194" i="8"/>
  <c r="J186" i="8"/>
  <c r="J178" i="8"/>
  <c r="G170" i="8"/>
  <c r="J162" i="8"/>
  <c r="J19" i="8"/>
  <c r="J253" i="8"/>
  <c r="J245" i="8"/>
  <c r="J129" i="8"/>
  <c r="J113" i="8"/>
  <c r="J244" i="8"/>
  <c r="G151" i="8"/>
  <c r="G143" i="8"/>
  <c r="G135" i="8"/>
  <c r="J127" i="8"/>
  <c r="G119" i="8"/>
  <c r="G111" i="8"/>
  <c r="J103" i="8"/>
  <c r="G95" i="8"/>
  <c r="J87" i="8"/>
  <c r="G79" i="8"/>
  <c r="G71" i="8"/>
  <c r="G63" i="8"/>
  <c r="J10" i="8"/>
  <c r="G14" i="8"/>
  <c r="G13" i="8"/>
  <c r="J222" i="8"/>
  <c r="J214" i="8"/>
  <c r="J206" i="8"/>
  <c r="J190" i="8"/>
  <c r="J182" i="8"/>
  <c r="J174" i="8"/>
  <c r="J166" i="8"/>
  <c r="J233" i="8"/>
  <c r="J232" i="8"/>
  <c r="J240" i="8"/>
  <c r="G240" i="8"/>
  <c r="G157" i="8"/>
  <c r="J65" i="8"/>
  <c r="J158" i="8"/>
  <c r="G10" i="8"/>
  <c r="J23" i="8"/>
  <c r="G235" i="8"/>
  <c r="G227" i="8"/>
  <c r="J219" i="8"/>
  <c r="G211" i="8"/>
  <c r="G203" i="8"/>
  <c r="G195" i="8"/>
  <c r="J187" i="8"/>
  <c r="G179" i="8"/>
  <c r="G171" i="8"/>
  <c r="G163" i="8"/>
  <c r="J154" i="8"/>
  <c r="J146" i="8"/>
  <c r="J138" i="8"/>
  <c r="J130" i="8"/>
  <c r="G122" i="8"/>
  <c r="J114" i="8"/>
  <c r="J106" i="8"/>
  <c r="G98" i="8"/>
  <c r="J90" i="8"/>
  <c r="J82" i="8"/>
  <c r="J66" i="8"/>
  <c r="J58" i="8"/>
  <c r="G42" i="8"/>
  <c r="J135" i="8"/>
  <c r="J39" i="8"/>
  <c r="J31" i="8"/>
  <c r="G245" i="8"/>
  <c r="J236" i="8"/>
  <c r="J7" i="8"/>
  <c r="J20" i="8"/>
  <c r="J216" i="8"/>
  <c r="J200" i="8"/>
  <c r="J184" i="8"/>
  <c r="J176" i="8"/>
  <c r="J235" i="8"/>
  <c r="G243" i="8"/>
  <c r="J27" i="8"/>
  <c r="J150" i="8"/>
  <c r="J142" i="8"/>
  <c r="J134" i="8"/>
  <c r="J126" i="8"/>
  <c r="J118" i="8"/>
  <c r="J110" i="8"/>
  <c r="J102" i="8"/>
  <c r="J86" i="8"/>
  <c r="J78" i="8"/>
  <c r="J70" i="8"/>
  <c r="J54" i="8"/>
  <c r="J46" i="8"/>
  <c r="J38" i="8"/>
  <c r="G230" i="8"/>
  <c r="G198" i="8"/>
  <c r="J242" i="8"/>
  <c r="J34" i="8"/>
  <c r="J185" i="8"/>
  <c r="G141" i="8"/>
  <c r="G125" i="8"/>
  <c r="G109" i="8"/>
  <c r="G101" i="8"/>
  <c r="G85" i="8"/>
  <c r="G69" i="8"/>
  <c r="G61" i="8"/>
  <c r="G45" i="8"/>
  <c r="G94" i="8"/>
  <c r="J12" i="8"/>
  <c r="J33" i="8"/>
  <c r="J25" i="8"/>
  <c r="G237" i="8"/>
  <c r="G229" i="8"/>
  <c r="G221" i="8"/>
  <c r="G213" i="8"/>
  <c r="G205" i="8"/>
  <c r="J197" i="8"/>
  <c r="G189" i="8"/>
  <c r="G181" i="8"/>
  <c r="G173" i="8"/>
  <c r="G165" i="8"/>
  <c r="J140" i="8"/>
  <c r="J132" i="8"/>
  <c r="J124" i="8"/>
  <c r="J116" i="8"/>
  <c r="J108" i="8"/>
  <c r="J100" i="8"/>
  <c r="J92" i="8"/>
  <c r="J84" i="8"/>
  <c r="J68" i="8"/>
  <c r="J60" i="8"/>
  <c r="J44" i="8"/>
  <c r="J36" i="8"/>
  <c r="J148" i="8"/>
  <c r="J76" i="8"/>
  <c r="J52" i="8"/>
  <c r="J26" i="8"/>
  <c r="G149" i="8"/>
  <c r="G117" i="8"/>
  <c r="G93" i="8"/>
  <c r="G19" i="8"/>
  <c r="J24" i="8"/>
  <c r="J228" i="8"/>
  <c r="J220" i="8"/>
  <c r="J212" i="8"/>
  <c r="J204" i="8"/>
  <c r="J196" i="8"/>
  <c r="J188" i="8"/>
  <c r="J180" i="8"/>
  <c r="J172" i="8"/>
  <c r="J164" i="8"/>
  <c r="J67" i="8"/>
  <c r="J43" i="8"/>
  <c r="J35" i="8"/>
  <c r="J156" i="8"/>
  <c r="J159" i="8"/>
  <c r="J238" i="8"/>
  <c r="G115" i="8"/>
  <c r="G40" i="8"/>
  <c r="G39" i="8"/>
  <c r="J41" i="8"/>
  <c r="J131" i="8"/>
  <c r="J133" i="8"/>
  <c r="G77" i="8"/>
  <c r="J74" i="8"/>
  <c r="G53" i="8"/>
  <c r="J62" i="8"/>
  <c r="G47" i="8"/>
  <c r="J56" i="8"/>
  <c r="G49" i="8"/>
  <c r="J50" i="8"/>
  <c r="G48" i="8"/>
  <c r="G57" i="8"/>
  <c r="G59" i="8"/>
  <c r="J55" i="8"/>
  <c r="J11" i="8"/>
  <c r="G6" i="8"/>
  <c r="G15" i="8"/>
  <c r="J18" i="8"/>
  <c r="J17" i="8"/>
  <c r="J8" i="8"/>
  <c r="J28" i="8"/>
  <c r="J221" i="8"/>
  <c r="J209" i="8"/>
  <c r="J194" i="8"/>
  <c r="J183" i="8"/>
  <c r="J170" i="8"/>
  <c r="J157" i="8"/>
  <c r="J144" i="8"/>
  <c r="J122" i="8"/>
  <c r="J111" i="8"/>
  <c r="J98" i="8"/>
  <c r="J85" i="8"/>
  <c r="J72" i="8"/>
  <c r="J63" i="8"/>
  <c r="J48" i="8"/>
  <c r="J227" i="8"/>
  <c r="J211" i="8"/>
  <c r="J203" i="8"/>
  <c r="J195" i="8"/>
  <c r="J179" i="8"/>
  <c r="J171" i="8"/>
  <c r="J163" i="8"/>
  <c r="J155" i="8"/>
  <c r="J147" i="8"/>
  <c r="J139" i="8"/>
  <c r="J123" i="8"/>
  <c r="J115" i="8"/>
  <c r="J107" i="8"/>
  <c r="J99" i="8"/>
  <c r="J91" i="8"/>
  <c r="J83" i="8"/>
  <c r="J75" i="8"/>
  <c r="J59" i="8"/>
  <c r="J51" i="8"/>
  <c r="G7" i="8"/>
  <c r="G20" i="8"/>
  <c r="G12" i="8"/>
  <c r="G219" i="8"/>
  <c r="G187" i="8"/>
  <c r="G131" i="8"/>
  <c r="G67" i="8"/>
  <c r="G43" i="8"/>
  <c r="G35" i="8"/>
  <c r="G27" i="8"/>
  <c r="J16" i="8"/>
  <c r="J208" i="8"/>
  <c r="J192" i="8"/>
  <c r="J181" i="8"/>
  <c r="J168" i="8"/>
  <c r="J143" i="8"/>
  <c r="J120" i="8"/>
  <c r="J109" i="8"/>
  <c r="J96" i="8"/>
  <c r="J71" i="8"/>
  <c r="J61" i="8"/>
  <c r="J47" i="8"/>
  <c r="J173" i="8"/>
  <c r="G11" i="8"/>
  <c r="G226" i="8"/>
  <c r="G218" i="8"/>
  <c r="G210" i="8"/>
  <c r="G202" i="8"/>
  <c r="G186" i="8"/>
  <c r="G178" i="8"/>
  <c r="G162" i="8"/>
  <c r="G154" i="8"/>
  <c r="G146" i="8"/>
  <c r="G138" i="8"/>
  <c r="G130" i="8"/>
  <c r="G114" i="8"/>
  <c r="G106" i="8"/>
  <c r="G90" i="8"/>
  <c r="G82" i="8"/>
  <c r="G74" i="8"/>
  <c r="G66" i="8"/>
  <c r="G58" i="8"/>
  <c r="G50" i="8"/>
  <c r="G34" i="8"/>
  <c r="G26" i="8"/>
  <c r="J15" i="8"/>
  <c r="J6" i="8"/>
  <c r="J207" i="8"/>
  <c r="J191" i="8"/>
  <c r="J167" i="8"/>
  <c r="J141" i="8"/>
  <c r="J119" i="8"/>
  <c r="J95" i="8"/>
  <c r="J69" i="8"/>
  <c r="J225" i="8"/>
  <c r="J201" i="8"/>
  <c r="J193" i="8"/>
  <c r="J169" i="8"/>
  <c r="J161" i="8"/>
  <c r="J153" i="8"/>
  <c r="J145" i="8"/>
  <c r="J137" i="8"/>
  <c r="J121" i="8"/>
  <c r="J105" i="8"/>
  <c r="J97" i="8"/>
  <c r="J89" i="8"/>
  <c r="J81" i="8"/>
  <c r="J73" i="8"/>
  <c r="J57" i="8"/>
  <c r="J49" i="8"/>
  <c r="J101" i="8"/>
  <c r="J45" i="8"/>
  <c r="G18" i="8"/>
  <c r="G217" i="8"/>
  <c r="G177" i="8"/>
  <c r="G129" i="8"/>
  <c r="G41" i="8"/>
  <c r="G33" i="8"/>
  <c r="G25" i="8"/>
  <c r="J14" i="8"/>
  <c r="J205" i="8"/>
  <c r="J189" i="8"/>
  <c r="J165" i="8"/>
  <c r="J152" i="8"/>
  <c r="J117" i="8"/>
  <c r="J93" i="8"/>
  <c r="J80" i="8"/>
  <c r="J213" i="8"/>
  <c r="G9" i="8"/>
  <c r="G216" i="8"/>
  <c r="G200" i="8"/>
  <c r="G184" i="8"/>
  <c r="G176" i="8"/>
  <c r="G136" i="8"/>
  <c r="G128" i="8"/>
  <c r="G112" i="8"/>
  <c r="G104" i="8"/>
  <c r="G64" i="8"/>
  <c r="G56" i="8"/>
  <c r="G24" i="8"/>
  <c r="J229" i="8"/>
  <c r="J151" i="8"/>
  <c r="J79" i="8"/>
  <c r="J21" i="8"/>
  <c r="J13" i="8"/>
  <c r="G223" i="8"/>
  <c r="G215" i="8"/>
  <c r="G175" i="8"/>
  <c r="G159" i="8"/>
  <c r="G127" i="8"/>
  <c r="G103" i="8"/>
  <c r="G87" i="8"/>
  <c r="G55" i="8"/>
  <c r="G23" i="8"/>
  <c r="J149" i="8"/>
  <c r="J77" i="8"/>
  <c r="J53" i="8"/>
  <c r="J42" i="8"/>
  <c r="J125" i="8"/>
  <c r="G197" i="8"/>
  <c r="G133" i="8"/>
  <c r="G29" i="8"/>
  <c r="J40" i="8"/>
  <c r="J32" i="8"/>
  <c r="M94" i="103"/>
  <c r="P249" i="8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P87" i="77" s="1"/>
  <c r="R87" i="78"/>
  <c r="M87" i="78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P253" i="74"/>
  <c r="E253" i="77"/>
  <c r="G253" i="77" s="1"/>
  <c r="J253" i="77" s="1"/>
  <c r="R252" i="74"/>
  <c r="P252" i="74"/>
  <c r="G252" i="77"/>
  <c r="J252" i="77" s="1"/>
  <c r="R251" i="74"/>
  <c r="P251" i="74"/>
  <c r="R250" i="74"/>
  <c r="P250" i="74"/>
  <c r="R249" i="74"/>
  <c r="P249" i="74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R251" i="78"/>
  <c r="M251" i="78"/>
  <c r="R250" i="78"/>
  <c r="M250" i="78"/>
  <c r="R249" i="78"/>
  <c r="M249" i="78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R252" i="85"/>
  <c r="M252" i="85"/>
  <c r="R251" i="85"/>
  <c r="M251" i="85"/>
  <c r="R250" i="85"/>
  <c r="M250" i="85"/>
  <c r="R249" i="85"/>
  <c r="M249" i="85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P246" i="74"/>
  <c r="R245" i="74"/>
  <c r="P245" i="74"/>
  <c r="R244" i="74"/>
  <c r="P244" i="74"/>
  <c r="R243" i="74"/>
  <c r="P243" i="74"/>
  <c r="R242" i="74"/>
  <c r="P242" i="74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R245" i="78"/>
  <c r="M245" i="78"/>
  <c r="R244" i="78"/>
  <c r="M244" i="78"/>
  <c r="R243" i="78"/>
  <c r="M243" i="78"/>
  <c r="R242" i="78"/>
  <c r="M242" i="78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R245" i="85"/>
  <c r="M245" i="85"/>
  <c r="R244" i="85"/>
  <c r="M244" i="85"/>
  <c r="R243" i="85"/>
  <c r="M243" i="85"/>
  <c r="R242" i="85"/>
  <c r="M242" i="85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P247" i="74"/>
  <c r="R241" i="74"/>
  <c r="P241" i="74"/>
  <c r="R240" i="74"/>
  <c r="P240" i="74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R241" i="78"/>
  <c r="M241" i="78"/>
  <c r="R240" i="78"/>
  <c r="M240" i="78"/>
  <c r="R239" i="78"/>
  <c r="M239" i="78"/>
  <c r="R238" i="78"/>
  <c r="M238" i="78"/>
  <c r="R237" i="78"/>
  <c r="M237" i="78"/>
  <c r="R236" i="78"/>
  <c r="M236" i="78"/>
  <c r="R235" i="78"/>
  <c r="M235" i="78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R241" i="85"/>
  <c r="M241" i="85"/>
  <c r="R240" i="85"/>
  <c r="M240" i="85"/>
  <c r="R239" i="85"/>
  <c r="M239" i="85"/>
  <c r="R238" i="85"/>
  <c r="M238" i="85"/>
  <c r="R237" i="85"/>
  <c r="M237" i="85"/>
  <c r="R236" i="85"/>
  <c r="M236" i="85"/>
  <c r="R235" i="85"/>
  <c r="M235" i="85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174" i="74"/>
  <c r="M174" i="74"/>
  <c r="P174" i="74" s="1"/>
  <c r="G174" i="74"/>
  <c r="J174" i="74" s="1"/>
  <c r="R174" i="77"/>
  <c r="M174" i="77"/>
  <c r="P174" i="77" s="1"/>
  <c r="R174" i="78"/>
  <c r="M174" i="78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54" i="95"/>
  <c r="P54" i="95" s="1"/>
  <c r="M49" i="95"/>
  <c r="P49" i="95" s="1"/>
  <c r="M6" i="95"/>
  <c r="P6" i="95" s="1"/>
  <c r="P94" i="103" l="1"/>
  <c r="M94" i="8"/>
  <c r="J254" i="8"/>
  <c r="P237" i="85"/>
  <c r="M237" i="8"/>
  <c r="P241" i="85"/>
  <c r="M241" i="8"/>
  <c r="P250" i="85"/>
  <c r="M250" i="8"/>
  <c r="P244" i="85"/>
  <c r="M244" i="8"/>
  <c r="P87" i="85"/>
  <c r="M87" i="8"/>
  <c r="P238" i="85"/>
  <c r="M238" i="8"/>
  <c r="P247" i="85"/>
  <c r="M247" i="8"/>
  <c r="P251" i="85"/>
  <c r="M251" i="8"/>
  <c r="P245" i="85"/>
  <c r="M245" i="8"/>
  <c r="P88" i="85"/>
  <c r="M88" i="8"/>
  <c r="P252" i="85"/>
  <c r="M252" i="8"/>
  <c r="P174" i="85"/>
  <c r="M174" i="8"/>
  <c r="P243" i="85"/>
  <c r="M243" i="8"/>
  <c r="P246" i="85"/>
  <c r="M246" i="8"/>
  <c r="P102" i="85"/>
  <c r="M102" i="8"/>
  <c r="P240" i="85"/>
  <c r="M240" i="8"/>
  <c r="P249" i="85"/>
  <c r="M249" i="8"/>
  <c r="P253" i="85"/>
  <c r="M253" i="8"/>
  <c r="P242" i="85"/>
  <c r="M242" i="8"/>
  <c r="P239" i="85"/>
  <c r="M239" i="8"/>
  <c r="P236" i="85"/>
  <c r="M236" i="8"/>
  <c r="P235" i="85"/>
  <c r="M235" i="8"/>
  <c r="P174" i="78"/>
  <c r="P236" i="78"/>
  <c r="P250" i="78"/>
  <c r="P237" i="78"/>
  <c r="P251" i="78"/>
  <c r="P245" i="78"/>
  <c r="P88" i="78"/>
  <c r="P87" i="78"/>
  <c r="P238" i="78"/>
  <c r="P247" i="78"/>
  <c r="P252" i="78"/>
  <c r="P102" i="78"/>
  <c r="P246" i="78"/>
  <c r="P244" i="78"/>
  <c r="P239" i="78"/>
  <c r="P249" i="78"/>
  <c r="P243" i="78"/>
  <c r="P242" i="78"/>
  <c r="P241" i="78"/>
  <c r="P240" i="78"/>
  <c r="P235" i="78"/>
  <c r="G254" i="8"/>
  <c r="N261" i="78" l="1"/>
  <c r="N261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1" i="107"/>
  <c r="N258" i="107"/>
  <c r="M255" i="107"/>
  <c r="N258" i="106"/>
  <c r="M255" i="106"/>
  <c r="N261" i="105"/>
  <c r="N258" i="105"/>
  <c r="M255" i="105"/>
  <c r="N261" i="104"/>
  <c r="N258" i="104"/>
  <c r="M255" i="104"/>
  <c r="N261" i="103"/>
  <c r="N258" i="103"/>
  <c r="M255" i="103"/>
  <c r="N261" i="102"/>
  <c r="N258" i="102"/>
  <c r="M255" i="102"/>
  <c r="N261" i="101"/>
  <c r="N258" i="101"/>
  <c r="M255" i="101"/>
  <c r="N261" i="100"/>
  <c r="N258" i="100"/>
  <c r="M255" i="100"/>
  <c r="N261" i="99"/>
  <c r="N258" i="99"/>
  <c r="M255" i="99"/>
  <c r="N261" i="98"/>
  <c r="N258" i="98"/>
  <c r="M255" i="98"/>
  <c r="N261" i="97"/>
  <c r="N258" i="97"/>
  <c r="M255" i="97"/>
  <c r="N261" i="96"/>
  <c r="N258" i="96"/>
  <c r="M255" i="96"/>
  <c r="N261" i="95"/>
  <c r="N258" i="95"/>
  <c r="M255" i="95"/>
  <c r="N261" i="94"/>
  <c r="N258" i="94"/>
  <c r="M255" i="94"/>
  <c r="N261" i="93"/>
  <c r="N258" i="93"/>
  <c r="M255" i="93"/>
  <c r="N261" i="92"/>
  <c r="N258" i="92"/>
  <c r="M255" i="92"/>
  <c r="N261" i="91"/>
  <c r="N258" i="91"/>
  <c r="M255" i="91"/>
  <c r="N261" i="90"/>
  <c r="N258" i="90"/>
  <c r="M255" i="90"/>
  <c r="N261" i="89"/>
  <c r="N258" i="89"/>
  <c r="M255" i="89"/>
  <c r="N261" i="88"/>
  <c r="N258" i="88"/>
  <c r="M255" i="88"/>
  <c r="N261" i="87"/>
  <c r="N258" i="87"/>
  <c r="M255" i="87"/>
  <c r="N261" i="86"/>
  <c r="N258" i="86"/>
  <c r="M255" i="86"/>
  <c r="N261" i="85"/>
  <c r="N258" i="85"/>
  <c r="M255" i="85"/>
  <c r="N261" i="84"/>
  <c r="N258" i="84"/>
  <c r="M255" i="84"/>
  <c r="N261" i="83"/>
  <c r="N258" i="83"/>
  <c r="W11" i="8" s="1"/>
  <c r="M255" i="83"/>
  <c r="N261" i="82"/>
  <c r="N258" i="82"/>
  <c r="M255" i="82"/>
  <c r="N261" i="81"/>
  <c r="N258" i="81"/>
  <c r="M255" i="81"/>
  <c r="N261" i="80"/>
  <c r="N258" i="80"/>
  <c r="M255" i="80"/>
  <c r="N261" i="79"/>
  <c r="N258" i="79"/>
  <c r="M255" i="79"/>
  <c r="N258" i="78"/>
  <c r="M255" i="78"/>
  <c r="N258" i="77"/>
  <c r="M255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P37" i="107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P37" i="106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P37" i="105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P37" i="104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P37" i="103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P37" i="102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P37" i="10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P37" i="100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P37" i="99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P156" i="98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P37" i="98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P156" i="97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P37" i="97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P37" i="96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P207" i="95" s="1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P156" i="95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3" i="95"/>
  <c r="P53" i="95" s="1"/>
  <c r="M52" i="95"/>
  <c r="P52" i="95" s="1"/>
  <c r="M51" i="95"/>
  <c r="P51" i="95" s="1"/>
  <c r="M50" i="95"/>
  <c r="P50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P37" i="95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P37" i="94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P37" i="93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P37" i="92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P37" i="9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P37" i="90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P156" i="89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M42" i="89"/>
  <c r="M41" i="89"/>
  <c r="M40" i="89"/>
  <c r="M39" i="89"/>
  <c r="M38" i="89"/>
  <c r="M37" i="89"/>
  <c r="M36" i="89"/>
  <c r="M35" i="89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P156" i="88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P156" i="87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P156" i="86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M207" i="85"/>
  <c r="M189" i="85"/>
  <c r="M188" i="85"/>
  <c r="M187" i="85"/>
  <c r="M105" i="85"/>
  <c r="M104" i="85"/>
  <c r="M103" i="85"/>
  <c r="M82" i="85"/>
  <c r="M173" i="85"/>
  <c r="M248" i="85"/>
  <c r="M234" i="85"/>
  <c r="M233" i="85"/>
  <c r="M232" i="85"/>
  <c r="M231" i="85"/>
  <c r="M230" i="85"/>
  <c r="M229" i="85"/>
  <c r="M228" i="85"/>
  <c r="M227" i="85"/>
  <c r="M226" i="85"/>
  <c r="M225" i="85"/>
  <c r="M224" i="85"/>
  <c r="M223" i="85"/>
  <c r="M222" i="85"/>
  <c r="M221" i="85"/>
  <c r="M220" i="85"/>
  <c r="M219" i="85"/>
  <c r="M218" i="85"/>
  <c r="M217" i="85"/>
  <c r="M216" i="85"/>
  <c r="M215" i="85"/>
  <c r="M214" i="85"/>
  <c r="M213" i="85"/>
  <c r="M212" i="85"/>
  <c r="M211" i="85"/>
  <c r="M210" i="85"/>
  <c r="M209" i="85"/>
  <c r="M208" i="85"/>
  <c r="M206" i="85"/>
  <c r="M205" i="85"/>
  <c r="M204" i="85"/>
  <c r="M203" i="85"/>
  <c r="M202" i="85"/>
  <c r="M201" i="85"/>
  <c r="M200" i="85"/>
  <c r="M199" i="85"/>
  <c r="M198" i="85"/>
  <c r="M197" i="85"/>
  <c r="M196" i="85"/>
  <c r="M195" i="85"/>
  <c r="M194" i="85"/>
  <c r="M193" i="85"/>
  <c r="M192" i="85"/>
  <c r="M191" i="85"/>
  <c r="M190" i="85"/>
  <c r="M186" i="85"/>
  <c r="M185" i="85"/>
  <c r="M184" i="85"/>
  <c r="M183" i="85"/>
  <c r="M182" i="85"/>
  <c r="M181" i="85"/>
  <c r="M180" i="85"/>
  <c r="M179" i="85"/>
  <c r="M178" i="85"/>
  <c r="M177" i="85"/>
  <c r="M176" i="85"/>
  <c r="M175" i="85"/>
  <c r="M172" i="85"/>
  <c r="M171" i="85"/>
  <c r="M170" i="85"/>
  <c r="M169" i="85"/>
  <c r="M168" i="85"/>
  <c r="M167" i="85"/>
  <c r="M166" i="85"/>
  <c r="M165" i="85"/>
  <c r="M164" i="85"/>
  <c r="M163" i="85"/>
  <c r="M162" i="85"/>
  <c r="M161" i="85"/>
  <c r="M160" i="85"/>
  <c r="M159" i="85"/>
  <c r="M158" i="85"/>
  <c r="M157" i="85"/>
  <c r="M156" i="85"/>
  <c r="M156" i="8" s="1"/>
  <c r="M155" i="85"/>
  <c r="M154" i="85"/>
  <c r="M153" i="85"/>
  <c r="M152" i="85"/>
  <c r="M151" i="85"/>
  <c r="M150" i="85"/>
  <c r="M149" i="85"/>
  <c r="M148" i="85"/>
  <c r="M147" i="85"/>
  <c r="M146" i="85"/>
  <c r="M145" i="85"/>
  <c r="M144" i="85"/>
  <c r="M143" i="85"/>
  <c r="M142" i="85"/>
  <c r="M141" i="85"/>
  <c r="M140" i="85"/>
  <c r="M139" i="85"/>
  <c r="M138" i="85"/>
  <c r="M137" i="85"/>
  <c r="M136" i="85"/>
  <c r="M135" i="85"/>
  <c r="M134" i="85"/>
  <c r="M133" i="85"/>
  <c r="M132" i="85"/>
  <c r="M131" i="85"/>
  <c r="M130" i="85"/>
  <c r="M129" i="85"/>
  <c r="M128" i="85"/>
  <c r="M127" i="85"/>
  <c r="M126" i="85"/>
  <c r="M125" i="85"/>
  <c r="M124" i="85"/>
  <c r="M123" i="85"/>
  <c r="M122" i="85"/>
  <c r="M121" i="85"/>
  <c r="M120" i="85"/>
  <c r="M119" i="85"/>
  <c r="M118" i="85"/>
  <c r="M117" i="85"/>
  <c r="M116" i="85"/>
  <c r="M115" i="85"/>
  <c r="M114" i="85"/>
  <c r="M113" i="85"/>
  <c r="M112" i="85"/>
  <c r="M111" i="85"/>
  <c r="M110" i="85"/>
  <c r="M109" i="85"/>
  <c r="M108" i="85"/>
  <c r="M107" i="85"/>
  <c r="M106" i="85"/>
  <c r="M101" i="85"/>
  <c r="M100" i="85"/>
  <c r="M99" i="85"/>
  <c r="M98" i="85"/>
  <c r="M97" i="85"/>
  <c r="M96" i="85"/>
  <c r="M95" i="85"/>
  <c r="M93" i="85"/>
  <c r="M92" i="85"/>
  <c r="M91" i="85"/>
  <c r="M90" i="85"/>
  <c r="M89" i="85"/>
  <c r="M86" i="85"/>
  <c r="M85" i="85"/>
  <c r="M84" i="85"/>
  <c r="M83" i="85"/>
  <c r="M81" i="85"/>
  <c r="M80" i="85"/>
  <c r="M79" i="85"/>
  <c r="M78" i="85"/>
  <c r="M77" i="85"/>
  <c r="M75" i="85"/>
  <c r="M74" i="85"/>
  <c r="M73" i="85"/>
  <c r="M72" i="85"/>
  <c r="M71" i="85"/>
  <c r="M70" i="85"/>
  <c r="M69" i="85"/>
  <c r="M68" i="85"/>
  <c r="M67" i="85"/>
  <c r="M66" i="85"/>
  <c r="M65" i="85"/>
  <c r="M64" i="85"/>
  <c r="M63" i="85"/>
  <c r="M62" i="85"/>
  <c r="M61" i="85"/>
  <c r="M60" i="85"/>
  <c r="M59" i="85"/>
  <c r="M58" i="85"/>
  <c r="M57" i="85"/>
  <c r="M56" i="85"/>
  <c r="M55" i="85"/>
  <c r="M54" i="85"/>
  <c r="M53" i="85"/>
  <c r="M52" i="85"/>
  <c r="M51" i="85"/>
  <c r="M50" i="85"/>
  <c r="M49" i="85"/>
  <c r="M48" i="85"/>
  <c r="M47" i="85"/>
  <c r="M46" i="85"/>
  <c r="M45" i="85"/>
  <c r="M44" i="85"/>
  <c r="M43" i="85"/>
  <c r="M42" i="85"/>
  <c r="M41" i="85"/>
  <c r="M40" i="85"/>
  <c r="M39" i="85"/>
  <c r="M38" i="85"/>
  <c r="M37" i="85"/>
  <c r="M36" i="85"/>
  <c r="M35" i="85"/>
  <c r="M34" i="85"/>
  <c r="M33" i="85"/>
  <c r="M32" i="85"/>
  <c r="M31" i="85"/>
  <c r="M30" i="85"/>
  <c r="M29" i="85"/>
  <c r="M28" i="85"/>
  <c r="M27" i="85"/>
  <c r="M26" i="85"/>
  <c r="M25" i="85"/>
  <c r="M24" i="85"/>
  <c r="M23" i="85"/>
  <c r="M22" i="85"/>
  <c r="M21" i="85"/>
  <c r="M20" i="85"/>
  <c r="M19" i="85"/>
  <c r="M18" i="85"/>
  <c r="M17" i="85"/>
  <c r="M16" i="85"/>
  <c r="M15" i="85"/>
  <c r="M14" i="85"/>
  <c r="M13" i="85"/>
  <c r="M12" i="85"/>
  <c r="M11" i="85"/>
  <c r="M10" i="85"/>
  <c r="M9" i="85"/>
  <c r="M8" i="85"/>
  <c r="M7" i="85"/>
  <c r="M6" i="85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M207" i="78"/>
  <c r="M189" i="78"/>
  <c r="M188" i="78"/>
  <c r="M187" i="78"/>
  <c r="M105" i="78"/>
  <c r="M104" i="78"/>
  <c r="M103" i="78"/>
  <c r="M82" i="78"/>
  <c r="M173" i="78"/>
  <c r="M248" i="78"/>
  <c r="M234" i="78"/>
  <c r="M233" i="78"/>
  <c r="M232" i="78"/>
  <c r="M231" i="78"/>
  <c r="M230" i="78"/>
  <c r="M229" i="78"/>
  <c r="M228" i="78"/>
  <c r="M227" i="78"/>
  <c r="M226" i="78"/>
  <c r="M225" i="78"/>
  <c r="M224" i="78"/>
  <c r="M223" i="78"/>
  <c r="M222" i="78"/>
  <c r="M221" i="78"/>
  <c r="M220" i="78"/>
  <c r="M219" i="78"/>
  <c r="M218" i="78"/>
  <c r="M217" i="78"/>
  <c r="M216" i="78"/>
  <c r="M215" i="78"/>
  <c r="M214" i="78"/>
  <c r="M213" i="78"/>
  <c r="M212" i="78"/>
  <c r="M211" i="78"/>
  <c r="M210" i="78"/>
  <c r="M209" i="78"/>
  <c r="M208" i="78"/>
  <c r="M206" i="78"/>
  <c r="M205" i="78"/>
  <c r="M204" i="78"/>
  <c r="M203" i="78"/>
  <c r="M202" i="78"/>
  <c r="M201" i="78"/>
  <c r="M200" i="78"/>
  <c r="M199" i="78"/>
  <c r="M198" i="78"/>
  <c r="M197" i="78"/>
  <c r="M196" i="78"/>
  <c r="M195" i="78"/>
  <c r="M194" i="78"/>
  <c r="M193" i="78"/>
  <c r="M192" i="78"/>
  <c r="M191" i="78"/>
  <c r="M190" i="78"/>
  <c r="M186" i="78"/>
  <c r="M185" i="78"/>
  <c r="M184" i="78"/>
  <c r="M183" i="78"/>
  <c r="M182" i="78"/>
  <c r="M181" i="78"/>
  <c r="M180" i="78"/>
  <c r="M179" i="78"/>
  <c r="M178" i="78"/>
  <c r="M177" i="78"/>
  <c r="M176" i="78"/>
  <c r="M175" i="78"/>
  <c r="M172" i="78"/>
  <c r="M171" i="78"/>
  <c r="M170" i="78"/>
  <c r="M169" i="78"/>
  <c r="M168" i="78"/>
  <c r="M167" i="78"/>
  <c r="M166" i="78"/>
  <c r="M165" i="78"/>
  <c r="M164" i="78"/>
  <c r="M163" i="78"/>
  <c r="M162" i="78"/>
  <c r="M161" i="78"/>
  <c r="M160" i="78"/>
  <c r="M159" i="78"/>
  <c r="M158" i="78"/>
  <c r="M157" i="78"/>
  <c r="M156" i="78"/>
  <c r="M155" i="78"/>
  <c r="M154" i="78"/>
  <c r="M153" i="78"/>
  <c r="M152" i="78"/>
  <c r="M151" i="78"/>
  <c r="M150" i="78"/>
  <c r="M149" i="78"/>
  <c r="M148" i="78"/>
  <c r="M147" i="78"/>
  <c r="M146" i="78"/>
  <c r="M145" i="78"/>
  <c r="M144" i="78"/>
  <c r="M143" i="78"/>
  <c r="M142" i="78"/>
  <c r="M141" i="78"/>
  <c r="M140" i="78"/>
  <c r="M139" i="78"/>
  <c r="M138" i="78"/>
  <c r="M137" i="78"/>
  <c r="M136" i="78"/>
  <c r="M135" i="78"/>
  <c r="M134" i="78"/>
  <c r="M133" i="78"/>
  <c r="M132" i="78"/>
  <c r="M131" i="78"/>
  <c r="M130" i="78"/>
  <c r="M129" i="78"/>
  <c r="M128" i="78"/>
  <c r="M127" i="78"/>
  <c r="M126" i="78"/>
  <c r="M125" i="78"/>
  <c r="M124" i="78"/>
  <c r="M123" i="78"/>
  <c r="M122" i="78"/>
  <c r="M121" i="78"/>
  <c r="M120" i="78"/>
  <c r="M119" i="78"/>
  <c r="M118" i="78"/>
  <c r="M117" i="78"/>
  <c r="M116" i="78"/>
  <c r="M115" i="78"/>
  <c r="M114" i="78"/>
  <c r="M113" i="78"/>
  <c r="M112" i="78"/>
  <c r="M111" i="78"/>
  <c r="M110" i="78"/>
  <c r="M109" i="78"/>
  <c r="M108" i="78"/>
  <c r="M107" i="78"/>
  <c r="M106" i="78"/>
  <c r="M101" i="78"/>
  <c r="M100" i="78"/>
  <c r="M99" i="78"/>
  <c r="M98" i="78"/>
  <c r="M97" i="78"/>
  <c r="M96" i="78"/>
  <c r="M95" i="78"/>
  <c r="M93" i="78"/>
  <c r="M92" i="78"/>
  <c r="M91" i="78"/>
  <c r="M90" i="78"/>
  <c r="M89" i="78"/>
  <c r="M86" i="78"/>
  <c r="M85" i="78"/>
  <c r="M84" i="78"/>
  <c r="M83" i="78"/>
  <c r="M81" i="78"/>
  <c r="M80" i="78"/>
  <c r="M79" i="78"/>
  <c r="M78" i="78"/>
  <c r="M77" i="78"/>
  <c r="M75" i="78"/>
  <c r="M74" i="78"/>
  <c r="M73" i="78"/>
  <c r="M72" i="78"/>
  <c r="M71" i="78"/>
  <c r="M70" i="78"/>
  <c r="M69" i="78"/>
  <c r="M68" i="78"/>
  <c r="M67" i="78"/>
  <c r="M66" i="78"/>
  <c r="M65" i="78"/>
  <c r="M64" i="78"/>
  <c r="M63" i="78"/>
  <c r="M62" i="78"/>
  <c r="M61" i="78"/>
  <c r="M60" i="78"/>
  <c r="M59" i="78"/>
  <c r="M58" i="78"/>
  <c r="M57" i="78"/>
  <c r="M56" i="78"/>
  <c r="M55" i="78"/>
  <c r="M54" i="78"/>
  <c r="M53" i="78"/>
  <c r="M52" i="78"/>
  <c r="M51" i="78"/>
  <c r="M50" i="78"/>
  <c r="M49" i="78"/>
  <c r="M48" i="78"/>
  <c r="M47" i="78"/>
  <c r="M46" i="78"/>
  <c r="M45" i="78"/>
  <c r="M44" i="78"/>
  <c r="M43" i="78"/>
  <c r="M42" i="78"/>
  <c r="M41" i="78"/>
  <c r="M40" i="78"/>
  <c r="M39" i="78"/>
  <c r="M38" i="78"/>
  <c r="M37" i="78"/>
  <c r="M36" i="78"/>
  <c r="M35" i="78"/>
  <c r="M34" i="78"/>
  <c r="M33" i="78"/>
  <c r="M32" i="78"/>
  <c r="M31" i="78"/>
  <c r="M30" i="78"/>
  <c r="M29" i="78"/>
  <c r="M28" i="78"/>
  <c r="M27" i="78"/>
  <c r="M26" i="78"/>
  <c r="M25" i="78"/>
  <c r="M24" i="78"/>
  <c r="M23" i="78"/>
  <c r="M22" i="78"/>
  <c r="M21" i="78"/>
  <c r="M20" i="78"/>
  <c r="M19" i="78"/>
  <c r="M18" i="78"/>
  <c r="M17" i="78"/>
  <c r="M16" i="78"/>
  <c r="M15" i="78"/>
  <c r="M14" i="78"/>
  <c r="M13" i="78"/>
  <c r="M12" i="78"/>
  <c r="M11" i="78"/>
  <c r="M10" i="78"/>
  <c r="M9" i="78"/>
  <c r="M8" i="78"/>
  <c r="M7" i="78"/>
  <c r="M6" i="78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3" i="78"/>
  <c r="R82" i="78"/>
  <c r="R173" i="78"/>
  <c r="R188" i="79"/>
  <c r="R187" i="79"/>
  <c r="R103" i="79"/>
  <c r="R82" i="79"/>
  <c r="R173" i="79"/>
  <c r="R188" i="80"/>
  <c r="R187" i="80"/>
  <c r="R103" i="80"/>
  <c r="R82" i="80"/>
  <c r="R173" i="80"/>
  <c r="R188" i="81"/>
  <c r="R187" i="81"/>
  <c r="R103" i="81"/>
  <c r="R82" i="81"/>
  <c r="R173" i="81"/>
  <c r="R188" i="82"/>
  <c r="R187" i="82"/>
  <c r="R103" i="82"/>
  <c r="R82" i="82"/>
  <c r="R173" i="82"/>
  <c r="R188" i="83"/>
  <c r="R187" i="83"/>
  <c r="R103" i="83"/>
  <c r="R82" i="83"/>
  <c r="R173" i="83"/>
  <c r="R188" i="84"/>
  <c r="R187" i="84"/>
  <c r="R103" i="84"/>
  <c r="R82" i="84"/>
  <c r="R173" i="84"/>
  <c r="R188" i="85"/>
  <c r="R187" i="85"/>
  <c r="R103" i="85"/>
  <c r="R82" i="85"/>
  <c r="R173" i="85"/>
  <c r="R188" i="86"/>
  <c r="R187" i="86"/>
  <c r="R103" i="86"/>
  <c r="R82" i="86"/>
  <c r="R173" i="86"/>
  <c r="R188" i="87"/>
  <c r="R187" i="87"/>
  <c r="R103" i="87"/>
  <c r="R82" i="87"/>
  <c r="R173" i="87"/>
  <c r="R188" i="88"/>
  <c r="R187" i="88"/>
  <c r="R103" i="88"/>
  <c r="R82" i="88"/>
  <c r="R173" i="88"/>
  <c r="R188" i="89"/>
  <c r="R187" i="89"/>
  <c r="R103" i="89"/>
  <c r="R82" i="89"/>
  <c r="R173" i="89"/>
  <c r="R188" i="90"/>
  <c r="R187" i="90"/>
  <c r="R103" i="90"/>
  <c r="R82" i="90"/>
  <c r="R173" i="90"/>
  <c r="R188" i="91"/>
  <c r="R187" i="91"/>
  <c r="R103" i="91"/>
  <c r="R82" i="91"/>
  <c r="R173" i="91"/>
  <c r="R188" i="92"/>
  <c r="R187" i="92"/>
  <c r="R103" i="92"/>
  <c r="R82" i="92"/>
  <c r="R173" i="92"/>
  <c r="R188" i="93"/>
  <c r="R187" i="93"/>
  <c r="R103" i="93"/>
  <c r="R82" i="93"/>
  <c r="R173" i="93"/>
  <c r="R188" i="94"/>
  <c r="R187" i="94"/>
  <c r="R103" i="94"/>
  <c r="R82" i="94"/>
  <c r="R173" i="94"/>
  <c r="R188" i="95"/>
  <c r="R187" i="95"/>
  <c r="R103" i="95"/>
  <c r="R82" i="95"/>
  <c r="R173" i="95"/>
  <c r="R188" i="96"/>
  <c r="R187" i="96"/>
  <c r="R103" i="96"/>
  <c r="R82" i="96"/>
  <c r="R173" i="96"/>
  <c r="R188" i="97"/>
  <c r="R187" i="97"/>
  <c r="R103" i="97"/>
  <c r="R82" i="97"/>
  <c r="R173" i="97"/>
  <c r="R188" i="98"/>
  <c r="R187" i="98"/>
  <c r="R103" i="98"/>
  <c r="R82" i="98"/>
  <c r="R173" i="98"/>
  <c r="R188" i="99"/>
  <c r="R187" i="99"/>
  <c r="R103" i="99"/>
  <c r="R82" i="99"/>
  <c r="R173" i="99"/>
  <c r="R188" i="100"/>
  <c r="R187" i="100"/>
  <c r="R103" i="100"/>
  <c r="R82" i="100"/>
  <c r="R173" i="100"/>
  <c r="R188" i="101"/>
  <c r="R187" i="101"/>
  <c r="R103" i="101"/>
  <c r="R82" i="101"/>
  <c r="R173" i="101"/>
  <c r="R188" i="102"/>
  <c r="R187" i="102"/>
  <c r="R103" i="102"/>
  <c r="R82" i="102"/>
  <c r="R173" i="102"/>
  <c r="R188" i="103"/>
  <c r="R187" i="103"/>
  <c r="R103" i="103"/>
  <c r="R82" i="103"/>
  <c r="R173" i="103"/>
  <c r="R188" i="104"/>
  <c r="R187" i="104"/>
  <c r="R103" i="104"/>
  <c r="R82" i="104"/>
  <c r="R173" i="104"/>
  <c r="R188" i="105"/>
  <c r="R187" i="105"/>
  <c r="R103" i="105"/>
  <c r="R82" i="105"/>
  <c r="R173" i="105"/>
  <c r="R188" i="106"/>
  <c r="R187" i="106"/>
  <c r="R103" i="106"/>
  <c r="R82" i="106"/>
  <c r="R173" i="106"/>
  <c r="R188" i="107"/>
  <c r="R187" i="107"/>
  <c r="R103" i="107"/>
  <c r="R82" i="107"/>
  <c r="R173" i="107"/>
  <c r="R188" i="77"/>
  <c r="M188" i="77"/>
  <c r="P188" i="77" s="1"/>
  <c r="R187" i="77"/>
  <c r="M187" i="77"/>
  <c r="P187" i="77" s="1"/>
  <c r="M105" i="77"/>
  <c r="P105" i="77" s="1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43" i="89" l="1"/>
  <c r="M43" i="8"/>
  <c r="P36" i="89"/>
  <c r="M36" i="8"/>
  <c r="P37" i="89"/>
  <c r="M37" i="8"/>
  <c r="P38" i="89"/>
  <c r="M38" i="8"/>
  <c r="P42" i="89"/>
  <c r="M42" i="8"/>
  <c r="P41" i="89"/>
  <c r="M41" i="8"/>
  <c r="P40" i="89"/>
  <c r="M40" i="8"/>
  <c r="P39" i="89"/>
  <c r="M39" i="8"/>
  <c r="P35" i="89"/>
  <c r="M35" i="8"/>
  <c r="P52" i="85"/>
  <c r="M52" i="8"/>
  <c r="P60" i="85"/>
  <c r="M60" i="8"/>
  <c r="P68" i="85"/>
  <c r="M68" i="8"/>
  <c r="P86" i="85"/>
  <c r="M86" i="8"/>
  <c r="P97" i="85"/>
  <c r="M97" i="8"/>
  <c r="P109" i="85"/>
  <c r="M109" i="8"/>
  <c r="P117" i="85"/>
  <c r="M117" i="8"/>
  <c r="P125" i="85"/>
  <c r="M125" i="8"/>
  <c r="P141" i="85"/>
  <c r="M141" i="8"/>
  <c r="P149" i="85"/>
  <c r="M149" i="8"/>
  <c r="P157" i="85"/>
  <c r="M157" i="8"/>
  <c r="P165" i="85"/>
  <c r="M165" i="8"/>
  <c r="P175" i="85"/>
  <c r="M175" i="8"/>
  <c r="P183" i="85"/>
  <c r="M183" i="8"/>
  <c r="P202" i="85"/>
  <c r="M202" i="8"/>
  <c r="P211" i="85"/>
  <c r="M211" i="8"/>
  <c r="P219" i="85"/>
  <c r="M219" i="8"/>
  <c r="P227" i="85"/>
  <c r="M227" i="8"/>
  <c r="P248" i="85"/>
  <c r="M248" i="8"/>
  <c r="P189" i="85"/>
  <c r="M189" i="8"/>
  <c r="P11" i="85"/>
  <c r="M11" i="8"/>
  <c r="P35" i="85"/>
  <c r="P75" i="85"/>
  <c r="M75" i="8"/>
  <c r="P132" i="85"/>
  <c r="M132" i="8"/>
  <c r="P218" i="85"/>
  <c r="M218" i="8"/>
  <c r="P44" i="85"/>
  <c r="M44" i="8"/>
  <c r="P13" i="85"/>
  <c r="M13" i="8"/>
  <c r="P21" i="85"/>
  <c r="M21" i="8"/>
  <c r="P29" i="85"/>
  <c r="M29" i="8"/>
  <c r="P37" i="85"/>
  <c r="P45" i="85"/>
  <c r="M45" i="8"/>
  <c r="P53" i="85"/>
  <c r="M53" i="8"/>
  <c r="P61" i="85"/>
  <c r="M61" i="8"/>
  <c r="P69" i="85"/>
  <c r="M69" i="8"/>
  <c r="P78" i="85"/>
  <c r="M78" i="8"/>
  <c r="P89" i="85"/>
  <c r="M89" i="8"/>
  <c r="P98" i="85"/>
  <c r="M98" i="8"/>
  <c r="P118" i="85"/>
  <c r="M118" i="8"/>
  <c r="P126" i="85"/>
  <c r="M126" i="8"/>
  <c r="P134" i="85"/>
  <c r="M134" i="8"/>
  <c r="P142" i="85"/>
  <c r="M142" i="8"/>
  <c r="P150" i="85"/>
  <c r="M150" i="8"/>
  <c r="P158" i="85"/>
  <c r="M158" i="8"/>
  <c r="P166" i="85"/>
  <c r="M166" i="8"/>
  <c r="P176" i="85"/>
  <c r="M176" i="8"/>
  <c r="P184" i="85"/>
  <c r="M184" i="8"/>
  <c r="P195" i="85"/>
  <c r="M195" i="8"/>
  <c r="P203" i="85"/>
  <c r="M203" i="8"/>
  <c r="P212" i="85"/>
  <c r="M212" i="8"/>
  <c r="P220" i="85"/>
  <c r="M220" i="8"/>
  <c r="P228" i="85"/>
  <c r="M228" i="8"/>
  <c r="P173" i="85"/>
  <c r="M173" i="8"/>
  <c r="P207" i="85"/>
  <c r="M207" i="8"/>
  <c r="P14" i="85"/>
  <c r="M14" i="8"/>
  <c r="P30" i="85"/>
  <c r="M30" i="8"/>
  <c r="P38" i="85"/>
  <c r="P46" i="85"/>
  <c r="M46" i="8"/>
  <c r="P54" i="85"/>
  <c r="M54" i="8"/>
  <c r="P62" i="85"/>
  <c r="M62" i="8"/>
  <c r="P70" i="85"/>
  <c r="M70" i="8"/>
  <c r="P79" i="85"/>
  <c r="M79" i="8"/>
  <c r="P90" i="85"/>
  <c r="M90" i="8"/>
  <c r="P99" i="85"/>
  <c r="M99" i="8"/>
  <c r="P119" i="85"/>
  <c r="M119" i="8"/>
  <c r="P127" i="85"/>
  <c r="M127" i="8"/>
  <c r="P135" i="85"/>
  <c r="M135" i="8"/>
  <c r="P143" i="85"/>
  <c r="M143" i="8"/>
  <c r="P151" i="85"/>
  <c r="M151" i="8"/>
  <c r="P159" i="85"/>
  <c r="M159" i="8"/>
  <c r="P167" i="85"/>
  <c r="M167" i="8"/>
  <c r="P177" i="85"/>
  <c r="M177" i="8"/>
  <c r="P196" i="85"/>
  <c r="M196" i="8"/>
  <c r="P204" i="85"/>
  <c r="M204" i="8"/>
  <c r="P213" i="85"/>
  <c r="M213" i="8"/>
  <c r="P221" i="85"/>
  <c r="M221" i="8"/>
  <c r="P229" i="85"/>
  <c r="M229" i="8"/>
  <c r="P82" i="85"/>
  <c r="M82" i="8"/>
  <c r="P76" i="85"/>
  <c r="M76" i="8"/>
  <c r="P27" i="85"/>
  <c r="M27" i="8"/>
  <c r="P51" i="85"/>
  <c r="M51" i="8"/>
  <c r="P67" i="85"/>
  <c r="M67" i="8"/>
  <c r="P108" i="85"/>
  <c r="M108" i="8"/>
  <c r="P116" i="85"/>
  <c r="M116" i="8"/>
  <c r="P140" i="85"/>
  <c r="M140" i="8"/>
  <c r="P164" i="85"/>
  <c r="M164" i="8"/>
  <c r="P182" i="85"/>
  <c r="M182" i="8"/>
  <c r="P201" i="85"/>
  <c r="M201" i="8"/>
  <c r="P226" i="85"/>
  <c r="M226" i="8"/>
  <c r="P12" i="85"/>
  <c r="M12" i="8"/>
  <c r="P7" i="85"/>
  <c r="M7" i="8"/>
  <c r="P15" i="85"/>
  <c r="M15" i="8"/>
  <c r="P23" i="85"/>
  <c r="M23" i="8"/>
  <c r="P39" i="85"/>
  <c r="P55" i="85"/>
  <c r="M55" i="8"/>
  <c r="P63" i="85"/>
  <c r="M63" i="8"/>
  <c r="P71" i="85"/>
  <c r="M71" i="8"/>
  <c r="P80" i="85"/>
  <c r="M80" i="8"/>
  <c r="P91" i="85"/>
  <c r="M91" i="8"/>
  <c r="P100" i="85"/>
  <c r="M100" i="8"/>
  <c r="P112" i="85"/>
  <c r="M112" i="8"/>
  <c r="P120" i="85"/>
  <c r="M120" i="8"/>
  <c r="P128" i="85"/>
  <c r="M128" i="8"/>
  <c r="P136" i="85"/>
  <c r="M136" i="8"/>
  <c r="P144" i="85"/>
  <c r="M144" i="8"/>
  <c r="P152" i="85"/>
  <c r="M152" i="8"/>
  <c r="P160" i="85"/>
  <c r="M160" i="8"/>
  <c r="P168" i="85"/>
  <c r="M168" i="8"/>
  <c r="P178" i="85"/>
  <c r="M178" i="8"/>
  <c r="P186" i="85"/>
  <c r="M186" i="8"/>
  <c r="P197" i="85"/>
  <c r="M197" i="8"/>
  <c r="P205" i="85"/>
  <c r="M205" i="8"/>
  <c r="P214" i="85"/>
  <c r="M214" i="8"/>
  <c r="P222" i="85"/>
  <c r="M222" i="8"/>
  <c r="P230" i="85"/>
  <c r="M230" i="8"/>
  <c r="P103" i="85"/>
  <c r="M103" i="8"/>
  <c r="P36" i="85"/>
  <c r="P8" i="85"/>
  <c r="M8" i="8"/>
  <c r="P16" i="85"/>
  <c r="M16" i="8"/>
  <c r="P56" i="85"/>
  <c r="M56" i="8"/>
  <c r="P64" i="85"/>
  <c r="M64" i="8"/>
  <c r="P72" i="85"/>
  <c r="M72" i="8"/>
  <c r="P81" i="85"/>
  <c r="M81" i="8"/>
  <c r="P92" i="85"/>
  <c r="M92" i="8"/>
  <c r="P101" i="85"/>
  <c r="M101" i="8"/>
  <c r="P113" i="85"/>
  <c r="M113" i="8"/>
  <c r="P121" i="85"/>
  <c r="M121" i="8"/>
  <c r="P129" i="85"/>
  <c r="M129" i="8"/>
  <c r="P137" i="85"/>
  <c r="M137" i="8"/>
  <c r="P145" i="85"/>
  <c r="M145" i="8"/>
  <c r="P153" i="85"/>
  <c r="M153" i="8"/>
  <c r="P161" i="85"/>
  <c r="M161" i="8"/>
  <c r="P169" i="85"/>
  <c r="M169" i="8"/>
  <c r="P179" i="85"/>
  <c r="M179" i="8"/>
  <c r="P190" i="85"/>
  <c r="M190" i="8"/>
  <c r="P198" i="85"/>
  <c r="M198" i="8"/>
  <c r="P206" i="85"/>
  <c r="M206" i="8"/>
  <c r="P215" i="85"/>
  <c r="M215" i="8"/>
  <c r="P223" i="85"/>
  <c r="M223" i="8"/>
  <c r="P231" i="85"/>
  <c r="M231" i="8"/>
  <c r="P104" i="85"/>
  <c r="M104" i="8"/>
  <c r="P19" i="85"/>
  <c r="M19" i="8"/>
  <c r="P43" i="85"/>
  <c r="P59" i="85"/>
  <c r="M59" i="8"/>
  <c r="P85" i="85"/>
  <c r="M85" i="8"/>
  <c r="P96" i="85"/>
  <c r="M96" i="8"/>
  <c r="P124" i="85"/>
  <c r="M124" i="8"/>
  <c r="P148" i="85"/>
  <c r="M148" i="8"/>
  <c r="P172" i="85"/>
  <c r="M172" i="8"/>
  <c r="P193" i="85"/>
  <c r="M193" i="8"/>
  <c r="P210" i="85"/>
  <c r="M210" i="8"/>
  <c r="P234" i="85"/>
  <c r="M234" i="8"/>
  <c r="P20" i="85"/>
  <c r="M20" i="8"/>
  <c r="P9" i="85"/>
  <c r="M9" i="8"/>
  <c r="P17" i="85"/>
  <c r="M17" i="8"/>
  <c r="P25" i="85"/>
  <c r="M25" i="8"/>
  <c r="P33" i="85"/>
  <c r="M33" i="8"/>
  <c r="P41" i="85"/>
  <c r="P49" i="85"/>
  <c r="M49" i="8"/>
  <c r="P65" i="85"/>
  <c r="M65" i="8"/>
  <c r="P73" i="85"/>
  <c r="M73" i="8"/>
  <c r="P83" i="85"/>
  <c r="M83" i="8"/>
  <c r="P93" i="85"/>
  <c r="M93" i="8"/>
  <c r="P106" i="85"/>
  <c r="M106" i="8"/>
  <c r="P114" i="85"/>
  <c r="M114" i="8"/>
  <c r="P122" i="85"/>
  <c r="M122" i="8"/>
  <c r="P130" i="85"/>
  <c r="M130" i="8"/>
  <c r="P138" i="85"/>
  <c r="M138" i="8"/>
  <c r="P146" i="85"/>
  <c r="M146" i="8"/>
  <c r="P154" i="85"/>
  <c r="M154" i="8"/>
  <c r="P162" i="85"/>
  <c r="M162" i="8"/>
  <c r="P170" i="85"/>
  <c r="M170" i="8"/>
  <c r="P180" i="85"/>
  <c r="M180" i="8"/>
  <c r="P191" i="85"/>
  <c r="M191" i="8"/>
  <c r="P199" i="85"/>
  <c r="M199" i="8"/>
  <c r="P208" i="85"/>
  <c r="M208" i="8"/>
  <c r="P216" i="85"/>
  <c r="M216" i="8"/>
  <c r="P224" i="85"/>
  <c r="M224" i="8"/>
  <c r="P232" i="85"/>
  <c r="M232" i="8"/>
  <c r="P105" i="85"/>
  <c r="M105" i="8"/>
  <c r="P28" i="85"/>
  <c r="M28" i="8"/>
  <c r="P10" i="85"/>
  <c r="M10" i="8"/>
  <c r="P18" i="85"/>
  <c r="M18" i="8"/>
  <c r="P26" i="85"/>
  <c r="M26" i="8"/>
  <c r="P34" i="85"/>
  <c r="M34" i="8"/>
  <c r="P42" i="85"/>
  <c r="P50" i="85"/>
  <c r="M50" i="8"/>
  <c r="P58" i="85"/>
  <c r="M58" i="8"/>
  <c r="P66" i="85"/>
  <c r="M66" i="8"/>
  <c r="P74" i="85"/>
  <c r="M74" i="8"/>
  <c r="P84" i="85"/>
  <c r="M84" i="8"/>
  <c r="P95" i="85"/>
  <c r="M95" i="8"/>
  <c r="P107" i="85"/>
  <c r="M107" i="8"/>
  <c r="P115" i="85"/>
  <c r="M115" i="8"/>
  <c r="P123" i="85"/>
  <c r="M123" i="8"/>
  <c r="P139" i="85"/>
  <c r="M139" i="8"/>
  <c r="P147" i="85"/>
  <c r="M147" i="8"/>
  <c r="P155" i="85"/>
  <c r="M155" i="8"/>
  <c r="P163" i="85"/>
  <c r="M163" i="8"/>
  <c r="P171" i="85"/>
  <c r="M171" i="8"/>
  <c r="P181" i="85"/>
  <c r="M181" i="8"/>
  <c r="P192" i="85"/>
  <c r="M192" i="8"/>
  <c r="P200" i="85"/>
  <c r="M200" i="8"/>
  <c r="P209" i="85"/>
  <c r="M209" i="8"/>
  <c r="P217" i="85"/>
  <c r="M217" i="8"/>
  <c r="P225" i="85"/>
  <c r="M225" i="8"/>
  <c r="P233" i="85"/>
  <c r="M233" i="8"/>
  <c r="P187" i="85"/>
  <c r="M187" i="8"/>
  <c r="P194" i="85"/>
  <c r="M194" i="8"/>
  <c r="P188" i="85"/>
  <c r="M188" i="8"/>
  <c r="P185" i="85"/>
  <c r="M185" i="8"/>
  <c r="P133" i="85"/>
  <c r="M133" i="8"/>
  <c r="P131" i="85"/>
  <c r="M131" i="8"/>
  <c r="P111" i="85"/>
  <c r="M111" i="8"/>
  <c r="P110" i="85"/>
  <c r="M110" i="8"/>
  <c r="P77" i="85"/>
  <c r="M77" i="8"/>
  <c r="P57" i="85"/>
  <c r="M57" i="8"/>
  <c r="P48" i="85"/>
  <c r="M48" i="8"/>
  <c r="P47" i="85"/>
  <c r="M47" i="8"/>
  <c r="P40" i="85"/>
  <c r="P32" i="85"/>
  <c r="M32" i="8"/>
  <c r="P31" i="85"/>
  <c r="M31" i="8"/>
  <c r="P24" i="85"/>
  <c r="M24" i="8"/>
  <c r="P22" i="85"/>
  <c r="M22" i="8"/>
  <c r="P6" i="85"/>
  <c r="M6" i="8"/>
  <c r="P156" i="85"/>
  <c r="P73" i="78"/>
  <c r="P224" i="78"/>
  <c r="P10" i="78"/>
  <c r="P18" i="78"/>
  <c r="P26" i="78"/>
  <c r="P34" i="78"/>
  <c r="P42" i="78"/>
  <c r="P58" i="78"/>
  <c r="P66" i="78"/>
  <c r="P84" i="78"/>
  <c r="P95" i="78"/>
  <c r="P107" i="78"/>
  <c r="P115" i="78"/>
  <c r="P123" i="78"/>
  <c r="P139" i="78"/>
  <c r="P147" i="78"/>
  <c r="P155" i="78"/>
  <c r="P163" i="78"/>
  <c r="P171" i="78"/>
  <c r="P181" i="78"/>
  <c r="P192" i="78"/>
  <c r="P200" i="78"/>
  <c r="P217" i="78"/>
  <c r="P225" i="78"/>
  <c r="P233" i="78"/>
  <c r="P187" i="78"/>
  <c r="P193" i="78"/>
  <c r="P188" i="78"/>
  <c r="P9" i="78"/>
  <c r="P25" i="78"/>
  <c r="P57" i="78"/>
  <c r="P83" i="78"/>
  <c r="P106" i="78"/>
  <c r="P122" i="78"/>
  <c r="P138" i="78"/>
  <c r="P162" i="78"/>
  <c r="P180" i="78"/>
  <c r="P199" i="78"/>
  <c r="P216" i="78"/>
  <c r="P105" i="78"/>
  <c r="P11" i="78"/>
  <c r="P27" i="78"/>
  <c r="P43" i="78"/>
  <c r="P59" i="78"/>
  <c r="P67" i="78"/>
  <c r="P85" i="78"/>
  <c r="P96" i="78"/>
  <c r="P124" i="78"/>
  <c r="P148" i="78"/>
  <c r="P164" i="78"/>
  <c r="P182" i="78"/>
  <c r="P210" i="78"/>
  <c r="P226" i="78"/>
  <c r="P12" i="78"/>
  <c r="P20" i="78"/>
  <c r="P28" i="78"/>
  <c r="P36" i="78"/>
  <c r="P44" i="78"/>
  <c r="P52" i="78"/>
  <c r="P60" i="78"/>
  <c r="P68" i="78"/>
  <c r="P77" i="78"/>
  <c r="P86" i="78"/>
  <c r="P97" i="78"/>
  <c r="P109" i="78"/>
  <c r="P117" i="78"/>
  <c r="P125" i="78"/>
  <c r="P133" i="78"/>
  <c r="P141" i="78"/>
  <c r="P149" i="78"/>
  <c r="P157" i="78"/>
  <c r="P165" i="78"/>
  <c r="P175" i="78"/>
  <c r="P183" i="78"/>
  <c r="P202" i="78"/>
  <c r="P211" i="78"/>
  <c r="P219" i="78"/>
  <c r="P227" i="78"/>
  <c r="P248" i="78"/>
  <c r="P189" i="78"/>
  <c r="P17" i="78"/>
  <c r="P33" i="78"/>
  <c r="P49" i="78"/>
  <c r="P65" i="78"/>
  <c r="P93" i="78"/>
  <c r="P114" i="78"/>
  <c r="P130" i="78"/>
  <c r="P146" i="78"/>
  <c r="P170" i="78"/>
  <c r="P191" i="78"/>
  <c r="P208" i="78"/>
  <c r="P232" i="78"/>
  <c r="P19" i="78"/>
  <c r="P51" i="78"/>
  <c r="P75" i="78"/>
  <c r="P108" i="78"/>
  <c r="P116" i="78"/>
  <c r="P132" i="78"/>
  <c r="P140" i="78"/>
  <c r="P156" i="78"/>
  <c r="P172" i="78"/>
  <c r="P201" i="78"/>
  <c r="P218" i="78"/>
  <c r="P234" i="78"/>
  <c r="P13" i="78"/>
  <c r="P29" i="78"/>
  <c r="P37" i="78"/>
  <c r="P45" i="78"/>
  <c r="P53" i="78"/>
  <c r="P61" i="78"/>
  <c r="P69" i="78"/>
  <c r="P78" i="78"/>
  <c r="P89" i="78"/>
  <c r="P98" i="78"/>
  <c r="P118" i="78"/>
  <c r="P126" i="78"/>
  <c r="P134" i="78"/>
  <c r="P142" i="78"/>
  <c r="P150" i="78"/>
  <c r="P158" i="78"/>
  <c r="P166" i="78"/>
  <c r="P176" i="78"/>
  <c r="P184" i="78"/>
  <c r="P195" i="78"/>
  <c r="P203" i="78"/>
  <c r="P212" i="78"/>
  <c r="P220" i="78"/>
  <c r="P228" i="78"/>
  <c r="P173" i="78"/>
  <c r="P207" i="78"/>
  <c r="P154" i="78"/>
  <c r="P14" i="78"/>
  <c r="P22" i="78"/>
  <c r="P30" i="78"/>
  <c r="P38" i="78"/>
  <c r="P46" i="78"/>
  <c r="P54" i="78"/>
  <c r="P62" i="78"/>
  <c r="P70" i="78"/>
  <c r="P79" i="78"/>
  <c r="P90" i="78"/>
  <c r="P99" i="78"/>
  <c r="P119" i="78"/>
  <c r="P127" i="78"/>
  <c r="P135" i="78"/>
  <c r="P143" i="78"/>
  <c r="P151" i="78"/>
  <c r="P159" i="78"/>
  <c r="P167" i="78"/>
  <c r="P177" i="78"/>
  <c r="P185" i="78"/>
  <c r="P196" i="78"/>
  <c r="P204" i="78"/>
  <c r="P213" i="78"/>
  <c r="P221" i="78"/>
  <c r="P229" i="78"/>
  <c r="P82" i="78"/>
  <c r="P7" i="78"/>
  <c r="P15" i="78"/>
  <c r="P23" i="78"/>
  <c r="P31" i="78"/>
  <c r="P47" i="78"/>
  <c r="P55" i="78"/>
  <c r="P63" i="78"/>
  <c r="P71" i="78"/>
  <c r="P80" i="78"/>
  <c r="P91" i="78"/>
  <c r="P100" i="78"/>
  <c r="P112" i="78"/>
  <c r="P120" i="78"/>
  <c r="P128" i="78"/>
  <c r="P136" i="78"/>
  <c r="P144" i="78"/>
  <c r="P152" i="78"/>
  <c r="P160" i="78"/>
  <c r="P168" i="78"/>
  <c r="P178" i="78"/>
  <c r="P186" i="78"/>
  <c r="P197" i="78"/>
  <c r="P205" i="78"/>
  <c r="P214" i="78"/>
  <c r="P222" i="78"/>
  <c r="P230" i="78"/>
  <c r="P103" i="78"/>
  <c r="P8" i="78"/>
  <c r="P16" i="78"/>
  <c r="P32" i="78"/>
  <c r="P48" i="78"/>
  <c r="P56" i="78"/>
  <c r="P64" i="78"/>
  <c r="P72" i="78"/>
  <c r="P92" i="78"/>
  <c r="P101" i="78"/>
  <c r="P113" i="78"/>
  <c r="P121" i="78"/>
  <c r="P129" i="78"/>
  <c r="P137" i="78"/>
  <c r="P145" i="78"/>
  <c r="P153" i="78"/>
  <c r="P161" i="78"/>
  <c r="P169" i="78"/>
  <c r="P179" i="78"/>
  <c r="P190" i="78"/>
  <c r="P198" i="78"/>
  <c r="P206" i="78"/>
  <c r="P215" i="78"/>
  <c r="P223" i="78"/>
  <c r="P231" i="78"/>
  <c r="P104" i="78"/>
  <c r="P209" i="78"/>
  <c r="P194" i="78"/>
  <c r="P131" i="78"/>
  <c r="P111" i="78"/>
  <c r="P110" i="78"/>
  <c r="P81" i="78"/>
  <c r="P76" i="78"/>
  <c r="P74" i="78"/>
  <c r="P50" i="78"/>
  <c r="E47" i="77"/>
  <c r="P41" i="78"/>
  <c r="P40" i="78"/>
  <c r="P39" i="78"/>
  <c r="P35" i="78"/>
  <c r="P24" i="78"/>
  <c r="P21" i="78"/>
  <c r="P6" i="78"/>
  <c r="N256" i="106"/>
  <c r="N262" i="106" s="1"/>
  <c r="N265" i="106" s="1"/>
  <c r="N256" i="105"/>
  <c r="N262" i="105" s="1"/>
  <c r="N264" i="105" s="1"/>
  <c r="P5" i="107"/>
  <c r="N256" i="107"/>
  <c r="N262" i="107" s="1"/>
  <c r="N265" i="107" s="1"/>
  <c r="N256" i="103"/>
  <c r="N262" i="103" s="1"/>
  <c r="N264" i="103" s="1"/>
  <c r="N256" i="104"/>
  <c r="N262" i="104" s="1"/>
  <c r="N264" i="104" s="1"/>
  <c r="P5" i="102"/>
  <c r="N256" i="102"/>
  <c r="N262" i="102" s="1"/>
  <c r="N265" i="102" s="1"/>
  <c r="G87" i="77"/>
  <c r="J87" i="77" s="1"/>
  <c r="G88" i="78" s="1"/>
  <c r="J88" i="78" s="1"/>
  <c r="G252" i="78"/>
  <c r="J252" i="78" s="1"/>
  <c r="G174" i="77"/>
  <c r="J174" i="77" s="1"/>
  <c r="G102" i="77"/>
  <c r="J102" i="77" s="1"/>
  <c r="N256" i="95"/>
  <c r="N262" i="95" s="1"/>
  <c r="N265" i="95" s="1"/>
  <c r="N256" i="82"/>
  <c r="N262" i="82" s="1"/>
  <c r="N265" i="82" s="1"/>
  <c r="N256" i="90"/>
  <c r="N262" i="90" s="1"/>
  <c r="N265" i="90" s="1"/>
  <c r="N256" i="79"/>
  <c r="N262" i="79" s="1"/>
  <c r="N265" i="79" s="1"/>
  <c r="N256" i="85"/>
  <c r="N262" i="85" s="1"/>
  <c r="N265" i="85" s="1"/>
  <c r="N256" i="93"/>
  <c r="N262" i="93" s="1"/>
  <c r="N264" i="93" s="1"/>
  <c r="N256" i="101"/>
  <c r="N262" i="101" s="1"/>
  <c r="N264" i="101" s="1"/>
  <c r="N256" i="78"/>
  <c r="N262" i="78" s="1"/>
  <c r="N265" i="78" s="1"/>
  <c r="N256" i="86"/>
  <c r="N262" i="86" s="1"/>
  <c r="N265" i="86" s="1"/>
  <c r="N256" i="89"/>
  <c r="N262" i="89" s="1"/>
  <c r="N264" i="89" s="1"/>
  <c r="N256" i="81"/>
  <c r="N262" i="81" s="1"/>
  <c r="N264" i="81" s="1"/>
  <c r="N256" i="94"/>
  <c r="N262" i="94" s="1"/>
  <c r="N264" i="94" s="1"/>
  <c r="N256" i="83"/>
  <c r="N262" i="83" s="1"/>
  <c r="N265" i="83" s="1"/>
  <c r="N256" i="87"/>
  <c r="N262" i="87" s="1"/>
  <c r="N265" i="87" s="1"/>
  <c r="N256" i="91"/>
  <c r="N262" i="91" s="1"/>
  <c r="N264" i="91" s="1"/>
  <c r="N256" i="99"/>
  <c r="N262" i="99" s="1"/>
  <c r="N264" i="99" s="1"/>
  <c r="N256" i="97"/>
  <c r="N262" i="97" s="1"/>
  <c r="N265" i="97" s="1"/>
  <c r="N256" i="98"/>
  <c r="N262" i="98" s="1"/>
  <c r="N265" i="98" s="1"/>
  <c r="N256" i="80"/>
  <c r="N262" i="80" s="1"/>
  <c r="N264" i="80" s="1"/>
  <c r="N256" i="84"/>
  <c r="N262" i="84" s="1"/>
  <c r="N265" i="84" s="1"/>
  <c r="N256" i="88"/>
  <c r="N262" i="88" s="1"/>
  <c r="N264" i="88" s="1"/>
  <c r="N256" i="92"/>
  <c r="N262" i="92" s="1"/>
  <c r="N265" i="92" s="1"/>
  <c r="N256" i="96"/>
  <c r="N262" i="96" s="1"/>
  <c r="N256" i="100"/>
  <c r="N262" i="100" s="1"/>
  <c r="N265" i="100" s="1"/>
  <c r="N265" i="103" l="1"/>
  <c r="N265" i="101"/>
  <c r="N265" i="96"/>
  <c r="N264" i="106"/>
  <c r="N265" i="93"/>
  <c r="N264" i="102"/>
  <c r="N265" i="89"/>
  <c r="N264" i="86"/>
  <c r="N265" i="105"/>
  <c r="N264" i="92"/>
  <c r="N265" i="91"/>
  <c r="N264" i="85"/>
  <c r="N264" i="83"/>
  <c r="N265" i="81"/>
  <c r="N265" i="104"/>
  <c r="N265" i="99"/>
  <c r="N264" i="79"/>
  <c r="N264" i="78"/>
  <c r="G186" i="77"/>
  <c r="J186" i="77" s="1"/>
  <c r="G186" i="78" s="1"/>
  <c r="J186" i="78" s="1"/>
  <c r="N264" i="96"/>
  <c r="N264" i="90"/>
  <c r="N264" i="100"/>
  <c r="N264" i="82"/>
  <c r="N264" i="87"/>
  <c r="N264" i="95"/>
  <c r="N264" i="107"/>
  <c r="N264" i="84"/>
  <c r="N265" i="88"/>
  <c r="N265" i="94"/>
  <c r="N264" i="97"/>
  <c r="N265" i="80"/>
  <c r="N264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6" i="77" l="1"/>
  <c r="P134" i="77"/>
  <c r="P135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M111" i="77"/>
  <c r="M110" i="77"/>
  <c r="M109" i="77"/>
  <c r="M108" i="77"/>
  <c r="M107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P50" i="77" s="1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P20" i="77" s="1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55" i="74"/>
  <c r="R60" i="74"/>
  <c r="R63" i="74"/>
  <c r="M63" i="74"/>
  <c r="P63" i="74" s="1"/>
  <c r="M169" i="74"/>
  <c r="P169" i="74" s="1"/>
  <c r="R169" i="74"/>
  <c r="P49" i="77" l="1"/>
  <c r="P53" i="77"/>
  <c r="P57" i="77"/>
  <c r="P61" i="77"/>
  <c r="P65" i="77"/>
  <c r="P69" i="77"/>
  <c r="P73" i="77"/>
  <c r="P113" i="77"/>
  <c r="P131" i="77"/>
  <c r="P139" i="77"/>
  <c r="P143" i="77"/>
  <c r="P147" i="77"/>
  <c r="P151" i="77"/>
  <c r="P155" i="77"/>
  <c r="P159" i="77"/>
  <c r="P163" i="77"/>
  <c r="P167" i="77"/>
  <c r="P171" i="77"/>
  <c r="P178" i="77"/>
  <c r="P8" i="77"/>
  <c r="P12" i="77"/>
  <c r="P16" i="77"/>
  <c r="P24" i="77"/>
  <c r="P28" i="77"/>
  <c r="P32" i="77"/>
  <c r="P36" i="77"/>
  <c r="P41" i="77"/>
  <c r="P45" i="77"/>
  <c r="P79" i="77"/>
  <c r="P84" i="77"/>
  <c r="P93" i="77"/>
  <c r="P98" i="77"/>
  <c r="P109" i="77"/>
  <c r="P118" i="77"/>
  <c r="P122" i="77"/>
  <c r="P127" i="77"/>
  <c r="P179" i="77"/>
  <c r="P183" i="77"/>
  <c r="P192" i="77"/>
  <c r="P196" i="77"/>
  <c r="P200" i="77"/>
  <c r="P204" i="77"/>
  <c r="P209" i="77"/>
  <c r="P213" i="77"/>
  <c r="P217" i="77"/>
  <c r="P221" i="77"/>
  <c r="P225" i="77"/>
  <c r="P229" i="77"/>
  <c r="P233" i="77"/>
  <c r="P124" i="77"/>
  <c r="P99" i="77"/>
  <c r="P137" i="77"/>
  <c r="P46" i="77"/>
  <c r="P54" i="77"/>
  <c r="P58" i="77"/>
  <c r="P62" i="77"/>
  <c r="P66" i="77"/>
  <c r="P70" i="77"/>
  <c r="P74" i="77"/>
  <c r="P110" i="77"/>
  <c r="P114" i="77"/>
  <c r="P132" i="77"/>
  <c r="P140" i="77"/>
  <c r="P144" i="77"/>
  <c r="P148" i="77"/>
  <c r="P152" i="77"/>
  <c r="P156" i="77"/>
  <c r="P160" i="77"/>
  <c r="P164" i="77"/>
  <c r="P168" i="77"/>
  <c r="P172" i="77"/>
  <c r="P9" i="77"/>
  <c r="P13" i="77"/>
  <c r="P17" i="77"/>
  <c r="P21" i="77"/>
  <c r="P25" i="77"/>
  <c r="P29" i="77"/>
  <c r="P33" i="77"/>
  <c r="P37" i="77"/>
  <c r="P42" i="77"/>
  <c r="P80" i="77"/>
  <c r="P85" i="77"/>
  <c r="P95" i="77"/>
  <c r="P106" i="77"/>
  <c r="P115" i="77"/>
  <c r="P119" i="77"/>
  <c r="P123" i="77"/>
  <c r="P128" i="77"/>
  <c r="P180" i="77"/>
  <c r="P184" i="77"/>
  <c r="P193" i="77"/>
  <c r="P197" i="77"/>
  <c r="P201" i="77"/>
  <c r="P205" i="77"/>
  <c r="P210" i="77"/>
  <c r="P214" i="77"/>
  <c r="P218" i="77"/>
  <c r="P222" i="77"/>
  <c r="P226" i="77"/>
  <c r="P230" i="77"/>
  <c r="P234" i="77"/>
  <c r="P89" i="77"/>
  <c r="P100" i="77"/>
  <c r="P86" i="77"/>
  <c r="P47" i="77"/>
  <c r="P51" i="77"/>
  <c r="P55" i="77"/>
  <c r="P59" i="77"/>
  <c r="P63" i="77"/>
  <c r="P67" i="77"/>
  <c r="P71" i="77"/>
  <c r="P75" i="77"/>
  <c r="P111" i="77"/>
  <c r="P133" i="77"/>
  <c r="P141" i="77"/>
  <c r="P145" i="77"/>
  <c r="P149" i="77"/>
  <c r="P153" i="77"/>
  <c r="P157" i="77"/>
  <c r="P161" i="77"/>
  <c r="P165" i="77"/>
  <c r="P169" i="77"/>
  <c r="P175" i="77"/>
  <c r="P6" i="77"/>
  <c r="P10" i="77"/>
  <c r="P14" i="77"/>
  <c r="P18" i="77"/>
  <c r="P22" i="77"/>
  <c r="P26" i="77"/>
  <c r="P30" i="77"/>
  <c r="P34" i="77"/>
  <c r="P39" i="77"/>
  <c r="P43" i="77"/>
  <c r="P77" i="77"/>
  <c r="P81" i="77"/>
  <c r="P91" i="77"/>
  <c r="P96" i="77"/>
  <c r="P107" i="77"/>
  <c r="P116" i="77"/>
  <c r="P120" i="77"/>
  <c r="P125" i="77"/>
  <c r="P129" i="77"/>
  <c r="P181" i="77"/>
  <c r="P185" i="77"/>
  <c r="P194" i="77"/>
  <c r="P198" i="77"/>
  <c r="P202" i="77"/>
  <c r="P206" i="77"/>
  <c r="P211" i="77"/>
  <c r="P215" i="77"/>
  <c r="P219" i="77"/>
  <c r="P223" i="77"/>
  <c r="P227" i="77"/>
  <c r="P231" i="77"/>
  <c r="P248" i="77"/>
  <c r="P38" i="77"/>
  <c r="P101" i="77"/>
  <c r="P48" i="77"/>
  <c r="P52" i="77"/>
  <c r="P56" i="77"/>
  <c r="P60" i="77"/>
  <c r="P64" i="77"/>
  <c r="P68" i="77"/>
  <c r="P72" i="77"/>
  <c r="P112" i="77"/>
  <c r="P130" i="77"/>
  <c r="P138" i="77"/>
  <c r="P142" i="77"/>
  <c r="P146" i="77"/>
  <c r="P150" i="77"/>
  <c r="P154" i="77"/>
  <c r="P158" i="77"/>
  <c r="P162" i="77"/>
  <c r="P166" i="77"/>
  <c r="P170" i="77"/>
  <c r="P177" i="77"/>
  <c r="P7" i="77"/>
  <c r="P11" i="77"/>
  <c r="P15" i="77"/>
  <c r="P19" i="77"/>
  <c r="P23" i="77"/>
  <c r="P27" i="77"/>
  <c r="P31" i="77"/>
  <c r="P35" i="77"/>
  <c r="P40" i="77"/>
  <c r="P44" i="77"/>
  <c r="P78" i="77"/>
  <c r="P83" i="77"/>
  <c r="P92" i="77"/>
  <c r="P97" i="77"/>
  <c r="P108" i="77"/>
  <c r="P117" i="77"/>
  <c r="P121" i="77"/>
  <c r="P126" i="77"/>
  <c r="P182" i="77"/>
  <c r="P191" i="77"/>
  <c r="P195" i="77"/>
  <c r="P199" i="77"/>
  <c r="P203" i="77"/>
  <c r="P208" i="77"/>
  <c r="P212" i="77"/>
  <c r="P216" i="77"/>
  <c r="P220" i="77"/>
  <c r="P224" i="77"/>
  <c r="P228" i="77"/>
  <c r="P232" i="77"/>
  <c r="P76" i="77"/>
  <c r="P90" i="77"/>
  <c r="P17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56" i="77"/>
  <c r="N262" i="77" s="1"/>
  <c r="AB5" i="8"/>
  <c r="M5" i="8"/>
  <c r="AB35" i="8"/>
  <c r="W7" i="8"/>
  <c r="AB7" i="8" s="1"/>
  <c r="P5" i="77"/>
  <c r="R254" i="78"/>
  <c r="R254" i="80"/>
  <c r="R254" i="77"/>
  <c r="R254" i="79"/>
  <c r="R254" i="81"/>
  <c r="R254" i="85"/>
  <c r="R254" i="97"/>
  <c r="R254" i="86"/>
  <c r="R254" i="84"/>
  <c r="R254" i="88"/>
  <c r="R254" i="90"/>
  <c r="R254" i="98"/>
  <c r="R254" i="87"/>
  <c r="R254" i="96"/>
  <c r="R254" i="107"/>
  <c r="P8" i="8"/>
  <c r="R254" i="99"/>
  <c r="R254" i="101"/>
  <c r="R254" i="102"/>
  <c r="R254" i="100"/>
  <c r="R254" i="104"/>
  <c r="R254" i="103"/>
  <c r="R254" i="105"/>
  <c r="R254" i="106"/>
  <c r="R254" i="89"/>
  <c r="R254" i="91"/>
  <c r="R254" i="92"/>
  <c r="R254" i="93"/>
  <c r="R254" i="94"/>
  <c r="R254" i="95"/>
  <c r="R254" i="82"/>
  <c r="R254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65" i="77"/>
  <c r="N264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60" i="95" l="1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12" i="86" l="1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12" i="88" l="1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J252" i="80" l="1"/>
  <c r="G252" i="79"/>
  <c r="J252" i="79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26" i="79" l="1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52" i="82" l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1" i="74"/>
  <c r="N258" i="74"/>
  <c r="M5" i="74"/>
  <c r="N256" i="74" s="1"/>
  <c r="G252" i="83" l="1"/>
  <c r="J252" i="83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54" i="74"/>
  <c r="G252" i="84" l="1"/>
  <c r="J252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2" i="74"/>
  <c r="X13" i="8"/>
  <c r="J252" i="86" l="1"/>
  <c r="J252" i="85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65" i="74"/>
  <c r="N264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J252" i="88"/>
  <c r="G252" i="87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52" i="89"/>
  <c r="J252" i="89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E22" i="77" s="1"/>
  <c r="G25" i="74"/>
  <c r="J25" i="74" s="1"/>
  <c r="E25" i="77" s="1"/>
  <c r="G26" i="74"/>
  <c r="J26" i="74" s="1"/>
  <c r="G168" i="77"/>
  <c r="J168" i="77" s="1"/>
  <c r="N204" i="64"/>
  <c r="X107" i="64"/>
  <c r="J206" i="64" s="1"/>
  <c r="K207" i="64" s="1"/>
  <c r="G22" i="77" l="1"/>
  <c r="J22" i="77" s="1"/>
  <c r="G19" i="77"/>
  <c r="J19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52" i="90"/>
  <c r="J252" i="90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52" i="91"/>
  <c r="J252" i="91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E47" i="78" l="1"/>
  <c r="G47" i="78" s="1"/>
  <c r="J47" i="78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53" i="79"/>
  <c r="J253" i="79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138" i="78"/>
  <c r="J138" i="78" s="1"/>
  <c r="G121" i="78"/>
  <c r="J121" i="78" s="1"/>
  <c r="G117" i="78"/>
  <c r="J117" i="78" s="1"/>
  <c r="G32" i="78"/>
  <c r="J32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8" i="77" l="1"/>
  <c r="J18" i="77" s="1"/>
  <c r="G86" i="79"/>
  <c r="J86" i="79" s="1"/>
  <c r="J252" i="93"/>
  <c r="G253" i="80"/>
  <c r="J253" i="80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173" i="79"/>
  <c r="J173" i="79" s="1"/>
  <c r="G174" i="80" s="1"/>
  <c r="J174" i="80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56" i="8"/>
  <c r="M257" i="8"/>
  <c r="H256" i="8"/>
  <c r="M261" i="8"/>
  <c r="H258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52" i="94"/>
  <c r="J252" i="94" s="1"/>
  <c r="G253" i="81"/>
  <c r="J253" i="81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58" i="8"/>
  <c r="F257" i="8" s="1"/>
  <c r="C258" i="8" s="1"/>
  <c r="H259" i="8"/>
  <c r="G86" i="81" l="1"/>
  <c r="J86" i="81" s="1"/>
  <c r="G87" i="81"/>
  <c r="J87" i="81" s="1"/>
  <c r="G88" i="82" s="1"/>
  <c r="J88" i="82" s="1"/>
  <c r="J252" i="95"/>
  <c r="G227" i="81"/>
  <c r="J227" i="81" s="1"/>
  <c r="G228" i="81"/>
  <c r="J228" i="81" s="1"/>
  <c r="G253" i="82"/>
  <c r="J253" i="82" s="1"/>
  <c r="G102" i="81"/>
  <c r="J102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59" i="8"/>
  <c r="G86" i="82" l="1"/>
  <c r="J86" i="82" s="1"/>
  <c r="G87" i="82"/>
  <c r="J87" i="82" s="1"/>
  <c r="G88" i="83" s="1"/>
  <c r="J88" i="83" s="1"/>
  <c r="G228" i="82"/>
  <c r="J228" i="82" s="1"/>
  <c r="G227" i="82"/>
  <c r="J227" i="82" s="1"/>
  <c r="G252" i="97"/>
  <c r="J252" i="97" s="1"/>
  <c r="G252" i="96"/>
  <c r="J252" i="96" s="1"/>
  <c r="G253" i="83"/>
  <c r="J253" i="83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104" i="84"/>
  <c r="J104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198" i="96" l="1"/>
  <c r="J198" i="96" s="1"/>
  <c r="J198" i="95"/>
  <c r="G86" i="83"/>
  <c r="J86" i="83" s="1"/>
  <c r="G87" i="83"/>
  <c r="J87" i="83" s="1"/>
  <c r="G88" i="84" s="1"/>
  <c r="J88" i="84" s="1"/>
  <c r="G227" i="83"/>
  <c r="J227" i="83" s="1"/>
  <c r="G228" i="83"/>
  <c r="J228" i="83" s="1"/>
  <c r="G253" i="84"/>
  <c r="J253" i="84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104" i="85"/>
  <c r="J104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86" i="84" l="1"/>
  <c r="J86" i="84" s="1"/>
  <c r="G87" i="85" s="1"/>
  <c r="J87" i="85" s="1"/>
  <c r="G88" i="86" s="1"/>
  <c r="J88" i="86" s="1"/>
  <c r="G87" i="84"/>
  <c r="J87" i="84" s="1"/>
  <c r="G88" i="85" s="1"/>
  <c r="J88" i="85" s="1"/>
  <c r="J252" i="98"/>
  <c r="G252" i="99"/>
  <c r="J252" i="99" s="1"/>
  <c r="G228" i="84"/>
  <c r="J228" i="84" s="1"/>
  <c r="G227" i="84"/>
  <c r="J227" i="84" s="1"/>
  <c r="G253" i="85"/>
  <c r="J253" i="85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28" i="86"/>
  <c r="J228" i="86" s="1"/>
  <c r="G227" i="86"/>
  <c r="J227" i="86" s="1"/>
  <c r="G253" i="86"/>
  <c r="J253" i="86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7" i="103"/>
  <c r="J157" i="103" s="1"/>
  <c r="G128" i="103"/>
  <c r="J128" i="103" s="1"/>
  <c r="G210" i="103"/>
  <c r="J210" i="103" s="1"/>
  <c r="G10" i="103"/>
  <c r="J10" i="103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53" i="87"/>
  <c r="J253" i="87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28" i="89"/>
  <c r="J228" i="89" s="1"/>
  <c r="G227" i="89"/>
  <c r="J227" i="89" s="1"/>
  <c r="G253" i="88"/>
  <c r="J253" i="88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104" i="89"/>
  <c r="J10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27" i="90"/>
  <c r="J227" i="90" s="1"/>
  <c r="G253" i="89"/>
  <c r="J253" i="89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27" i="91"/>
  <c r="J227" i="91" s="1"/>
  <c r="G228" i="91"/>
  <c r="J228" i="91" s="1"/>
  <c r="G253" i="90"/>
  <c r="J253" i="90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28" i="92"/>
  <c r="J228" i="92" s="1"/>
  <c r="G227" i="92"/>
  <c r="J227" i="92" s="1"/>
  <c r="G253" i="91"/>
  <c r="J253" i="91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27" i="93"/>
  <c r="J227" i="93" s="1"/>
  <c r="G253" i="92"/>
  <c r="J253" i="92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27" i="94"/>
  <c r="J227" i="94" s="1"/>
  <c r="G228" i="94"/>
  <c r="J228" i="94" s="1"/>
  <c r="G253" i="93"/>
  <c r="J253" i="93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66" i="96" l="1"/>
  <c r="J66" i="96" s="1"/>
  <c r="J66" i="95"/>
  <c r="G98" i="96"/>
  <c r="J98" i="96" s="1"/>
  <c r="J98" i="95"/>
  <c r="G99" i="96"/>
  <c r="J99" i="96" s="1"/>
  <c r="J99" i="95"/>
  <c r="G21" i="96"/>
  <c r="J21" i="96" s="1"/>
  <c r="J21" i="95"/>
  <c r="G93" i="96"/>
  <c r="J93" i="96" s="1"/>
  <c r="J93" i="95"/>
  <c r="G77" i="96"/>
  <c r="J77" i="96" s="1"/>
  <c r="J77" i="95"/>
  <c r="G86" i="95"/>
  <c r="G87" i="95"/>
  <c r="G228" i="95"/>
  <c r="J228" i="95" s="1"/>
  <c r="G227" i="95"/>
  <c r="J227" i="95" s="1"/>
  <c r="G253" i="94"/>
  <c r="J253" i="94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8" i="96" l="1"/>
  <c r="J88" i="96" s="1"/>
  <c r="J87" i="95"/>
  <c r="G51" i="96"/>
  <c r="J51" i="96" s="1"/>
  <c r="J51" i="95"/>
  <c r="G87" i="96"/>
  <c r="J87" i="96" s="1"/>
  <c r="G88" i="97" s="1"/>
  <c r="J88" i="97" s="1"/>
  <c r="J86" i="95"/>
  <c r="G49" i="96"/>
  <c r="J49" i="96" s="1"/>
  <c r="J49" i="95"/>
  <c r="G86" i="96"/>
  <c r="J86" i="96" s="1"/>
  <c r="G86" i="97" s="1"/>
  <c r="J86" i="97" s="1"/>
  <c r="G228" i="96"/>
  <c r="J228" i="96" s="1"/>
  <c r="G227" i="97"/>
  <c r="J227" i="97" s="1"/>
  <c r="G253" i="95"/>
  <c r="J253" i="95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104" i="96"/>
  <c r="J104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28" i="97"/>
  <c r="J228" i="97" s="1"/>
  <c r="G253" i="96"/>
  <c r="J253" i="96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52" i="100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28" i="98"/>
  <c r="J228" i="98" s="1"/>
  <c r="G224" i="100"/>
  <c r="J224" i="100" s="1"/>
  <c r="G224" i="101" s="1"/>
  <c r="J224" i="101" s="1"/>
  <c r="G225" i="100"/>
  <c r="J225" i="100" s="1"/>
  <c r="G225" i="101" s="1"/>
  <c r="J225" i="101" s="1"/>
  <c r="G253" i="97"/>
  <c r="J253" i="97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105" i="98"/>
  <c r="J105" i="98" s="1"/>
  <c r="G187" i="98"/>
  <c r="J187" i="98" s="1"/>
  <c r="G104" i="98"/>
  <c r="J104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25" i="102"/>
  <c r="J225" i="102" s="1"/>
  <c r="G228" i="99"/>
  <c r="J228" i="99" s="1"/>
  <c r="G252" i="102"/>
  <c r="J252" i="102" s="1"/>
  <c r="G227" i="101"/>
  <c r="J227" i="101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77" s="1"/>
  <c r="J76" i="77" s="1"/>
  <c r="G76" i="84"/>
  <c r="J76" i="84" s="1"/>
  <c r="G76" i="92"/>
  <c r="J76" i="92" s="1"/>
  <c r="G76" i="85"/>
  <c r="J76" i="85" s="1"/>
  <c r="G76" i="95"/>
  <c r="J76" i="95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104" i="99"/>
  <c r="J104" i="99" s="1"/>
  <c r="G187" i="99"/>
  <c r="J187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28" i="100"/>
  <c r="J228" i="100" s="1"/>
  <c r="G224" i="103"/>
  <c r="J224" i="103" s="1"/>
  <c r="G253" i="99"/>
  <c r="J253" i="99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105" i="100"/>
  <c r="J105" i="100" s="1"/>
  <c r="G188" i="100"/>
  <c r="J188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88" i="103"/>
  <c r="J88" i="103" s="1"/>
  <c r="G87" i="103"/>
  <c r="J87" i="103" s="1"/>
  <c r="G7" i="103"/>
  <c r="J7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24" i="104"/>
  <c r="J224" i="104" s="1"/>
  <c r="G227" i="103"/>
  <c r="J227" i="103" s="1"/>
  <c r="G228" i="101"/>
  <c r="J228" i="101" s="1"/>
  <c r="G225" i="104"/>
  <c r="J225" i="104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G187" i="101"/>
  <c r="J187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173" i="102"/>
  <c r="J173" i="102" s="1"/>
  <c r="G173" i="100"/>
  <c r="J173" i="100" s="1"/>
  <c r="G174" i="101" s="1"/>
  <c r="J174" i="101" s="1"/>
  <c r="G228" i="102"/>
  <c r="J228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188" i="102"/>
  <c r="J188" i="102" s="1"/>
  <c r="G104" i="102"/>
  <c r="J104" i="102" s="1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52" i="105"/>
  <c r="J252" i="105" s="1"/>
  <c r="G88" i="105"/>
  <c r="J88" i="105" s="1"/>
  <c r="G87" i="105"/>
  <c r="J87" i="105" s="1"/>
  <c r="G14" i="105"/>
  <c r="J14" i="105" s="1"/>
  <c r="G14" i="106" s="1"/>
  <c r="J14" i="106" s="1"/>
  <c r="G14" i="107" s="1"/>
  <c r="J14" i="107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105" i="103"/>
  <c r="J105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52" i="106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105" i="104"/>
  <c r="J105" i="104" s="1"/>
  <c r="G187" i="104"/>
  <c r="J187" i="104" s="1"/>
  <c r="G104" i="104"/>
  <c r="J10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J252" i="106" l="1"/>
  <c r="E252" i="107" s="1"/>
  <c r="G252" i="107" s="1"/>
  <c r="J252" i="107" s="1"/>
  <c r="G102" i="103"/>
  <c r="J102" i="103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105" i="105"/>
  <c r="J105" i="105" s="1"/>
  <c r="G187" i="105"/>
  <c r="J187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102" i="105" l="1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55" i="8"/>
  <c r="G124" i="105" l="1"/>
  <c r="J124" i="105" s="1"/>
  <c r="G124" i="106" s="1"/>
  <c r="J124" i="106" s="1"/>
  <c r="G124" i="107" s="1"/>
  <c r="J124" i="107" s="1"/>
  <c r="G73" i="93"/>
  <c r="J73" i="93" s="1"/>
  <c r="M258" i="8"/>
  <c r="F256" i="8"/>
  <c r="F259" i="8" s="1"/>
  <c r="F261" i="8" s="1"/>
  <c r="G73" i="94" l="1"/>
  <c r="J73" i="94" s="1"/>
  <c r="C256" i="8"/>
  <c r="C259" i="8" s="1"/>
  <c r="M260" i="8"/>
  <c r="M263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<sst xmlns="http://schemas.openxmlformats.org/spreadsheetml/2006/main" count="37758" uniqueCount="1449">
  <si>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</si>
  <si>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</si>
  <si>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</si>
  <si>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</si>
  <si>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</si>
  <si>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</si>
  <si>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</si>
  <si>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</si>
  <si>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</si>
  <si>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</si>
  <si>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</si>
  <si>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</si>
  <si>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</si>
  <si>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</si>
  <si>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</si>
  <si>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</si>
  <si>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</si>
  <si>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</si>
  <si>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</si>
  <si>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</si>
  <si>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</si>
  <si>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</si>
  <si>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</si>
  <si>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</si>
  <si>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</si>
  <si>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</si>
  <si>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</si>
  <si>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</si>
  <si>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</si>
  <si>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</si>
  <si>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</si>
  <si>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</si>
  <si>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</si>
  <si>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</si>
  <si>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</si>
  <si>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</si>
  <si>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</si>
  <si>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</si>
  <si>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</si>
  <si>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</si>
  <si>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</si>
  <si>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</si>
  <si>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</si>
  <si>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</si>
  <si>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</si>
  <si>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</si>
  <si>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</si>
  <si>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</si>
  <si>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</si>
  <si>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</si>
  <si>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</si>
  <si>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</si>
  <si>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</si>
  <si>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</si>
  <si>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</si>
  <si>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</si>
  <si>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</si>
  <si>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</si>
  <si>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</si>
  <si>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</si>
  <si>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</si>
  <si>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</si>
  <si>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</si>
  <si>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</si>
  <si>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</si>
  <si>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</si>
  <si>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</si>
  <si>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</si>
  <si>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</si>
  <si>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</si>
  <si>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</si>
  <si>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</si>
  <si>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</si>
  <si>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</si>
  <si>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</si>
  <si>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</si>
  <si>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</si>
  <si>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</si>
  <si>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</si>
  <si>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</si>
  <si>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</si>
  <si>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</si>
  <si>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</si>
  <si>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</si>
  <si>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</si>
  <si>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</si>
  <si>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</si>
  <si>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</si>
  <si>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</si>
  <si>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</si>
  <si>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</si>
  <si>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</si>
  <si>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</si>
  <si>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</si>
  <si>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</si>
  <si>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</si>
  <si>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</si>
  <si>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</si>
  <si>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</si>
  <si>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</si>
  <si>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</si>
  <si>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</si>
  <si>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</si>
  <si>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</si>
  <si>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</si>
  <si>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</si>
  <si>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</si>
  <si>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</si>
  <si>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</si>
  <si>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</si>
  <si>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</si>
  <si>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</si>
  <si>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</si>
  <si>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</si>
  <si>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</si>
  <si>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</si>
  <si>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</si>
  <si>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</si>
  <si>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</si>
  <si>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</si>
  <si>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</si>
  <si>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</si>
  <si>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</si>
  <si>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</si>
  <si>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</si>
  <si>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</si>
  <si>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</si>
  <si>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</si>
  <si>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</si>
  <si>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</si>
  <si>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</si>
  <si>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</si>
  <si>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</si>
  <si>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</si>
  <si>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</si>
  <si>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</si>
  <si>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</si>
  <si>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</si>
  <si>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</si>
  <si>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</si>
  <si>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</si>
  <si>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</si>
  <si>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</si>
  <si>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</si>
  <si>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</si>
  <si>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</si>
  <si>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</si>
  <si>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</si>
  <si>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</si>
  <si>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</si>
  <si>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</si>
  <si>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</si>
  <si>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</si>
  <si>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</si>
  <si>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</si>
  <si>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</si>
  <si>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</si>
  <si>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</si>
  <si>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</si>
  <si>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</si>
  <si>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</si>
  <si>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</si>
  <si>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</si>
  <si>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</si>
  <si>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</si>
  <si>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</si>
  <si>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</si>
  <si>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</si>
  <si>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</si>
  <si>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</si>
  <si>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</si>
  <si>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</si>
  <si>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</si>
  <si>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</si>
  <si>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</si>
  <si>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</si>
  <si>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</si>
  <si>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</si>
  <si>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</si>
  <si>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</si>
  <si>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</si>
  <si>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</si>
  <si>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</si>
  <si>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</si>
  <si>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</si>
  <si>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</si>
  <si>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</si>
  <si>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</si>
  <si>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</si>
  <si>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</si>
  <si>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</si>
  <si>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</si>
  <si>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</si>
  <si>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</si>
  <si>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</si>
  <si>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</si>
  <si>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</si>
  <si>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</si>
  <si>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</si>
  <si>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</si>
  <si>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</si>
  <si>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</si>
  <si>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</si>
  <si>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</si>
  <si>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</si>
  <si>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</si>
  <si>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</si>
  <si>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</si>
  <si>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</si>
  <si>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</si>
  <si>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</si>
  <si>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</si>
  <si>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</si>
  <si>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</si>
  <si>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</si>
  <si>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</si>
  <si>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</si>
  <si>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</si>
  <si>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</si>
  <si>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</si>
  <si>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</si>
  <si>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</si>
  <si>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</si>
  <si>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</si>
  <si>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</si>
  <si>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</si>
  <si>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</si>
  <si>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</si>
  <si>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</si>
  <si>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</si>
  <si>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</si>
  <si>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</si>
  <si>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</si>
  <si>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</si>
  <si>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</si>
  <si>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</si>
  <si>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</si>
  <si>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</si>
  <si>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</si>
  <si>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</si>
  <si>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</si>
  <si>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</si>
  <si>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</si>
  <si>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</si>
  <si>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</si>
  <si>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</si>
  <si>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</si>
  <si>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</si>
  <si>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</si>
  <si>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</si>
  <si>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</si>
  <si>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</si>
  <si>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</si>
  <si>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</si>
  <si>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</si>
  <si>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</si>
  <si>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</si>
  <si>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</si>
  <si>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</si>
  <si>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</si>
  <si>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</si>
  <si>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</si>
  <si>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</si>
  <si>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</si>
  <si>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</si>
  <si>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</si>
  <si>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</si>
  <si>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</si>
  <si>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</si>
  <si>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</si>
  <si>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</si>
  <si>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</si>
  <si>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</si>
  <si>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</si>
  <si>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</si>
  <si>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</si>
  <si>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</si>
  <si>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</si>
  <si>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</si>
  <si>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</si>
  <si>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</si>
  <si>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</si>
  <si>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</si>
  <si>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</si>
  <si>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</si>
  <si>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</si>
  <si>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</si>
  <si>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</si>
  <si>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</si>
  <si>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</si>
  <si>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</si>
  <si>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</si>
  <si>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</si>
  <si>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</si>
  <si>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</si>
  <si>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</si>
  <si>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</si>
  <si>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</si>
  <si>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</si>
  <si>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</si>
  <si>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</si>
  <si>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</si>
  <si>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</si>
  <si>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</si>
  <si>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</si>
  <si>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</si>
  <si>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</si>
  <si>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</si>
  <si>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</si>
  <si>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</si>
  <si>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</si>
  <si>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</si>
  <si>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</si>
  <si>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</si>
  <si>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</si>
  <si>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</si>
  <si>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</si>
  <si>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</si>
  <si>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</si>
  <si>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</si>
  <si>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</si>
  <si>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</si>
  <si>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</si>
  <si>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</si>
  <si>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</si>
  <si>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</si>
  <si>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</si>
  <si>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</si>
  <si>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</si>
  <si>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</si>
  <si>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</si>
  <si>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</si>
  <si>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</si>
  <si>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</si>
  <si>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</si>
  <si>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</si>
  <si>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</si>
  <si>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</si>
  <si>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</si>
  <si>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</si>
  <si>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</si>
  <si>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</si>
  <si>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</si>
  <si>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</si>
  <si>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</si>
  <si>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</si>
  <si>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</si>
  <si>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</si>
  <si>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</si>
  <si>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</si>
  <si>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</si>
  <si>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</si>
  <si>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</si>
  <si>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</si>
  <si>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</si>
  <si>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</si>
  <si>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</si>
  <si>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</si>
  <si>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</si>
  <si>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</si>
  <si>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</si>
  <si>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</si>
  <si>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</si>
  <si>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</si>
  <si>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</si>
  <si>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</si>
  <si>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</si>
  <si>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</si>
  <si>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</si>
  <si>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</si>
  <si>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</si>
  <si>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</si>
  <si>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</si>
  <si>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</si>
  <si>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</si>
  <si>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</si>
  <si>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</si>
  <si>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</si>
  <si>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</si>
  <si>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</si>
  <si>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</si>
  <si>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</si>
  <si>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</si>
  <si>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</si>
  <si>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</si>
  <si>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</si>
  <si>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</si>
  <si>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</si>
  <si>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</si>
  <si>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</si>
  <si>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</si>
  <si>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</si>
  <si>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</si>
  <si>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</si>
  <si>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</si>
  <si>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</si>
  <si>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</si>
  <si>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</si>
  <si>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</si>
  <si>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</si>
  <si>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</si>
  <si>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</si>
  <si>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</si>
  <si>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</si>
  <si>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</si>
  <si>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</si>
  <si>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</si>
  <si>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</si>
  <si>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</si>
  <si>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</si>
  <si>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</si>
  <si>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</si>
  <si>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</si>
  <si>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</si>
  <si>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</si>
  <si>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</si>
  <si>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</si>
  <si>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</si>
  <si>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</si>
  <si>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</si>
  <si>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</si>
  <si>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</si>
  <si>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</si>
  <si>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</si>
  <si>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</si>
  <si>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</si>
  <si>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</si>
  <si>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</si>
  <si>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</si>
  <si>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</si>
  <si>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</si>
  <si>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</si>
  <si>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</si>
  <si>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</si>
  <si>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</si>
  <si>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</si>
  <si>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</si>
  <si>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</si>
  <si>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</si>
  <si>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</si>
  <si>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</si>
  <si>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</si>
  <si>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</si>
  <si>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</si>
  <si>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</si>
  <si>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</si>
  <si>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</si>
  <si>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</si>
  <si>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</si>
  <si>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</si>
  <si>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</si>
  <si>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</si>
  <si>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</si>
  <si>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</si>
  <si>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</si>
  <si>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</si>
  <si>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</si>
  <si>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</si>
  <si>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</si>
  <si>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</si>
  <si>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</si>
  <si>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</si>
  <si>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</si>
  <si>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</si>
  <si>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</si>
  <si>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</si>
  <si>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</si>
  <si>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</si>
  <si>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</si>
  <si>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</si>
  <si>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</si>
  <si>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</si>
  <si>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</si>
  <si>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</si>
  <si>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</si>
  <si>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</si>
  <si>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</si>
  <si>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</si>
  <si>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</si>
  <si>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</si>
  <si>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</si>
  <si>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</si>
  <si>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</si>
  <si>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</si>
  <si>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</si>
  <si>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</si>
  <si>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</si>
  <si>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</si>
  <si>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</si>
  <si>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</si>
  <si>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</si>
  <si>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</si>
  <si>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</si>
  <si>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</si>
  <si>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</si>
  <si>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</si>
  <si>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</si>
  <si>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</si>
  <si>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</si>
  <si>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</si>
  <si>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</si>
  <si>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</si>
  <si>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</si>
  <si>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</si>
  <si>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</si>
  <si>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</si>
  <si>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</si>
  <si>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</si>
  <si>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</si>
  <si>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</si>
  <si>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</si>
  <si>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</si>
  <si>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</si>
  <si>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</si>
  <si>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</si>
  <si>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</si>
  <si>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</si>
  <si>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</si>
  <si>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</si>
  <si>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</si>
  <si>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</si>
  <si>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</si>
  <si>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</si>
  <si>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</si>
  <si>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</si>
  <si>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</si>
  <si>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</si>
  <si>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</si>
  <si>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</si>
  <si>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</si>
  <si>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</si>
  <si>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</si>
  <si>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</si>
  <si>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</si>
  <si>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</si>
  <si>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</si>
  <si>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</si>
  <si>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</si>
  <si>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</si>
  <si>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</si>
  <si>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</si>
  <si>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</si>
  <si>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</si>
  <si>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</si>
  <si>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</si>
  <si>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</si>
  <si>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</si>
  <si>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</si>
  <si>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</si>
  <si>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</si>
  <si>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</si>
  <si>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</si>
  <si>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</si>
  <si>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</si>
  <si>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</si>
  <si>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</si>
  <si>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</si>
  <si>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</si>
  <si>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</si>
  <si>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</si>
  <si>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</si>
  <si>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</si>
  <si>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</si>
  <si>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</si>
  <si>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</si>
  <si>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</si>
  <si>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</si>
  <si>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</si>
  <si>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</si>
  <si>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</si>
  <si>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</si>
  <si>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</si>
  <si>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</si>
  <si>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</si>
  <si>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</si>
  <si>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</si>
  <si>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</si>
  <si>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</si>
  <si>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</si>
  <si>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</si>
  <si>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</si>
  <si>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</si>
  <si>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</si>
  <si>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</si>
  <si>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</si>
  <si>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</si>
  <si>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</si>
  <si>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</si>
  <si>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</si>
  <si>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</si>
  <si>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</si>
  <si>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</si>
  <si>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</si>
  <si>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</si>
  <si>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</si>
  <si>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</si>
  <si>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</si>
  <si>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</si>
  <si>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</si>
  <si>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</si>
  <si>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</si>
  <si>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</si>
  <si>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</si>
  <si>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</si>
  <si>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</si>
  <si>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</si>
  <si>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</si>
  <si>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</si>
  <si>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</si>
  <si>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</si>
  <si>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</si>
  <si>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</si>
  <si>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</si>
  <si>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</si>
  <si>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</si>
  <si>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</si>
  <si>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</si>
  <si>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</si>
  <si>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</si>
  <si>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</si>
  <si>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</si>
  <si>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</si>
  <si>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</si>
  <si>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</si>
  <si>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</si>
  <si>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</si>
  <si>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</si>
  <si>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</si>
  <si>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</si>
  <si>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</si>
  <si>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</si>
  <si>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</si>
  <si>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</si>
  <si>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</si>
  <si>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</si>
  <si>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</si>
  <si>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</si>
  <si>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</si>
  <si>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</si>
  <si>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</si>
  <si>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</si>
  <si>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</si>
  <si>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</si>
  <si>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</si>
  <si>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</si>
  <si>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</si>
  <si>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</si>
  <si>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</si>
  <si>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</si>
  <si>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</si>
  <si>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</si>
  <si>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</si>
  <si>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</si>
  <si>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</si>
  <si>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</si>
  <si>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</si>
  <si>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</si>
  <si>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</si>
  <si>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</si>
  <si>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</si>
  <si>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</si>
  <si>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</si>
  <si>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</si>
  <si>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</si>
  <si>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</si>
  <si>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</si>
  <si>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</si>
  <si>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</si>
  <si>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</si>
  <si>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</si>
  <si>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</si>
  <si>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</si>
  <si>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</si>
  <si>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</si>
  <si>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</si>
  <si>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</si>
  <si>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</si>
  <si>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</si>
  <si>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</si>
  <si>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</si>
  <si>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</si>
  <si>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</si>
  <si>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</si>
  <si>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</si>
  <si>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</si>
  <si>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</si>
  <si>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</si>
  <si>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</si>
  <si>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</si>
  <si>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</si>
  <si>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</si>
  <si>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</si>
  <si>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</si>
  <si>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</si>
  <si>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</si>
  <si>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</si>
  <si>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</si>
  <si>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</si>
  <si>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</si>
  <si>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</si>
  <si>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</si>
  <si>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</si>
  <si>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</si>
  <si>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</si>
  <si>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</si>
  <si>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</si>
  <si>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</si>
  <si>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</si>
  <si>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</si>
  <si>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</si>
  <si>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</si>
  <si>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</si>
  <si>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</si>
  <si>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</si>
  <si>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</si>
  <si>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</si>
  <si>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</si>
  <si>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</si>
  <si>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</si>
  <si>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</si>
  <si>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</si>
  <si>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</si>
  <si>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</si>
  <si>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</si>
  <si>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</si>
  <si>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</si>
  <si>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</si>
  <si>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</si>
  <si>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</si>
  <si>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</si>
  <si>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</si>
  <si>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</si>
  <si>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</si>
  <si>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</si>
  <si>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</si>
  <si>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</si>
  <si>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</si>
  <si>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</si>
  <si>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</si>
  <si>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</si>
  <si>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</si>
  <si>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</si>
  <si>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</si>
  <si>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</si>
  <si>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</si>
  <si>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</si>
  <si>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</si>
  <si>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</si>
  <si>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</si>
  <si>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</si>
  <si>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</si>
  <si>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</si>
  <si>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</si>
  <si>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</si>
  <si>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</si>
  <si>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</si>
  <si>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</si>
  <si>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</si>
  <si>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</si>
  <si>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</si>
  <si>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</si>
  <si>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</si>
  <si>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</si>
  <si>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</si>
  <si>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</si>
  <si>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</si>
  <si>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</si>
  <si>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</si>
  <si>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</si>
  <si>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</si>
  <si>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</si>
  <si>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</si>
  <si>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</si>
  <si>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</si>
  <si>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</si>
  <si>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</si>
  <si>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</si>
  <si>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</si>
  <si>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</si>
  <si>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</si>
  <si>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</si>
  <si>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</si>
  <si>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</si>
  <si>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</si>
  <si>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</si>
  <si>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</si>
  <si>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</si>
  <si>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</si>
  <si>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</si>
  <si>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</si>
  <si>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</si>
  <si>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</si>
  <si>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</si>
  <si>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</si>
  <si>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</si>
  <si>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</si>
  <si>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</si>
  <si>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</si>
  <si>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</si>
  <si>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</si>
  <si>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</si>
  <si>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</si>
  <si>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</si>
  <si>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</si>
  <si>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</si>
  <si>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</si>
  <si>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</si>
  <si>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</si>
  <si>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</si>
  <si>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</si>
  <si>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</si>
  <si>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</si>
  <si>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</si>
  <si>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</si>
  <si>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</si>
  <si>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</si>
  <si>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</si>
  <si>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</si>
  <si>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</si>
  <si>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</si>
  <si>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</si>
  <si>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</si>
  <si>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</si>
  <si>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</si>
  <si>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</si>
  <si>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</si>
  <si>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</si>
  <si>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</si>
  <si>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</si>
  <si>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</si>
  <si>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</si>
  <si>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</si>
  <si>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</si>
  <si>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</si>
  <si>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</si>
  <si>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</si>
  <si>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</si>
  <si>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</si>
  <si>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</si>
  <si>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</si>
  <si>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</si>
  <si>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</si>
  <si>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</si>
  <si>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</si>
  <si>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</si>
  <si>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</si>
  <si>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</si>
  <si>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</si>
  <si>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</si>
  <si>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</si>
  <si>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</si>
  <si>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</si>
  <si>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</si>
  <si>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</si>
  <si>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</si>
  <si>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</si>
  <si>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</si>
  <si>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</si>
  <si>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</si>
  <si>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</si>
  <si>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</si>
  <si>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</si>
  <si>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</si>
  <si>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</si>
  <si>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</si>
  <si>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</si>
  <si>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</si>
  <si>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</si>
  <si>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</si>
  <si>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</si>
  <si>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</si>
  <si>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</si>
  <si>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</si>
  <si>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</si>
  <si>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</si>
  <si>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</si>
  <si>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</si>
  <si>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</si>
  <si>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</si>
  <si>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</si>
  <si>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</si>
  <si>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</si>
  <si>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</si>
  <si>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</si>
  <si>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</si>
  <si>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</si>
  <si>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</si>
  <si>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</si>
  <si>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</si>
  <si>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</si>
  <si>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</si>
  <si>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</si>
  <si>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</si>
  <si>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</si>
  <si>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</si>
  <si>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</si>
  <si>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</si>
  <si>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</si>
  <si>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</si>
  <si>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</si>
  <si>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</si>
  <si>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</si>
  <si>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</si>
  <si>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</si>
  <si>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</si>
  <si>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</si>
  <si>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</si>
  <si>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</si>
  <si>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</si>
  <si>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</si>
  <si>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</si>
  <si>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</si>
  <si>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</si>
  <si>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</si>
  <si>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</si>
  <si>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</si>
  <si>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</si>
  <si>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</si>
  <si>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</si>
  <si>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</si>
  <si>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</si>
  <si>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</si>
  <si>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</si>
  <si>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</si>
  <si>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</si>
  <si>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</si>
  <si>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</si>
  <si>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</si>
  <si>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</si>
  <si>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</si>
  <si>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</si>
  <si>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</si>
  <si>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</si>
  <si>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</si>
  <si>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</si>
  <si>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</si>
  <si>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</si>
  <si>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</si>
  <si>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</si>
  <si>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</si>
  <si>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</si>
  <si>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</si>
  <si>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</si>
  <si>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</si>
  <si>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</si>
  <si>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</si>
  <si>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</si>
  <si>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</si>
  <si>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</si>
  <si>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</si>
  <si>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</si>
  <si>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</si>
  <si>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</si>
  <si>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</si>
  <si>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</si>
  <si>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</si>
  <si>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</si>
  <si>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</si>
  <si>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</si>
  <si>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</si>
  <si>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</si>
  <si>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</si>
  <si>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</si>
  <si>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</si>
  <si>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</si>
  <si>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</si>
  <si>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</si>
  <si>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</si>
  <si>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</si>
  <si>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</si>
  <si>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</si>
  <si>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</si>
  <si>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</si>
  <si>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</si>
  <si>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</si>
  <si>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</si>
  <si>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</si>
  <si>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</si>
  <si>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</si>
  <si>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</si>
  <si>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</si>
  <si>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</si>
  <si>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</si>
  <si>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</si>
  <si>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</si>
  <si>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</si>
  <si>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</si>
  <si>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</si>
  <si>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</si>
  <si>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</si>
  <si>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</si>
  <si>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</si>
  <si>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</si>
  <si>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</si>
  <si>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</si>
  <si>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</si>
  <si>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</si>
  <si>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</si>
  <si>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</si>
  <si>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</si>
  <si>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</si>
  <si>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</si>
  <si>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</si>
  <si>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</si>
  <si>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</si>
  <si>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</si>
  <si>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</si>
  <si>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</si>
  <si>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</si>
  <si>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</si>
  <si>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</si>
  <si>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</si>
  <si>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</si>
  <si>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</si>
  <si>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</si>
  <si>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</si>
  <si>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</si>
  <si>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</si>
  <si>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</si>
  <si>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</si>
  <si>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</si>
  <si>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</si>
  <si>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</si>
  <si>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</si>
  <si>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</si>
  <si>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</si>
  <si>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</si>
  <si>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</si>
  <si>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</si>
  <si>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</si>
  <si>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</si>
  <si>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</si>
  <si>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</si>
  <si>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</si>
  <si>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</si>
  <si>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</si>
  <si>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</si>
  <si>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</si>
  <si>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</si>
  <si>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</si>
  <si>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</si>
  <si>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</si>
  <si>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</si>
  <si>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</si>
  <si>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</si>
  <si>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</si>
  <si>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</si>
  <si>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</si>
  <si>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</si>
  <si>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</si>
  <si>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</si>
  <si>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</si>
  <si>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</si>
  <si>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</si>
  <si>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</si>
  <si>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</si>
  <si>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</si>
  <si>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</si>
  <si>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</si>
  <si>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</si>
  <si>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</si>
  <si>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</si>
  <si>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</si>
  <si>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</si>
  <si>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</si>
  <si>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</si>
  <si>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</si>
  <si>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</si>
  <si>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</si>
  <si>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</si>
  <si>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</si>
  <si>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</si>
  <si>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</si>
  <si>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</si>
  <si>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</si>
  <si>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</si>
  <si>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</si>
  <si>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</si>
  <si>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</si>
  <si>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</si>
  <si>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</si>
  <si>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</si>
  <si>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</si>
  <si>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</si>
  <si>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</si>
  <si>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</si>
  <si>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</si>
  <si>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</si>
  <si>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</si>
  <si>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</si>
  <si>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</si>
  <si>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</si>
  <si>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</si>
  <si>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</si>
  <si>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</si>
  <si>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</si>
  <si>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</si>
  <si>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</si>
  <si>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</si>
  <si>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</si>
  <si>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</si>
  <si>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</si>
  <si>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</si>
  <si>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</si>
  <si>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</si>
  <si>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</si>
  <si>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</si>
  <si>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</si>
  <si>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</si>
  <si>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</si>
  <si>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</si>
  <si>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</si>
  <si>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</si>
  <si>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</si>
  <si>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</si>
  <si>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</si>
  <si>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</si>
  <si>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</si>
  <si>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</si>
  <si>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</si>
  <si>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</si>
  <si>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</si>
  <si>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</si>
  <si>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</si>
  <si>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</si>
  <si>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</si>
  <si>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</si>
  <si>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</si>
  <si>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</si>
  <si>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</si>
  <si>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</si>
  <si>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</si>
  <si>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</si>
  <si>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</si>
  <si>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</si>
  <si>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</si>
  <si>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</si>
  <si>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</si>
  <si>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</si>
  <si>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</si>
  <si>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</si>
  <si>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</si>
  <si>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</si>
  <si>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</si>
  <si>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</si>
  <si>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</si>
  <si>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</si>
  <si>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</si>
  <si>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</si>
  <si>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</si>
  <si>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</si>
  <si>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</si>
  <si>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</si>
  <si>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</si>
  <si>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</si>
  <si>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</si>
  <si>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</si>
  <si>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</si>
  <si>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</si>
  <si>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</si>
  <si>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</si>
  <si>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</si>
  <si>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</si>
  <si>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</si>
  <si>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</si>
  <si>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</si>
  <si>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</si>
  <si>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</si>
  <si>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</si>
  <si>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</si>
  <si>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</si>
  <si>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</si>
  <si>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</si>
  <si>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</si>
  <si>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</si>
  <si>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</si>
  <si>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</si>
  <si>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</si>
  <si>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</si>
  <si>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</si>
  <si>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</si>
  <si>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</si>
  <si>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</si>
  <si>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</si>
  <si>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</si>
  <si>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</si>
  <si>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</si>
  <si>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</si>
  <si>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</si>
  <si>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</si>
  <si>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</si>
  <si>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</si>
  <si>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</si>
  <si>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</si>
  <si>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</si>
  <si>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</si>
  <si>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</si>
  <si>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</si>
  <si>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</si>
  <si>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</si>
  <si>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</si>
  <si>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</si>
  <si>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</si>
  <si>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</si>
  <si>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</si>
  <si>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</si>
  <si>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</si>
  <si>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</si>
  <si>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</si>
  <si>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</si>
  <si>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</si>
  <si>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</si>
  <si>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</si>
  <si>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</si>
  <si>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</si>
  <si>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</si>
  <si>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</si>
  <si>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</si>
  <si>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</si>
  <si>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</si>
  <si>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</si>
  <si>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</si>
  <si>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</si>
  <si>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</si>
  <si>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</si>
  <si>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</si>
  <si>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</si>
  <si>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</si>
  <si>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</si>
  <si>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</si>
  <si>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</si>
  <si>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</si>
  <si>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</si>
  <si>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</si>
  <si>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</si>
  <si>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</si>
  <si>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</si>
  <si>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</si>
  <si>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</si>
  <si>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</si>
  <si>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</si>
  <si>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</si>
  <si>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</si>
  <si>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</si>
  <si>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</si>
  <si>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</si>
  <si>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</si>
  <si>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</si>
  <si>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</si>
  <si>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</si>
  <si>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</si>
  <si>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</si>
  <si>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</si>
  <si>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</si>
  <si>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</si>
  <si>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</si>
  <si>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</si>
  <si>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</si>
  <si>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</si>
  <si>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</si>
  <si>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</si>
  <si>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</si>
  <si>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</si>
  <si>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</si>
  <si>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</si>
  <si>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</si>
  <si>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</si>
  <si>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</si>
  <si>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</si>
  <si>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</si>
  <si>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</si>
  <si>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</si>
  <si>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</si>
  <si>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</si>
  <si>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</si>
  <si>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</si>
  <si>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</si>
  <si>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</si>
  <si>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</si>
  <si>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</si>
  <si>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</si>
  <si>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</si>
  <si>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</si>
  <si>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</si>
  <si>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</si>
  <si>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</si>
  <si>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</si>
  <si>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</si>
  <si>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</si>
  <si>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</si>
  <si>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</si>
  <si>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</si>
  <si>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</si>
  <si>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</si>
  <si>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</si>
  <si>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</si>
  <si>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</si>
  <si>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</si>
  <si>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</si>
  <si>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</si>
  <si>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</si>
  <si>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</si>
  <si>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</si>
  <si>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</si>
  <si>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</si>
  <si>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</si>
  <si>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</si>
  <si>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</si>
  <si>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</si>
  <si>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</si>
  <si>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</si>
  <si>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</si>
  <si>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</si>
  <si>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</si>
  <si>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</si>
  <si>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</si>
  <si>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</si>
  <si>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</si>
  <si>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</si>
  <si>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</si>
  <si>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</si>
  <si>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</si>
  <si>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</si>
  <si>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</si>
  <si>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</si>
  <si>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</si>
  <si>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</si>
  <si>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</si>
  <si>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</si>
  <si>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</si>
  <si>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</si>
  <si>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</si>
  <si>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</si>
  <si>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</si>
  <si>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</si>
  <si>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</si>
  <si>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</si>
  <si>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</si>
  <si>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</si>
  <si>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</si>
  <si>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</si>
  <si>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</si>
  <si>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</si>
  <si>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</si>
  <si>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</si>
  <si>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</si>
  <si>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</si>
  <si>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</si>
  <si>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</si>
  <si>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</si>
  <si>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</si>
  <si>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</si>
  <si>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</si>
  <si>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</si>
  <si>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</si>
  <si>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</si>
  <si>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</si>
  <si>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</si>
  <si>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</si>
  <si>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</si>
  <si>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</si>
  <si>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</si>
  <si>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</si>
  <si>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</si>
  <si>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</si>
  <si>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</si>
  <si>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</si>
  <si>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</si>
  <si>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</si>
  <si>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</si>
  <si>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</si>
  <si>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</si>
  <si>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</si>
  <si>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</si>
  <si>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</si>
  <si>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</si>
  <si>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</si>
  <si>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</si>
  <si>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</si>
  <si>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</si>
  <si>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</si>
  <si>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</si>
  <si>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</si>
  <si>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</si>
  <si>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</si>
  <si>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</si>
  <si>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</si>
  <si>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</si>
  <si>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</si>
  <si>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</si>
  <si>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</si>
  <si>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</si>
  <si>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</si>
  <si>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</si>
  <si>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</si>
  <si>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</si>
  <si>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</si>
  <si>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</si>
  <si>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</si>
  <si>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</si>
  <si>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</si>
  <si>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</si>
  <si>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</si>
  <si>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</si>
  <si>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</si>
  <si>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</si>
  <si>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</si>
  <si>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</si>
  <si>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</si>
  <si>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</si>
  <si>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</si>
  <si>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</si>
  <si>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</si>
  <si>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</si>
  <si>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</si>
  <si>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</si>
  <si>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</si>
  <si>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39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</si>
  <si>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</si>
  <si>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</si>
  <si>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</si>
  <si>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</si>
  <si>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</si>
  <si>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</si>
  <si>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</si>
  <si>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</si>
  <si>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หมี่กรอบโบราณ</t>
  </si>
  <si>
    <t>บูธ ตลาดดิโอโซน วันที่ 1-30 กันยายน  2568</t>
  </si>
  <si>
    <t>สรุปยอดขาย บูธ ตลาดดิโอโซน วันที่ 1-30 กันยายน  2568</t>
  </si>
  <si>
    <t>บูธ  ตลาดดิโอโซน วันที่ 1-30  กันยายน 2568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</si>
  <si>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</si>
  <si>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</si>
  <si>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</si>
  <si>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</si>
  <si>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</si>
  <si>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แถม</t>
  </si>
  <si>
    <t>ทาร์ตไข่คาราเมล 50  กรัม</t>
  </si>
  <si>
    <t>ขนมปังไส้กรอกแลบลิ้น  90 กรัม</t>
  </si>
  <si>
    <t>ระบาย</t>
  </si>
  <si>
    <t>ชิฟฟ่อน 8 ชิ้น ขนุนล้วน</t>
  </si>
  <si>
    <t>หมดอายุ</t>
  </si>
  <si>
    <t>หมออายุ</t>
  </si>
  <si>
    <t>ช๊อกโกแลตเค้กเลิฟเวอร์ 85 กรัม</t>
  </si>
  <si>
    <t>ทาร์ตไข่ชาไทย  50 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</si>
  <si>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</si>
  <si>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</si>
  <si>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</si>
  <si>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1006982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</si>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</sst>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3" fillId="0" borderId="0" xfId="0" applyNumberFormat="1" applyFont="1" applyAlignment="1">
      <alignment horizontal="center"/>
    </xf>
    <xf numFmtId="43" fontId="4" fillId="11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0" fontId="2" fillId="17" borderId="19" xfId="0" applyFont="1" applyFill="1" applyBorder="1"/>
    <xf numFmtId="2" fontId="2" fillId="23" borderId="19" xfId="0" applyNumberFormat="1" applyFont="1" applyFill="1" applyBorder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46" sqref="B246:L246"/>
      <selection pane="bottomLeft" activeCell="B246" sqref="B246:L246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5"/>
  <sheetViews>
    <sheetView zoomScale="80" zoomScaleNormal="80" workbookViewId="0">
      <pane xSplit="10" ySplit="4" topLeftCell="K233" activePane="bottomRight" state="frozen"/>
      <selection activeCell="H253" sqref="H252:H253"/>
      <selection pane="topRight" activeCell="H253" sqref="H252:H253"/>
      <selection pane="bottomLeft" activeCell="H253" sqref="H252:H253"/>
      <selection pane="bottomRight" activeCell="K245" sqref="K24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2.625" style="2" customWidth="1"/>
    <col min="10" max="10" width="12.125" style="2" customWidth="1"/>
    <col min="11" max="11" width="13.375" style="2" customWidth="1"/>
    <col min="12" max="12" width="8.6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7" t="s">
        <v>1427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91"/>
      <c r="P2" s="67"/>
      <c r="Q2" s="127" t="s">
        <v>1428</v>
      </c>
      <c r="R2" s="127"/>
      <c r="S2" s="127"/>
      <c r="T2" s="127"/>
      <c r="U2" s="127"/>
      <c r="V2" s="127"/>
      <c r="W2" s="127"/>
      <c r="X2" s="127"/>
      <c r="Y2" s="127"/>
      <c r="Z2" s="127"/>
      <c r="AA2" s="93"/>
      <c r="AB2" s="93"/>
    </row>
    <row r="3" spans="1:29" s="5" customFormat="1" ht="24.6" customHeight="1" x14ac:dyDescent="0.55000000000000004">
      <c r="A3" s="133" t="s">
        <v>1</v>
      </c>
      <c r="B3" s="133" t="s">
        <v>1353</v>
      </c>
      <c r="C3" s="133" t="s">
        <v>2</v>
      </c>
      <c r="D3" s="133" t="s">
        <v>1354</v>
      </c>
      <c r="E3" s="133" t="s">
        <v>3</v>
      </c>
      <c r="F3" s="133" t="s">
        <v>4</v>
      </c>
      <c r="G3" s="133" t="s">
        <v>5</v>
      </c>
      <c r="H3" s="76" t="s">
        <v>6</v>
      </c>
      <c r="I3" s="134" t="s">
        <v>272</v>
      </c>
      <c r="J3" s="133" t="s">
        <v>7</v>
      </c>
      <c r="K3" s="170" t="s">
        <v>8</v>
      </c>
      <c r="L3" s="170"/>
      <c r="M3" s="170"/>
      <c r="N3" s="133" t="s">
        <v>9</v>
      </c>
      <c r="O3" s="171" t="s">
        <v>273</v>
      </c>
      <c r="P3" s="173" t="s">
        <v>274</v>
      </c>
      <c r="Q3" s="130" t="s">
        <v>214</v>
      </c>
      <c r="R3" s="130" t="s">
        <v>215</v>
      </c>
      <c r="S3" s="130" t="s">
        <v>10</v>
      </c>
      <c r="T3" s="130" t="s">
        <v>216</v>
      </c>
      <c r="U3" s="130" t="s">
        <v>217</v>
      </c>
      <c r="V3" s="128" t="s">
        <v>218</v>
      </c>
      <c r="W3" s="128" t="s">
        <v>219</v>
      </c>
      <c r="X3" s="128" t="s">
        <v>220</v>
      </c>
      <c r="Y3" s="130" t="s">
        <v>221</v>
      </c>
      <c r="Z3" s="131" t="s">
        <v>222</v>
      </c>
      <c r="AA3" s="166" t="s">
        <v>1360</v>
      </c>
      <c r="AB3" s="167" t="s">
        <v>1361</v>
      </c>
    </row>
    <row r="4" spans="1:29" s="5" customFormat="1" ht="24.6" customHeight="1" x14ac:dyDescent="0.55000000000000004">
      <c r="A4" s="133"/>
      <c r="B4" s="133"/>
      <c r="C4" s="133"/>
      <c r="D4" s="133"/>
      <c r="E4" s="133"/>
      <c r="F4" s="133"/>
      <c r="G4" s="133"/>
      <c r="H4" s="76" t="s">
        <v>11</v>
      </c>
      <c r="I4" s="135"/>
      <c r="J4" s="133"/>
      <c r="K4" s="62" t="s">
        <v>12</v>
      </c>
      <c r="L4" s="42" t="s">
        <v>13</v>
      </c>
      <c r="M4" s="62" t="s">
        <v>14</v>
      </c>
      <c r="N4" s="133"/>
      <c r="O4" s="172"/>
      <c r="P4" s="174"/>
      <c r="Q4" s="130"/>
      <c r="R4" s="130"/>
      <c r="S4" s="130"/>
      <c r="T4" s="130"/>
      <c r="U4" s="130"/>
      <c r="V4" s="129"/>
      <c r="W4" s="129"/>
      <c r="X4" s="129"/>
      <c r="Y4" s="130"/>
      <c r="Z4" s="132"/>
      <c r="AA4" s="166"/>
      <c r="AB4" s="168"/>
    </row>
    <row r="5" spans="1:29" ht="29.25" x14ac:dyDescent="0.6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4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25</v>
      </c>
      <c r="G5" s="43">
        <f t="shared" ref="G5:G85" si="0">+E5+F5</f>
        <v>29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1150</v>
      </c>
      <c r="N5" s="19"/>
      <c r="O5" s="120">
        <v>18.97</v>
      </c>
      <c r="P5" s="78">
        <f>+K5*O5</f>
        <v>436.30999999999995</v>
      </c>
      <c r="Q5" s="45">
        <v>1</v>
      </c>
      <c r="R5" s="46">
        <f>+'1'!N256</f>
        <v>6434</v>
      </c>
      <c r="S5" s="46">
        <f>+'1'!N261</f>
        <v>1569</v>
      </c>
      <c r="T5" s="46">
        <f>+'1'!N259</f>
        <v>0</v>
      </c>
      <c r="U5" s="66">
        <f>+'1'!N257</f>
        <v>0</v>
      </c>
      <c r="V5" s="46">
        <f>+'1'!N260</f>
        <v>0</v>
      </c>
      <c r="W5" s="46">
        <f>+'1'!N258</f>
        <v>3185</v>
      </c>
      <c r="X5" s="46">
        <f>+R5-S5-T5-U5-V5-W5</f>
        <v>1680</v>
      </c>
      <c r="Y5" s="46">
        <f>+'1'!N263</f>
        <v>1680</v>
      </c>
      <c r="Z5" s="47">
        <f>+Y5-X5</f>
        <v>0</v>
      </c>
      <c r="AA5" s="47" t="s">
        <v>1368</v>
      </c>
      <c r="AB5" s="47">
        <f>+W5+Y5</f>
        <v>4865</v>
      </c>
      <c r="AC5" s="122">
        <f>+W5+Y5+Z5</f>
        <v>4865</v>
      </c>
    </row>
    <row r="6" spans="1:29" ht="29.25" x14ac:dyDescent="0.6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37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105</v>
      </c>
      <c r="G6" s="43">
        <f t="shared" si="0"/>
        <v>142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11100</v>
      </c>
      <c r="N6" s="19"/>
      <c r="O6" s="120">
        <v>36.43</v>
      </c>
      <c r="P6" s="78">
        <f t="shared" ref="P6:P70" si="2">+K6*O6</f>
        <v>4043.73</v>
      </c>
      <c r="Q6" s="45">
        <v>2</v>
      </c>
      <c r="R6" s="46">
        <f>+'2'!N256</f>
        <v>3529</v>
      </c>
      <c r="S6" s="46">
        <f>+'2'!N261</f>
        <v>577</v>
      </c>
      <c r="T6" s="46">
        <f>+'2'!N259</f>
        <v>0</v>
      </c>
      <c r="U6" s="66">
        <f>+'2'!N257</f>
        <v>0</v>
      </c>
      <c r="V6" s="46">
        <f>+'2'!N260</f>
        <v>0</v>
      </c>
      <c r="W6" s="46">
        <f>+'2'!N258</f>
        <v>805</v>
      </c>
      <c r="X6" s="46">
        <f>+R6-S6-T6-U6-V6-W6</f>
        <v>2147</v>
      </c>
      <c r="Y6" s="46">
        <f>+'2'!N263</f>
        <v>2147</v>
      </c>
      <c r="Z6" s="47">
        <f t="shared" ref="Z6:Z35" si="3">+Y6-X6</f>
        <v>0</v>
      </c>
      <c r="AA6" s="47" t="s">
        <v>1362</v>
      </c>
      <c r="AB6" s="47">
        <f t="shared" ref="AB6:AB35" si="4">+W6+Y6</f>
        <v>2952</v>
      </c>
      <c r="AC6" s="122">
        <f t="shared" ref="AC6:AC35" si="5">+W6+Y6+Z6</f>
        <v>2952</v>
      </c>
    </row>
    <row r="7" spans="1:29" ht="29.25" x14ac:dyDescent="0.6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+'3'!N256</f>
        <v>2670</v>
      </c>
      <c r="S7" s="46">
        <f>+'3'!N261</f>
        <v>500</v>
      </c>
      <c r="T7" s="46">
        <f>+'3'!N259</f>
        <v>0</v>
      </c>
      <c r="U7" s="46">
        <f>+'3'!N257</f>
        <v>0</v>
      </c>
      <c r="V7" s="46">
        <f>+'3'!N260</f>
        <v>0</v>
      </c>
      <c r="W7" s="46">
        <f>+'3'!N258</f>
        <v>330</v>
      </c>
      <c r="X7" s="46">
        <f>+R7-S7-T7-U7-V7-W7</f>
        <v>1840</v>
      </c>
      <c r="Y7" s="46">
        <f>+'3'!N263</f>
        <v>1840</v>
      </c>
      <c r="Z7" s="47">
        <f>+Y7-X7</f>
        <v>0</v>
      </c>
      <c r="AA7" s="47" t="s">
        <v>1363</v>
      </c>
      <c r="AB7" s="47">
        <f>+W7+Y7</f>
        <v>2170</v>
      </c>
      <c r="AC7" s="122">
        <f t="shared" si="5"/>
        <v>2170</v>
      </c>
    </row>
    <row r="8" spans="1:29" ht="29.25" x14ac:dyDescent="0.6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+'4'!N256</f>
        <v>3996</v>
      </c>
      <c r="S8" s="46">
        <f>+'4'!N261</f>
        <v>1606</v>
      </c>
      <c r="T8" s="46">
        <f>+'4'!N259</f>
        <v>0</v>
      </c>
      <c r="U8" s="46">
        <f>+'4'!N257</f>
        <v>0</v>
      </c>
      <c r="V8" s="46">
        <f>+'4'!N260</f>
        <v>0</v>
      </c>
      <c r="W8" s="46">
        <f>+'4'!N258</f>
        <v>1110</v>
      </c>
      <c r="X8" s="46">
        <f t="shared" ref="X8" si="6">+R8-S8-T8-U8-V8-W8</f>
        <v>1280</v>
      </c>
      <c r="Y8" s="46">
        <f>+'4'!N263</f>
        <v>1280</v>
      </c>
      <c r="Z8" s="47">
        <f t="shared" si="3"/>
        <v>0</v>
      </c>
      <c r="AA8" s="47" t="s">
        <v>1364</v>
      </c>
      <c r="AB8" s="47">
        <f t="shared" si="4"/>
        <v>2390</v>
      </c>
      <c r="AC8" s="122">
        <f t="shared" si="5"/>
        <v>2390</v>
      </c>
    </row>
    <row r="9" spans="1:29" ht="29.25" x14ac:dyDescent="0.6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+'5'!N256</f>
        <v>3870</v>
      </c>
      <c r="S9" s="46">
        <f>+'5'!N261</f>
        <v>565</v>
      </c>
      <c r="T9" s="46">
        <f>+'5'!N259</f>
        <v>0</v>
      </c>
      <c r="U9" s="46">
        <f>+'5'!N257</f>
        <v>0</v>
      </c>
      <c r="V9" s="46">
        <f>+'5'!N260</f>
        <v>0</v>
      </c>
      <c r="W9" s="46">
        <f>+'5'!N258</f>
        <v>1360</v>
      </c>
      <c r="X9" s="46">
        <f t="shared" ref="X9:X34" si="7">+R9-S9-T9-U9-V9-W9</f>
        <v>1945</v>
      </c>
      <c r="Y9" s="46">
        <f>+'5'!N263</f>
        <v>1945</v>
      </c>
      <c r="Z9" s="47">
        <f t="shared" si="3"/>
        <v>0</v>
      </c>
      <c r="AA9" s="47" t="s">
        <v>1365</v>
      </c>
      <c r="AB9" s="47">
        <f t="shared" si="4"/>
        <v>3305</v>
      </c>
      <c r="AC9" s="122">
        <f t="shared" si="5"/>
        <v>3305</v>
      </c>
    </row>
    <row r="10" spans="1:29" ht="29.25" x14ac:dyDescent="0.6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+'6'!N256</f>
        <v>1995</v>
      </c>
      <c r="S10" s="46">
        <f>+'6'!N261</f>
        <v>490</v>
      </c>
      <c r="T10" s="46">
        <f>+'6'!N259</f>
        <v>0</v>
      </c>
      <c r="U10" s="46">
        <f>+'6'!N257</f>
        <v>0</v>
      </c>
      <c r="V10" s="46">
        <f>+'6'!N260</f>
        <v>0</v>
      </c>
      <c r="W10" s="46">
        <f>+'6'!N258</f>
        <v>420</v>
      </c>
      <c r="X10" s="46">
        <f t="shared" si="7"/>
        <v>1085</v>
      </c>
      <c r="Y10" s="46">
        <f>+'6'!N263</f>
        <v>1085</v>
      </c>
      <c r="Z10" s="47">
        <f t="shared" si="3"/>
        <v>0</v>
      </c>
      <c r="AA10" s="97" t="s">
        <v>1366</v>
      </c>
      <c r="AB10" s="47">
        <f t="shared" si="4"/>
        <v>1505</v>
      </c>
      <c r="AC10" s="122">
        <f t="shared" si="5"/>
        <v>1505</v>
      </c>
    </row>
    <row r="11" spans="1:29" ht="29.25" x14ac:dyDescent="0.6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13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15</v>
      </c>
      <c r="G11" s="43">
        <f t="shared" si="0"/>
        <v>28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1000</v>
      </c>
      <c r="N11" s="19"/>
      <c r="O11" s="120">
        <v>19.36</v>
      </c>
      <c r="P11" s="78">
        <f t="shared" si="2"/>
        <v>387.2</v>
      </c>
      <c r="Q11" s="45">
        <v>7</v>
      </c>
      <c r="R11" s="46">
        <f>+'7'!N256</f>
        <v>3820</v>
      </c>
      <c r="S11" s="46">
        <f>+'7'!N261</f>
        <v>100</v>
      </c>
      <c r="T11" s="46">
        <f>+'7'!N259</f>
        <v>0</v>
      </c>
      <c r="U11" s="46">
        <f>+'7'!N257</f>
        <v>0</v>
      </c>
      <c r="V11" s="46">
        <f>+'7'!N260</f>
        <v>0</v>
      </c>
      <c r="W11" s="46">
        <f>+'7'!N258</f>
        <v>960</v>
      </c>
      <c r="X11" s="46">
        <f t="shared" si="7"/>
        <v>2760</v>
      </c>
      <c r="Y11" s="46">
        <f>+'7'!N263</f>
        <v>2760</v>
      </c>
      <c r="Z11" s="47">
        <f t="shared" si="3"/>
        <v>0</v>
      </c>
      <c r="AA11" s="97" t="s">
        <v>1367</v>
      </c>
      <c r="AB11" s="47">
        <f t="shared" si="4"/>
        <v>3720</v>
      </c>
      <c r="AC11" s="122">
        <f t="shared" si="5"/>
        <v>3720</v>
      </c>
    </row>
    <row r="12" spans="1:29" ht="29.25" x14ac:dyDescent="0.6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+'8'!N256</f>
        <v>6476</v>
      </c>
      <c r="S12" s="46">
        <f>+'8'!N261</f>
        <v>1568</v>
      </c>
      <c r="T12" s="46">
        <f>+'8'!N259</f>
        <v>0</v>
      </c>
      <c r="U12" s="46">
        <f>+'8'!N257</f>
        <v>0</v>
      </c>
      <c r="V12" s="46">
        <f>+'8'!N260</f>
        <v>0</v>
      </c>
      <c r="W12" s="46">
        <f>+'8'!N258</f>
        <v>2910</v>
      </c>
      <c r="X12" s="46">
        <f t="shared" si="7"/>
        <v>1998</v>
      </c>
      <c r="Y12" s="46">
        <f>+'8'!N263</f>
        <v>1998</v>
      </c>
      <c r="Z12" s="47">
        <f t="shared" si="3"/>
        <v>0</v>
      </c>
      <c r="AA12" s="47" t="s">
        <v>1368</v>
      </c>
      <c r="AB12" s="47">
        <f t="shared" si="4"/>
        <v>4908</v>
      </c>
      <c r="AC12" s="122">
        <f t="shared" si="5"/>
        <v>4908</v>
      </c>
    </row>
    <row r="13" spans="1:29" ht="29.25" x14ac:dyDescent="0.6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4">
        <v>19.82</v>
      </c>
      <c r="P13" s="78">
        <f t="shared" si="2"/>
        <v>0</v>
      </c>
      <c r="Q13" s="45">
        <v>9</v>
      </c>
      <c r="R13" s="46">
        <f>+'9'!N256</f>
        <v>3240</v>
      </c>
      <c r="S13" s="46">
        <f>+'9'!N261</f>
        <v>375</v>
      </c>
      <c r="T13" s="46">
        <f>+'9'!N259</f>
        <v>0</v>
      </c>
      <c r="U13" s="46">
        <f>+'9'!N257</f>
        <v>0</v>
      </c>
      <c r="V13" s="46">
        <f>+'9'!N260</f>
        <v>0</v>
      </c>
      <c r="W13" s="46">
        <f>+'9'!N258</f>
        <v>1460</v>
      </c>
      <c r="X13" s="46">
        <f>+R13-S13-T13-U13-V13-W13</f>
        <v>1405</v>
      </c>
      <c r="Y13" s="46">
        <f>+'9'!N263</f>
        <v>1405</v>
      </c>
      <c r="Z13" s="47">
        <f t="shared" si="3"/>
        <v>0</v>
      </c>
      <c r="AA13" s="47" t="s">
        <v>1362</v>
      </c>
      <c r="AB13" s="47">
        <f t="shared" si="4"/>
        <v>2865</v>
      </c>
      <c r="AC13" s="122">
        <f t="shared" si="5"/>
        <v>2865</v>
      </c>
    </row>
    <row r="14" spans="1:29" ht="29.25" x14ac:dyDescent="0.6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4">
        <v>19.41</v>
      </c>
      <c r="P14" s="78">
        <f t="shared" si="2"/>
        <v>0</v>
      </c>
      <c r="Q14" s="45">
        <v>10</v>
      </c>
      <c r="R14" s="46">
        <f>+'10'!N256</f>
        <v>4260</v>
      </c>
      <c r="S14" s="46">
        <f>+'10'!N261</f>
        <v>980</v>
      </c>
      <c r="T14" s="46">
        <f>+'10'!N259</f>
        <v>0</v>
      </c>
      <c r="U14" s="46">
        <f>+'10'!N257</f>
        <v>0</v>
      </c>
      <c r="V14" s="46">
        <f>+'10'!N260</f>
        <v>0</v>
      </c>
      <c r="W14" s="46">
        <f>+'10'!N258</f>
        <v>1015</v>
      </c>
      <c r="X14" s="46">
        <f t="shared" si="7"/>
        <v>2265</v>
      </c>
      <c r="Y14" s="46">
        <f>+'10'!N263</f>
        <v>2265</v>
      </c>
      <c r="Z14" s="47">
        <f t="shared" si="3"/>
        <v>0</v>
      </c>
      <c r="AA14" s="47" t="s">
        <v>1363</v>
      </c>
      <c r="AB14" s="47">
        <f t="shared" si="4"/>
        <v>3280</v>
      </c>
      <c r="AC14" s="122">
        <f t="shared" si="5"/>
        <v>3280</v>
      </c>
    </row>
    <row r="15" spans="1:29" ht="29.25" x14ac:dyDescent="0.6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9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15</v>
      </c>
      <c r="G15" s="43">
        <f t="shared" si="0"/>
        <v>24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13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11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550</v>
      </c>
      <c r="N15" s="19"/>
      <c r="O15" s="120">
        <v>22.41</v>
      </c>
      <c r="P15" s="78">
        <f t="shared" si="2"/>
        <v>246.51</v>
      </c>
      <c r="Q15" s="45">
        <v>11</v>
      </c>
      <c r="R15" s="46">
        <f>+'11'!N256</f>
        <v>1905</v>
      </c>
      <c r="S15" s="46">
        <f>+'11'!N261</f>
        <v>705</v>
      </c>
      <c r="T15" s="46">
        <f>+'11'!N259</f>
        <v>0</v>
      </c>
      <c r="U15" s="46">
        <f>+'11'!N257</f>
        <v>0</v>
      </c>
      <c r="V15" s="46">
        <f>+'11'!N260</f>
        <v>0</v>
      </c>
      <c r="W15" s="46">
        <f>+'11'!N258</f>
        <v>295</v>
      </c>
      <c r="X15" s="46">
        <f t="shared" si="7"/>
        <v>905</v>
      </c>
      <c r="Y15" s="46">
        <f>+'11'!N263</f>
        <v>905</v>
      </c>
      <c r="Z15" s="47">
        <f t="shared" si="3"/>
        <v>0</v>
      </c>
      <c r="AA15" s="47" t="s">
        <v>1364</v>
      </c>
      <c r="AB15" s="47">
        <f t="shared" si="4"/>
        <v>1200</v>
      </c>
      <c r="AC15" s="122">
        <f t="shared" si="5"/>
        <v>1200</v>
      </c>
    </row>
    <row r="16" spans="1:29" ht="29.25" x14ac:dyDescent="0.6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2"/>
        <v>0</v>
      </c>
      <c r="Q16" s="45">
        <v>12</v>
      </c>
      <c r="R16" s="46">
        <f>+'12'!N256</f>
        <v>1450</v>
      </c>
      <c r="S16" s="46">
        <f>+'12'!N261</f>
        <v>375</v>
      </c>
      <c r="T16" s="46">
        <f>+'12'!N259</f>
        <v>0</v>
      </c>
      <c r="U16" s="66">
        <f>+'12'!N257</f>
        <v>0</v>
      </c>
      <c r="V16" s="46">
        <f>+'12'!N260</f>
        <v>0</v>
      </c>
      <c r="W16" s="46">
        <f>+'12'!N258</f>
        <v>250</v>
      </c>
      <c r="X16" s="46">
        <f t="shared" si="7"/>
        <v>825</v>
      </c>
      <c r="Y16" s="46">
        <f>+'12'!N263</f>
        <v>825</v>
      </c>
      <c r="Z16" s="47">
        <f t="shared" si="3"/>
        <v>0</v>
      </c>
      <c r="AA16" s="47" t="s">
        <v>1365</v>
      </c>
      <c r="AB16" s="47">
        <f t="shared" si="4"/>
        <v>1075</v>
      </c>
      <c r="AC16" s="122">
        <f t="shared" si="5"/>
        <v>1075</v>
      </c>
    </row>
    <row r="17" spans="1:29" ht="29.25" x14ac:dyDescent="0.6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4">
        <v>4</v>
      </c>
      <c r="P17" s="78">
        <f t="shared" si="2"/>
        <v>0</v>
      </c>
      <c r="Q17" s="45">
        <v>13</v>
      </c>
      <c r="R17" s="46">
        <f>+'13'!N256</f>
        <v>4015</v>
      </c>
      <c r="S17" s="46">
        <f>+'13'!N261</f>
        <v>305</v>
      </c>
      <c r="T17" s="46">
        <f>+'13'!N259</f>
        <v>0</v>
      </c>
      <c r="U17" s="66">
        <f>+'13'!N257</f>
        <v>0</v>
      </c>
      <c r="V17" s="46">
        <f>+'13'!N260</f>
        <v>0</v>
      </c>
      <c r="W17" s="46">
        <f>+'13'!N258</f>
        <v>1645</v>
      </c>
      <c r="X17" s="46">
        <f>+R17-S17-T17-U17-V17-W17</f>
        <v>2065</v>
      </c>
      <c r="Y17" s="46">
        <f>+'13'!N263</f>
        <v>2065</v>
      </c>
      <c r="Z17" s="47">
        <f t="shared" si="3"/>
        <v>0</v>
      </c>
      <c r="AA17" s="97" t="s">
        <v>1366</v>
      </c>
      <c r="AB17" s="47">
        <f t="shared" si="4"/>
        <v>3710</v>
      </c>
      <c r="AC17" s="122">
        <f t="shared" si="5"/>
        <v>3710</v>
      </c>
    </row>
    <row r="18" spans="1:29" ht="29.25" x14ac:dyDescent="0.6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13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15</v>
      </c>
      <c r="G18" s="43">
        <f t="shared" si="0"/>
        <v>28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12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600</v>
      </c>
      <c r="N18" s="19"/>
      <c r="O18" s="120">
        <v>19.12</v>
      </c>
      <c r="P18" s="78">
        <f t="shared" si="2"/>
        <v>229.44</v>
      </c>
      <c r="Q18" s="45">
        <v>14</v>
      </c>
      <c r="R18" s="46">
        <f>+'14'!N256</f>
        <v>3200</v>
      </c>
      <c r="S18" s="46">
        <f>+'14'!N261</f>
        <v>190</v>
      </c>
      <c r="T18" s="46">
        <f>+'14'!N259</f>
        <v>0</v>
      </c>
      <c r="U18" s="66">
        <f>+'14'!N257</f>
        <v>0</v>
      </c>
      <c r="V18" s="46">
        <f>+'14'!N260</f>
        <v>0</v>
      </c>
      <c r="W18" s="46">
        <f>+'14'!N258</f>
        <v>755</v>
      </c>
      <c r="X18" s="46">
        <f t="shared" si="7"/>
        <v>2255</v>
      </c>
      <c r="Y18" s="46">
        <f>+'14'!N263</f>
        <v>2255</v>
      </c>
      <c r="Z18" s="47">
        <f t="shared" si="3"/>
        <v>0</v>
      </c>
      <c r="AA18" s="97" t="s">
        <v>1367</v>
      </c>
      <c r="AB18" s="98">
        <f t="shared" si="4"/>
        <v>3010</v>
      </c>
      <c r="AC18" s="122">
        <f t="shared" si="5"/>
        <v>3010</v>
      </c>
    </row>
    <row r="19" spans="1:29" ht="29.25" x14ac:dyDescent="0.6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4">
        <v>20.37</v>
      </c>
      <c r="P19" s="78">
        <f t="shared" si="2"/>
        <v>0</v>
      </c>
      <c r="Q19" s="45">
        <v>15</v>
      </c>
      <c r="R19" s="46">
        <f>+'15'!N256</f>
        <v>1529</v>
      </c>
      <c r="S19" s="46">
        <f>+'15'!N261</f>
        <v>150</v>
      </c>
      <c r="T19" s="46">
        <f>+'15'!N259</f>
        <v>0</v>
      </c>
      <c r="U19" s="66">
        <f>+'15'!N257</f>
        <v>0</v>
      </c>
      <c r="V19" s="46">
        <f>+'15'!N260</f>
        <v>0</v>
      </c>
      <c r="W19" s="46">
        <f>+'15'!N258</f>
        <v>100</v>
      </c>
      <c r="X19" s="46">
        <f t="shared" si="7"/>
        <v>1279</v>
      </c>
      <c r="Y19" s="46">
        <f>+'15'!N263</f>
        <v>1279</v>
      </c>
      <c r="Z19" s="47">
        <f t="shared" si="3"/>
        <v>0</v>
      </c>
      <c r="AA19" s="47" t="s">
        <v>1368</v>
      </c>
      <c r="AB19" s="47">
        <f t="shared" si="4"/>
        <v>1379</v>
      </c>
      <c r="AC19" s="122">
        <f t="shared" si="5"/>
        <v>1379</v>
      </c>
    </row>
    <row r="20" spans="1:29" ht="29.25" x14ac:dyDescent="0.6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13</v>
      </c>
      <c r="G20" s="43">
        <f t="shared" si="0"/>
        <v>15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13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845</v>
      </c>
      <c r="N20" s="19"/>
      <c r="O20" s="120">
        <v>22.25</v>
      </c>
      <c r="P20" s="78">
        <f t="shared" si="2"/>
        <v>289.25</v>
      </c>
      <c r="Q20" s="45">
        <v>16</v>
      </c>
      <c r="R20" s="46">
        <f>+'16'!N256</f>
        <v>2697</v>
      </c>
      <c r="S20" s="46">
        <f>+'16'!N261</f>
        <v>130</v>
      </c>
      <c r="T20" s="46">
        <f>+'16'!N259</f>
        <v>0</v>
      </c>
      <c r="U20" s="66">
        <f>+'16'!N257</f>
        <v>0</v>
      </c>
      <c r="V20" s="46">
        <f>+'16'!N260</f>
        <v>0</v>
      </c>
      <c r="W20" s="46">
        <f>+'16'!N258</f>
        <v>1597</v>
      </c>
      <c r="X20" s="46">
        <f t="shared" si="7"/>
        <v>970</v>
      </c>
      <c r="Y20" s="46">
        <f>+'16'!N263</f>
        <v>970</v>
      </c>
      <c r="Z20" s="47">
        <f t="shared" si="3"/>
        <v>0</v>
      </c>
      <c r="AA20" s="47" t="s">
        <v>1362</v>
      </c>
      <c r="AB20" s="47">
        <f t="shared" si="4"/>
        <v>2567</v>
      </c>
      <c r="AC20" s="122">
        <f t="shared" si="5"/>
        <v>2567</v>
      </c>
    </row>
    <row r="21" spans="1:29" ht="29.25" x14ac:dyDescent="0.6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13</v>
      </c>
      <c r="G21" s="43">
        <f t="shared" si="0"/>
        <v>18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E21+F21-H21-K21-I21</f>
        <v>3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15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1275</v>
      </c>
      <c r="N21" s="19"/>
      <c r="O21" s="120">
        <v>22.85</v>
      </c>
      <c r="P21" s="78">
        <f t="shared" si="2"/>
        <v>342.75</v>
      </c>
      <c r="Q21" s="45">
        <v>17</v>
      </c>
      <c r="R21" s="46">
        <f>+'17'!N256</f>
        <v>4010</v>
      </c>
      <c r="S21" s="46">
        <f>+'17'!N261</f>
        <v>110</v>
      </c>
      <c r="T21" s="46">
        <f>+'17'!N259</f>
        <v>0</v>
      </c>
      <c r="U21" s="66">
        <f>+'17'!N257</f>
        <v>0</v>
      </c>
      <c r="V21" s="46">
        <f>+'17'!N260</f>
        <v>0</v>
      </c>
      <c r="W21" s="46">
        <f>+'17'!N258</f>
        <v>975</v>
      </c>
      <c r="X21" s="46">
        <f t="shared" si="7"/>
        <v>2925</v>
      </c>
      <c r="Y21" s="46">
        <f>+'17'!N263</f>
        <v>2925</v>
      </c>
      <c r="Z21" s="47">
        <f t="shared" si="3"/>
        <v>0</v>
      </c>
      <c r="AA21" s="47" t="s">
        <v>1363</v>
      </c>
      <c r="AB21" s="47">
        <f t="shared" si="4"/>
        <v>3900</v>
      </c>
      <c r="AC21" s="122">
        <f t="shared" si="5"/>
        <v>3900</v>
      </c>
    </row>
    <row r="22" spans="1:29" ht="29.25" x14ac:dyDescent="0.6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23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60</v>
      </c>
      <c r="G22" s="43">
        <f t="shared" si="0"/>
        <v>83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5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19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5900</v>
      </c>
      <c r="N22" s="19"/>
      <c r="O22" s="120">
        <v>27.98</v>
      </c>
      <c r="P22" s="78">
        <f t="shared" si="2"/>
        <v>1650.82</v>
      </c>
      <c r="Q22" s="45">
        <v>18</v>
      </c>
      <c r="R22" s="46">
        <f>+'18'!N256</f>
        <v>2635</v>
      </c>
      <c r="S22" s="46">
        <f>+'18'!N261</f>
        <v>500</v>
      </c>
      <c r="T22" s="46">
        <f>+'18'!N259</f>
        <v>0</v>
      </c>
      <c r="U22" s="66">
        <f>+'18'!N257</f>
        <v>0</v>
      </c>
      <c r="V22" s="46">
        <f>+'18'!N260</f>
        <v>0</v>
      </c>
      <c r="W22" s="46">
        <f>+'18'!N258</f>
        <v>920</v>
      </c>
      <c r="X22" s="46">
        <f t="shared" si="7"/>
        <v>1215</v>
      </c>
      <c r="Y22" s="46">
        <f>+'18'!N263</f>
        <v>1215</v>
      </c>
      <c r="Z22" s="47">
        <f t="shared" si="3"/>
        <v>0</v>
      </c>
      <c r="AA22" s="47" t="s">
        <v>1364</v>
      </c>
      <c r="AB22" s="47">
        <f t="shared" si="4"/>
        <v>2135</v>
      </c>
      <c r="AC22" s="122">
        <f t="shared" si="5"/>
        <v>2135</v>
      </c>
    </row>
    <row r="23" spans="1:29" ht="29.25" x14ac:dyDescent="0.6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4">
        <v>29.74</v>
      </c>
      <c r="P23" s="78">
        <f t="shared" si="2"/>
        <v>0</v>
      </c>
      <c r="Q23" s="45">
        <v>19</v>
      </c>
      <c r="R23" s="46">
        <f>+'19'!N256</f>
        <v>2170</v>
      </c>
      <c r="S23" s="46">
        <f>+'19'!N261</f>
        <v>440</v>
      </c>
      <c r="T23" s="46">
        <f>+'19'!N259</f>
        <v>0</v>
      </c>
      <c r="U23" s="66">
        <f>+'19'!N257</f>
        <v>0</v>
      </c>
      <c r="V23" s="46">
        <f>+'19'!N260</f>
        <v>0</v>
      </c>
      <c r="W23" s="46">
        <f>+'19'!N258</f>
        <v>300</v>
      </c>
      <c r="X23" s="46">
        <f t="shared" si="7"/>
        <v>1430</v>
      </c>
      <c r="Y23" s="46">
        <f>+'19'!N263</f>
        <v>1430</v>
      </c>
      <c r="Z23" s="47">
        <f t="shared" si="3"/>
        <v>0</v>
      </c>
      <c r="AA23" s="47" t="s">
        <v>1365</v>
      </c>
      <c r="AB23" s="47">
        <f t="shared" si="4"/>
        <v>1730</v>
      </c>
      <c r="AC23" s="122">
        <f t="shared" si="5"/>
        <v>1730</v>
      </c>
    </row>
    <row r="24" spans="1:29" ht="29.25" x14ac:dyDescent="0.6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16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35</v>
      </c>
      <c r="G24" s="43">
        <f t="shared" si="0"/>
        <v>51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4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9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3800</v>
      </c>
      <c r="N24" s="19"/>
      <c r="O24" s="120">
        <v>38.659999999999997</v>
      </c>
      <c r="P24" s="78">
        <f t="shared" si="2"/>
        <v>1469.08</v>
      </c>
      <c r="Q24" s="45">
        <v>20</v>
      </c>
      <c r="R24" s="46">
        <f>+'20'!N256</f>
        <v>5012</v>
      </c>
      <c r="S24" s="46">
        <f>+'20'!N261</f>
        <v>1448</v>
      </c>
      <c r="T24" s="46">
        <f>+'20'!N259</f>
        <v>0</v>
      </c>
      <c r="U24" s="66">
        <f>+'20'!N257</f>
        <v>0</v>
      </c>
      <c r="V24" s="46">
        <f>+'20'!N260</f>
        <v>0</v>
      </c>
      <c r="W24" s="46">
        <f>+'20'!N258</f>
        <v>1220</v>
      </c>
      <c r="X24" s="46">
        <f t="shared" si="7"/>
        <v>2344</v>
      </c>
      <c r="Y24" s="46">
        <f>+'20'!N263</f>
        <v>2344</v>
      </c>
      <c r="Z24" s="47">
        <f t="shared" si="3"/>
        <v>0</v>
      </c>
      <c r="AA24" s="97" t="s">
        <v>1366</v>
      </c>
      <c r="AB24" s="47">
        <f t="shared" si="4"/>
        <v>3564</v>
      </c>
      <c r="AC24" s="122">
        <f t="shared" si="5"/>
        <v>3564</v>
      </c>
    </row>
    <row r="25" spans="1:29" ht="29.25" x14ac:dyDescent="0.6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3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3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3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300</v>
      </c>
      <c r="N25" s="19"/>
      <c r="O25" s="120">
        <v>39.770000000000003</v>
      </c>
      <c r="P25" s="78">
        <f t="shared" si="2"/>
        <v>119.31</v>
      </c>
      <c r="Q25" s="45">
        <v>21</v>
      </c>
      <c r="R25" s="46">
        <f>+'21'!N256</f>
        <v>1990</v>
      </c>
      <c r="S25" s="46">
        <f>+'21'!N261</f>
        <v>25</v>
      </c>
      <c r="T25" s="46">
        <f>+'21'!N259</f>
        <v>0</v>
      </c>
      <c r="U25" s="66">
        <f>+'21'!N257</f>
        <v>0</v>
      </c>
      <c r="V25" s="46">
        <f>+'21'!N260</f>
        <v>0</v>
      </c>
      <c r="W25" s="46">
        <f>+'21'!N258</f>
        <v>1040</v>
      </c>
      <c r="X25" s="46">
        <f t="shared" si="7"/>
        <v>925</v>
      </c>
      <c r="Y25" s="46">
        <f>+'21'!N263</f>
        <v>925</v>
      </c>
      <c r="Z25" s="47">
        <f t="shared" si="3"/>
        <v>0</v>
      </c>
      <c r="AA25" s="97" t="s">
        <v>1367</v>
      </c>
      <c r="AB25" s="47">
        <f t="shared" si="4"/>
        <v>1965</v>
      </c>
      <c r="AC25" s="122">
        <f t="shared" si="5"/>
        <v>1965</v>
      </c>
    </row>
    <row r="26" spans="1:29" ht="29.25" x14ac:dyDescent="0.6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4">
        <v>32.97</v>
      </c>
      <c r="P26" s="78">
        <f t="shared" si="2"/>
        <v>0</v>
      </c>
      <c r="Q26" s="45">
        <v>22</v>
      </c>
      <c r="R26" s="46">
        <f>+'22'!N256</f>
        <v>3040</v>
      </c>
      <c r="S26" s="46">
        <f>+'22'!N261</f>
        <v>155</v>
      </c>
      <c r="T26" s="46">
        <f>+'22'!N259</f>
        <v>0</v>
      </c>
      <c r="U26" s="66">
        <f>+'22'!N257</f>
        <v>0</v>
      </c>
      <c r="V26" s="46">
        <f>+'22'!N260</f>
        <v>0</v>
      </c>
      <c r="W26" s="46">
        <f>+'22'!N258</f>
        <v>1275</v>
      </c>
      <c r="X26" s="46">
        <f t="shared" si="7"/>
        <v>1610</v>
      </c>
      <c r="Y26" s="46">
        <f>+'22'!N263</f>
        <v>1610</v>
      </c>
      <c r="Z26" s="47">
        <f t="shared" si="3"/>
        <v>0</v>
      </c>
      <c r="AA26" s="47" t="s">
        <v>1368</v>
      </c>
      <c r="AB26" s="47">
        <f t="shared" si="4"/>
        <v>2885</v>
      </c>
      <c r="AC26" s="122">
        <f t="shared" si="5"/>
        <v>2885</v>
      </c>
    </row>
    <row r="27" spans="1:29" ht="29.25" x14ac:dyDescent="0.6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5</v>
      </c>
      <c r="G27" s="43">
        <f t="shared" si="0"/>
        <v>5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4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1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4">
        <v>30.83</v>
      </c>
      <c r="P27" s="78">
        <f t="shared" si="2"/>
        <v>0</v>
      </c>
      <c r="Q27" s="45">
        <v>23</v>
      </c>
      <c r="R27" s="46">
        <f>+'23'!N256</f>
        <v>4398</v>
      </c>
      <c r="S27" s="46">
        <f>+'23'!N261</f>
        <v>678</v>
      </c>
      <c r="T27" s="46">
        <f>+'23'!N259</f>
        <v>0</v>
      </c>
      <c r="U27" s="66">
        <f>+'23'!N257</f>
        <v>0</v>
      </c>
      <c r="V27" s="46">
        <f>+'23'!N260</f>
        <v>0</v>
      </c>
      <c r="W27" s="46">
        <f>+'23'!N258</f>
        <v>1345</v>
      </c>
      <c r="X27" s="46">
        <f>+R27-S27-T27-U27-V27-W27</f>
        <v>2375</v>
      </c>
      <c r="Y27" s="46">
        <f>+'23'!N263</f>
        <v>2375</v>
      </c>
      <c r="Z27" s="47">
        <f>+Y27-X27</f>
        <v>0</v>
      </c>
      <c r="AA27" s="47" t="s">
        <v>1362</v>
      </c>
      <c r="AB27" s="47">
        <f t="shared" si="4"/>
        <v>3720</v>
      </c>
      <c r="AC27" s="122">
        <f t="shared" si="5"/>
        <v>3720</v>
      </c>
    </row>
    <row r="28" spans="1:29" ht="29.25" x14ac:dyDescent="0.6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21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30</v>
      </c>
      <c r="G28" s="43">
        <f t="shared" si="0"/>
        <v>51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2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3400</v>
      </c>
      <c r="N28" s="19"/>
      <c r="O28" s="120">
        <v>30.86</v>
      </c>
      <c r="P28" s="78">
        <f t="shared" si="2"/>
        <v>1049.24</v>
      </c>
      <c r="Q28" s="45">
        <v>24</v>
      </c>
      <c r="R28" s="46">
        <f>+'24'!N256</f>
        <v>1145</v>
      </c>
      <c r="S28" s="46">
        <f>+'24'!N261</f>
        <v>110</v>
      </c>
      <c r="T28" s="46">
        <f>+'24'!N259</f>
        <v>0</v>
      </c>
      <c r="U28" s="66">
        <f>+'24'!N257</f>
        <v>0</v>
      </c>
      <c r="V28" s="46">
        <f>+'24'!N260</f>
        <v>0</v>
      </c>
      <c r="W28" s="46">
        <f>+'24'!N258</f>
        <v>135</v>
      </c>
      <c r="X28" s="46">
        <f t="shared" si="7"/>
        <v>900</v>
      </c>
      <c r="Y28" s="46">
        <f>+'24'!N263</f>
        <v>900</v>
      </c>
      <c r="Z28" s="47">
        <f t="shared" si="3"/>
        <v>0</v>
      </c>
      <c r="AA28" s="47" t="s">
        <v>1363</v>
      </c>
      <c r="AB28" s="47">
        <f t="shared" si="4"/>
        <v>1035</v>
      </c>
      <c r="AC28" s="122">
        <f t="shared" si="5"/>
        <v>1035</v>
      </c>
    </row>
    <row r="29" spans="1:29" ht="29.25" x14ac:dyDescent="0.6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8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5</v>
      </c>
      <c r="G29" s="43">
        <f t="shared" si="0"/>
        <v>13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7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6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600</v>
      </c>
      <c r="N29" s="19"/>
      <c r="O29" s="120">
        <v>27.24</v>
      </c>
      <c r="P29" s="78">
        <f t="shared" si="2"/>
        <v>163.44</v>
      </c>
      <c r="Q29" s="45">
        <v>25</v>
      </c>
      <c r="R29" s="46">
        <f>+'25'!N256</f>
        <v>2685</v>
      </c>
      <c r="S29" s="46">
        <f>+'25'!N261</f>
        <v>640</v>
      </c>
      <c r="T29" s="46">
        <f>+'25'!N259</f>
        <v>0</v>
      </c>
      <c r="U29" s="66">
        <f>+'25'!N257</f>
        <v>0</v>
      </c>
      <c r="V29" s="46">
        <f>+'25'!N260</f>
        <v>0</v>
      </c>
      <c r="W29" s="46">
        <f>+'25'!N258</f>
        <v>740</v>
      </c>
      <c r="X29" s="46">
        <f t="shared" si="7"/>
        <v>1305</v>
      </c>
      <c r="Y29" s="46">
        <f>+'25'!N263</f>
        <v>1305</v>
      </c>
      <c r="Z29" s="47">
        <f t="shared" si="3"/>
        <v>0</v>
      </c>
      <c r="AA29" s="47" t="s">
        <v>1364</v>
      </c>
      <c r="AB29" s="47">
        <f t="shared" si="4"/>
        <v>2045</v>
      </c>
      <c r="AC29" s="122">
        <f t="shared" si="5"/>
        <v>2045</v>
      </c>
    </row>
    <row r="30" spans="1:29" ht="29.25" x14ac:dyDescent="0.6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4">
        <v>32.47</v>
      </c>
      <c r="P30" s="78">
        <f t="shared" si="2"/>
        <v>0</v>
      </c>
      <c r="Q30" s="45">
        <v>26</v>
      </c>
      <c r="R30" s="46">
        <f>+'26'!N256</f>
        <v>3125</v>
      </c>
      <c r="S30" s="46">
        <f>+'26'!N261</f>
        <v>1295</v>
      </c>
      <c r="T30" s="46">
        <f>+'26'!N259</f>
        <v>0</v>
      </c>
      <c r="U30" s="66">
        <f>+'26'!N257</f>
        <v>0</v>
      </c>
      <c r="V30" s="46">
        <f>+'26'!N260</f>
        <v>0</v>
      </c>
      <c r="W30" s="46">
        <f>+'26'!N258</f>
        <v>440</v>
      </c>
      <c r="X30" s="46">
        <f t="shared" si="7"/>
        <v>1390</v>
      </c>
      <c r="Y30" s="46">
        <f>+'26'!N263</f>
        <v>1390</v>
      </c>
      <c r="Z30" s="47">
        <f t="shared" si="3"/>
        <v>0</v>
      </c>
      <c r="AA30" s="47" t="s">
        <v>1365</v>
      </c>
      <c r="AB30" s="47">
        <f t="shared" si="4"/>
        <v>1830</v>
      </c>
      <c r="AC30" s="122">
        <f t="shared" si="5"/>
        <v>1830</v>
      </c>
    </row>
    <row r="31" spans="1:29" ht="29.25" x14ac:dyDescent="0.6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13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60</v>
      </c>
      <c r="G31" s="43">
        <f t="shared" si="0"/>
        <v>73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22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5100</v>
      </c>
      <c r="N31" s="19"/>
      <c r="O31" s="120">
        <v>34.64</v>
      </c>
      <c r="P31" s="78">
        <f t="shared" si="2"/>
        <v>1766.64</v>
      </c>
      <c r="Q31" s="45">
        <v>27</v>
      </c>
      <c r="R31" s="46">
        <f>+'27'!N256</f>
        <v>3680</v>
      </c>
      <c r="S31" s="46">
        <f>+'27'!N261</f>
        <v>1025</v>
      </c>
      <c r="T31" s="46">
        <f>+'27'!N259</f>
        <v>0</v>
      </c>
      <c r="U31" s="66">
        <f>+'27'!N257</f>
        <v>0</v>
      </c>
      <c r="V31" s="46">
        <f>+'27'!N260</f>
        <v>0</v>
      </c>
      <c r="W31" s="46">
        <f>+'27'!N258</f>
        <v>560</v>
      </c>
      <c r="X31" s="46">
        <f t="shared" si="7"/>
        <v>2095</v>
      </c>
      <c r="Y31" s="46">
        <f>+'27'!N263</f>
        <v>2095</v>
      </c>
      <c r="Z31" s="47">
        <f t="shared" si="3"/>
        <v>0</v>
      </c>
      <c r="AA31" s="97" t="s">
        <v>1366</v>
      </c>
      <c r="AB31" s="47">
        <f t="shared" si="4"/>
        <v>2655</v>
      </c>
      <c r="AC31" s="122">
        <f t="shared" si="5"/>
        <v>2655</v>
      </c>
    </row>
    <row r="32" spans="1:29" ht="29.25" x14ac:dyDescent="0.6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5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14</v>
      </c>
      <c r="G32" s="43">
        <f t="shared" si="0"/>
        <v>19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2210</v>
      </c>
      <c r="N32" s="19"/>
      <c r="O32" s="120">
        <v>46.37</v>
      </c>
      <c r="P32" s="78">
        <f t="shared" si="2"/>
        <v>788.29</v>
      </c>
      <c r="Q32" s="45">
        <v>28</v>
      </c>
      <c r="R32" s="46">
        <f>+'28'!N256</f>
        <v>3343</v>
      </c>
      <c r="S32" s="46">
        <f>+'28'!N261</f>
        <v>485</v>
      </c>
      <c r="T32" s="46">
        <f>+'28'!N259</f>
        <v>0</v>
      </c>
      <c r="U32" s="66">
        <f>+'28'!N257</f>
        <v>0</v>
      </c>
      <c r="V32" s="46">
        <f>+'28'!N260</f>
        <v>0</v>
      </c>
      <c r="W32" s="46">
        <f>+'28'!N258</f>
        <v>780</v>
      </c>
      <c r="X32" s="46">
        <f t="shared" si="7"/>
        <v>2078</v>
      </c>
      <c r="Y32" s="46">
        <f>+'28'!N263</f>
        <v>2078</v>
      </c>
      <c r="Z32" s="47">
        <f t="shared" si="3"/>
        <v>0</v>
      </c>
      <c r="AA32" s="97" t="s">
        <v>1367</v>
      </c>
      <c r="AB32" s="47">
        <f t="shared" si="4"/>
        <v>2858</v>
      </c>
      <c r="AC32" s="122">
        <f t="shared" si="5"/>
        <v>2858</v>
      </c>
    </row>
    <row r="33" spans="1:29" ht="29.25" x14ac:dyDescent="0.6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89">
        <v>38.9</v>
      </c>
      <c r="P33" s="78">
        <f t="shared" si="2"/>
        <v>0</v>
      </c>
      <c r="Q33" s="45">
        <v>29</v>
      </c>
      <c r="R33" s="46">
        <f>+'29'!N256</f>
        <v>1561</v>
      </c>
      <c r="S33" s="46">
        <f>+'29'!N261</f>
        <v>205</v>
      </c>
      <c r="T33" s="46">
        <f>+'28'!N259</f>
        <v>0</v>
      </c>
      <c r="U33" s="66">
        <f>+'29'!N257</f>
        <v>0</v>
      </c>
      <c r="V33" s="46">
        <f>+'29'!N260</f>
        <v>0</v>
      </c>
      <c r="W33" s="46">
        <f>+'29'!N258</f>
        <v>350</v>
      </c>
      <c r="X33" s="46">
        <f t="shared" ref="X33" si="8">+R33-S33-T33-U33-V33-W33</f>
        <v>1006</v>
      </c>
      <c r="Y33" s="46">
        <f>+'29'!N263</f>
        <v>1006</v>
      </c>
      <c r="Z33" s="47">
        <f t="shared" ref="Z33" si="9">+Y33-X33</f>
        <v>0</v>
      </c>
      <c r="AA33" s="47" t="s">
        <v>1368</v>
      </c>
      <c r="AB33" s="47">
        <f t="shared" si="4"/>
        <v>1356</v>
      </c>
      <c r="AC33" s="122">
        <f t="shared" si="5"/>
        <v>1356</v>
      </c>
    </row>
    <row r="34" spans="1:29" ht="29.25" x14ac:dyDescent="0.6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+'30'!N256</f>
        <v>4904</v>
      </c>
      <c r="S34" s="46">
        <f>+'30'!N261</f>
        <v>885</v>
      </c>
      <c r="T34" s="46">
        <f>+'30'!N259</f>
        <v>0</v>
      </c>
      <c r="U34" s="66">
        <f>+'30'!N257</f>
        <v>0</v>
      </c>
      <c r="V34" s="46">
        <f>+'30'!N260</f>
        <v>0</v>
      </c>
      <c r="W34" s="46">
        <f>+'30'!N258</f>
        <v>1139</v>
      </c>
      <c r="X34" s="46">
        <f t="shared" si="7"/>
        <v>2880</v>
      </c>
      <c r="Y34" s="46">
        <f>+'30'!N263</f>
        <v>2880</v>
      </c>
      <c r="Z34" s="47">
        <f t="shared" si="3"/>
        <v>0</v>
      </c>
      <c r="AA34" s="47" t="s">
        <v>1362</v>
      </c>
      <c r="AB34" s="47">
        <f t="shared" si="4"/>
        <v>4019</v>
      </c>
      <c r="AC34" s="122">
        <f t="shared" si="5"/>
        <v>4019</v>
      </c>
    </row>
    <row r="35" spans="1:29" ht="29.25" x14ac:dyDescent="0.6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3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14</v>
      </c>
      <c r="G35" s="43">
        <f t="shared" si="0"/>
        <v>17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2080</v>
      </c>
      <c r="N35" s="19"/>
      <c r="O35" s="120">
        <v>40.799999999999997</v>
      </c>
      <c r="P35" s="78">
        <f t="shared" si="2"/>
        <v>652.79999999999995</v>
      </c>
      <c r="Q35" s="45">
        <v>31</v>
      </c>
      <c r="R35" s="46">
        <f>+'31.'!N256</f>
        <v>0</v>
      </c>
      <c r="S35" s="46">
        <f>+'31.'!N261</f>
        <v>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+'31.'!N258</f>
        <v>0</v>
      </c>
      <c r="X35" s="46">
        <f>+R35-S35-T35-U35-V35-W35</f>
        <v>0</v>
      </c>
      <c r="Y35" s="46">
        <f>+'31.'!N263</f>
        <v>0</v>
      </c>
      <c r="Z35" s="47">
        <f t="shared" si="3"/>
        <v>0</v>
      </c>
      <c r="AA35" s="47"/>
      <c r="AB35" s="47">
        <f t="shared" si="4"/>
        <v>0</v>
      </c>
      <c r="AC35" s="122">
        <f t="shared" si="5"/>
        <v>0</v>
      </c>
    </row>
    <row r="36" spans="1:29" ht="29.25" x14ac:dyDescent="0.6">
      <c r="A36" s="10">
        <v>32</v>
      </c>
      <c r="B36" s="10" t="s">
        <v>896</v>
      </c>
      <c r="C36" s="19" t="s">
        <v>417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3">
        <f t="shared" ref="R36:AA36" si="10">SUM(R5:R35)</f>
        <v>98784</v>
      </c>
      <c r="S36" s="123">
        <f t="shared" si="10"/>
        <v>18186</v>
      </c>
      <c r="T36" s="123">
        <f t="shared" si="10"/>
        <v>0</v>
      </c>
      <c r="U36" s="123">
        <f t="shared" si="10"/>
        <v>0</v>
      </c>
      <c r="V36" s="123">
        <f t="shared" si="10"/>
        <v>0</v>
      </c>
      <c r="W36" s="123">
        <f t="shared" si="10"/>
        <v>29416</v>
      </c>
      <c r="X36" s="123">
        <f t="shared" si="10"/>
        <v>51182</v>
      </c>
      <c r="Y36" s="123">
        <f t="shared" si="10"/>
        <v>51182</v>
      </c>
      <c r="Z36" s="123">
        <f t="shared" si="10"/>
        <v>0</v>
      </c>
      <c r="AA36" s="123">
        <f t="shared" si="10"/>
        <v>0</v>
      </c>
      <c r="AB36" s="123">
        <f>SUM(AB5:AB35)</f>
        <v>80598</v>
      </c>
      <c r="AC36" s="5"/>
    </row>
    <row r="37" spans="1:29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/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5</v>
      </c>
      <c r="G37" s="46">
        <f t="shared" ref="G37" si="11">E37+F37</f>
        <v>5</v>
      </c>
      <c r="H37" s="77">
        <v>0</v>
      </c>
      <c r="I37" s="75">
        <v>0</v>
      </c>
      <c r="J37" s="46">
        <f t="shared" ref="J37" si="12">+G37-H37-K37-I37</f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5</v>
      </c>
      <c r="L37" s="15">
        <v>100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500</v>
      </c>
      <c r="N37" s="17" t="s">
        <v>1438</v>
      </c>
      <c r="O37" s="120">
        <v>32.82</v>
      </c>
      <c r="P37" s="78">
        <f t="shared" si="2"/>
        <v>164.1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10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40</v>
      </c>
      <c r="G39" s="43">
        <f t="shared" si="0"/>
        <v>50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14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1800</v>
      </c>
      <c r="N39" s="19"/>
      <c r="O39" s="120">
        <v>27.84</v>
      </c>
      <c r="P39" s="78">
        <f t="shared" si="2"/>
        <v>1002.24</v>
      </c>
      <c r="Q39" s="5"/>
      <c r="R39" s="169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9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40</v>
      </c>
      <c r="G40" s="43">
        <f t="shared" si="0"/>
        <v>49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9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40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2000</v>
      </c>
      <c r="N40" s="19"/>
      <c r="O40" s="120">
        <v>27.12</v>
      </c>
      <c r="P40" s="78">
        <f t="shared" si="2"/>
        <v>1084.8</v>
      </c>
      <c r="Q40" s="5"/>
      <c r="R40" s="169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9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40</v>
      </c>
      <c r="G41" s="43">
        <f t="shared" si="0"/>
        <v>49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8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41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2050</v>
      </c>
      <c r="N41" s="19"/>
      <c r="O41" s="120">
        <v>15.42</v>
      </c>
      <c r="P41" s="78">
        <f t="shared" si="2"/>
        <v>632.22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+ยกมา!J46</f>
        <v>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5</v>
      </c>
      <c r="G46" s="43">
        <f t="shared" si="0"/>
        <v>8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400</v>
      </c>
      <c r="N46" s="19"/>
      <c r="O46" s="120">
        <v>17.78</v>
      </c>
      <c r="P46" s="78">
        <f t="shared" si="2"/>
        <v>142.24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+ยกมา!J47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</v>
      </c>
      <c r="G47" s="43">
        <f t="shared" si="0"/>
        <v>10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500</v>
      </c>
      <c r="N47" s="19"/>
      <c r="O47" s="120">
        <v>17.989999999999998</v>
      </c>
      <c r="P47" s="78">
        <f t="shared" si="2"/>
        <v>179.89999999999998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+ยกมา!J48</f>
        <v>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</v>
      </c>
      <c r="G48" s="43">
        <f t="shared" si="0"/>
        <v>10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8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400</v>
      </c>
      <c r="N48" s="19"/>
      <c r="O48" s="120">
        <v>18.32</v>
      </c>
      <c r="P48" s="78">
        <f t="shared" si="2"/>
        <v>146.56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+ยกมา!J49</f>
        <v>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</v>
      </c>
      <c r="G49" s="43">
        <f t="shared" si="0"/>
        <v>9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350</v>
      </c>
      <c r="N49" s="19"/>
      <c r="O49" s="120">
        <v>20.059999999999999</v>
      </c>
      <c r="P49" s="78">
        <f t="shared" si="2"/>
        <v>140.41999999999999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+ยกมา!J50</f>
        <v>9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5</v>
      </c>
      <c r="G50" s="43">
        <f t="shared" si="0"/>
        <v>14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500</v>
      </c>
      <c r="N50" s="19"/>
      <c r="O50" s="120">
        <v>20.32</v>
      </c>
      <c r="P50" s="78">
        <f t="shared" si="2"/>
        <v>203.2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4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4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+ยกมา!J53</f>
        <v>4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</v>
      </c>
      <c r="G53" s="43">
        <f t="shared" si="0"/>
        <v>9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450</v>
      </c>
      <c r="N53" s="19"/>
      <c r="O53" s="120">
        <v>16.37</v>
      </c>
      <c r="P53" s="78">
        <f t="shared" si="2"/>
        <v>147.33000000000001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4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5</v>
      </c>
      <c r="G55" s="43">
        <f t="shared" si="0"/>
        <v>7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4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120">
        <v>25.99</v>
      </c>
      <c r="P55" s="78">
        <f t="shared" si="2"/>
        <v>77.97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+ยกมา!J56</f>
        <v>1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5</v>
      </c>
      <c r="G56" s="43">
        <f t="shared" si="0"/>
        <v>6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3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3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360</v>
      </c>
      <c r="N56" s="19"/>
      <c r="O56" s="120">
        <v>28.31</v>
      </c>
      <c r="P56" s="78">
        <f t="shared" si="2"/>
        <v>84.929999999999993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+ยกมา!J57</f>
        <v>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5</v>
      </c>
      <c r="G57" s="43">
        <f t="shared" si="0"/>
        <v>6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5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600</v>
      </c>
      <c r="N57" s="19"/>
      <c r="O57" s="120">
        <v>31.29</v>
      </c>
      <c r="P57" s="78">
        <f t="shared" si="2"/>
        <v>156.44999999999999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4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120">
        <v>31.07</v>
      </c>
      <c r="P58" s="78">
        <f t="shared" si="2"/>
        <v>62.14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+ยกมา!J59</f>
        <v>1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5</v>
      </c>
      <c r="G59" s="43">
        <f t="shared" si="0"/>
        <v>6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3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120">
        <v>29.83</v>
      </c>
      <c r="P59" s="78">
        <f t="shared" si="2"/>
        <v>89.49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4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4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5</v>
      </c>
      <c r="G62" s="43">
        <f t="shared" si="0"/>
        <v>7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480</v>
      </c>
      <c r="N62" s="19"/>
      <c r="O62" s="120">
        <v>26.69</v>
      </c>
      <c r="P62" s="78">
        <f t="shared" si="2"/>
        <v>106.76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4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12</v>
      </c>
      <c r="G64" s="43">
        <f t="shared" si="0"/>
        <v>14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5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450</v>
      </c>
      <c r="N64" s="19"/>
      <c r="O64" s="120">
        <v>23.69</v>
      </c>
      <c r="P64" s="78">
        <f t="shared" si="2"/>
        <v>213.21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13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5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8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400</v>
      </c>
      <c r="N65" s="19"/>
      <c r="O65" s="120">
        <v>22.49</v>
      </c>
      <c r="P65" s="78">
        <f t="shared" si="2"/>
        <v>179.92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12</v>
      </c>
      <c r="G66" s="43">
        <f t="shared" si="0"/>
        <v>13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6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7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350</v>
      </c>
      <c r="N66" s="19"/>
      <c r="O66" s="120">
        <v>23.12</v>
      </c>
      <c r="P66" s="78">
        <f t="shared" si="2"/>
        <v>161.84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3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3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4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5</v>
      </c>
      <c r="G72" s="43">
        <f t="shared" si="0"/>
        <v>5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3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5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250</v>
      </c>
      <c r="N72" s="19"/>
      <c r="O72" s="120">
        <v>16</v>
      </c>
      <c r="P72" s="78">
        <f t="shared" si="14"/>
        <v>80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3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4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+ยกมา!J74</f>
        <v>6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35</v>
      </c>
      <c r="G74" s="43">
        <f t="shared" si="0"/>
        <v>41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3"/>
        <v>9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32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1600</v>
      </c>
      <c r="N74" s="19"/>
      <c r="O74" s="120">
        <v>17.09</v>
      </c>
      <c r="P74" s="78">
        <f t="shared" si="14"/>
        <v>546.88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3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4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3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+ยกมา!J77</f>
        <v>1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45</v>
      </c>
      <c r="G77" s="43">
        <f t="shared" si="0"/>
        <v>46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3"/>
        <v>10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36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1800</v>
      </c>
      <c r="N77" s="19"/>
      <c r="O77" s="120">
        <v>25.15</v>
      </c>
      <c r="P77" s="78">
        <f t="shared" si="14"/>
        <v>905.4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3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4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3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4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+ยกมา!J80</f>
        <v>5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20</v>
      </c>
      <c r="G80" s="43">
        <f t="shared" si="0"/>
        <v>25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3"/>
        <v>8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17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935</v>
      </c>
      <c r="N80" s="19"/>
      <c r="O80" s="120">
        <v>14.35</v>
      </c>
      <c r="P80" s="78">
        <f t="shared" si="14"/>
        <v>243.95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+ยกมา!J81</f>
        <v>6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20</v>
      </c>
      <c r="G81" s="43">
        <f t="shared" si="0"/>
        <v>26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3"/>
        <v>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21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1155</v>
      </c>
      <c r="N81" s="19"/>
      <c r="O81" s="120">
        <v>11.58</v>
      </c>
      <c r="P81" s="78">
        <f t="shared" si="14"/>
        <v>243.18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3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3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4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3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4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3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4</v>
      </c>
      <c r="G86" s="43">
        <f t="shared" ref="G86:G149" si="15">+E86+F86</f>
        <v>4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3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4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140</v>
      </c>
      <c r="N86" s="19"/>
      <c r="O86" s="125">
        <v>8.98</v>
      </c>
      <c r="P86" s="78">
        <f>+K86*O86</f>
        <v>35.92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5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3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6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5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3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7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5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3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5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3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5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3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 t="s">
        <v>1448</v>
      </c>
      <c r="P91" s="78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5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3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4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5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3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4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5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3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5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3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5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3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4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5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3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4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5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3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4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5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3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8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5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3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5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3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5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3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5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3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5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3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5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3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5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3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5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3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5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3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5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3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4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+ยกมา!J110</f>
        <v>14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88</v>
      </c>
      <c r="G110" s="43">
        <f t="shared" si="15"/>
        <v>102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3"/>
        <v>8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94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11280</v>
      </c>
      <c r="N110" s="19"/>
      <c r="O110" s="126"/>
      <c r="P110" s="78">
        <f t="shared" si="14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+ยกมา!J111</f>
        <v>5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19</v>
      </c>
      <c r="G111" s="43">
        <f t="shared" si="15"/>
        <v>24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3"/>
        <v>3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21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5250</v>
      </c>
      <c r="N111" s="19"/>
      <c r="O111" s="126"/>
      <c r="P111" s="78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 t="shared" si="15"/>
        <v>10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3"/>
        <v>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400</v>
      </c>
      <c r="N112" s="19"/>
      <c r="O112" s="120">
        <v>34.25</v>
      </c>
      <c r="P112" s="78">
        <f t="shared" si="14"/>
        <v>137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5"/>
        <v>5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3"/>
        <v>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24">
        <v>22.55</v>
      </c>
      <c r="P113" s="78">
        <f t="shared" si="14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5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3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4">
        <v>96.46</v>
      </c>
      <c r="P114" s="78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+ยกมา!J115</f>
        <v>10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15"/>
        <v>20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3"/>
        <v>6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14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840</v>
      </c>
      <c r="N115" s="19"/>
      <c r="O115" s="120">
        <v>23.61</v>
      </c>
      <c r="P115" s="78">
        <f t="shared" si="14"/>
        <v>330.53999999999996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+ยกมา!J116</f>
        <v>7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5"/>
        <v>12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3"/>
        <v>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1000</v>
      </c>
      <c r="N116" s="19"/>
      <c r="O116" s="120">
        <v>13.03</v>
      </c>
      <c r="P116" s="78">
        <f t="shared" si="14"/>
        <v>130.29999999999998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5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3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4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5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3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4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5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3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5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3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5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3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4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5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3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5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3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5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3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5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3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14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5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3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4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5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3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5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3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5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3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4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5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3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4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45</v>
      </c>
      <c r="G131" s="43">
        <f t="shared" si="15"/>
        <v>48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3"/>
        <v>9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39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1950</v>
      </c>
      <c r="N131" s="19"/>
      <c r="O131" s="120">
        <v>9.91</v>
      </c>
      <c r="P131" s="78">
        <f t="shared" si="14"/>
        <v>386.49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10</v>
      </c>
      <c r="G132" s="43">
        <f t="shared" si="15"/>
        <v>10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3"/>
        <v>1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9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540</v>
      </c>
      <c r="N132" s="19"/>
      <c r="O132" s="120">
        <v>16.690000000000001</v>
      </c>
      <c r="P132" s="78">
        <f t="shared" si="14"/>
        <v>150.21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45</v>
      </c>
      <c r="G133" s="43">
        <f t="shared" si="15"/>
        <v>45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3"/>
        <v>9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36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1800</v>
      </c>
      <c r="N133" s="19"/>
      <c r="O133" s="120">
        <v>24.21</v>
      </c>
      <c r="P133" s="78">
        <f t="shared" si="14"/>
        <v>871.56000000000006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5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9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4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5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9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4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5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9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4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5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9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5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9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4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5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9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4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5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9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4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5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9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4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5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9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4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5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9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4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5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9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4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5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9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4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5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9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4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5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9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4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5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9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4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5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9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4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20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9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4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0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9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4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0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9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4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0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9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21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0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21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0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21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/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109</v>
      </c>
      <c r="G156" s="46">
        <f t="shared" ref="G156" si="22">E156+F156</f>
        <v>109</v>
      </c>
      <c r="H156" s="77">
        <v>0</v>
      </c>
      <c r="I156" s="75">
        <v>0</v>
      </c>
      <c r="J156" s="46">
        <f t="shared" ref="J156" si="23">+G156-H156-K156-I156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109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1635</v>
      </c>
      <c r="N156" s="17" t="s">
        <v>1438</v>
      </c>
      <c r="O156" s="120">
        <v>11.39</v>
      </c>
      <c r="P156" s="78">
        <f t="shared" si="21"/>
        <v>1241.51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20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15.6</v>
      </c>
      <c r="P157" s="78">
        <f t="shared" si="21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20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21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5</v>
      </c>
      <c r="G159" s="43">
        <f t="shared" si="20"/>
        <v>5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9"/>
        <v>5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21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0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21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0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21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5</v>
      </c>
      <c r="G162" s="43">
        <f t="shared" si="20"/>
        <v>5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9"/>
        <v>3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2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120</v>
      </c>
      <c r="N162" s="19"/>
      <c r="O162" s="120">
        <v>24.81</v>
      </c>
      <c r="P162" s="78">
        <f t="shared" si="21"/>
        <v>49.62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0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4">
        <v>12.14</v>
      </c>
      <c r="P163" s="78">
        <f t="shared" si="21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0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21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0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21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0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21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0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21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0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21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0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21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0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21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0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21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0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21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0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9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0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9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4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+ยกมา!J175</f>
        <v>6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0"/>
        <v>6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9"/>
        <v>1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250</v>
      </c>
      <c r="N175" s="19"/>
      <c r="O175" s="120">
        <v>23.02</v>
      </c>
      <c r="P175" s="78">
        <f t="shared" si="21"/>
        <v>115.1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0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9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0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21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7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20"/>
        <v>7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9"/>
        <v>7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20">
        <v>38</v>
      </c>
      <c r="P178" s="78">
        <f t="shared" si="21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20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21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0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21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0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21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0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21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0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21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0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21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+ยกมา!J185</f>
        <v>7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20"/>
        <v>17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9"/>
        <v>9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8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640</v>
      </c>
      <c r="N185" s="19"/>
      <c r="O185" s="120">
        <v>63</v>
      </c>
      <c r="P185" s="78">
        <f t="shared" si="21"/>
        <v>504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0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9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5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0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9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150</v>
      </c>
      <c r="G188" s="43">
        <f t="shared" si="20"/>
        <v>150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9"/>
        <v>143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7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100</v>
      </c>
      <c r="N188" s="19"/>
      <c r="O188" s="120">
        <v>3.5</v>
      </c>
      <c r="P188" s="78">
        <f>+K188*O188</f>
        <v>24.5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0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0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9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6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20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21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0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1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+ยกมา!J193</f>
        <v>10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5</v>
      </c>
      <c r="G193" s="43">
        <f t="shared" si="20"/>
        <v>15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9"/>
        <v>4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660</v>
      </c>
      <c r="N193" s="19"/>
      <c r="O193" s="120">
        <v>38</v>
      </c>
      <c r="P193" s="78">
        <f t="shared" si="21"/>
        <v>418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+ยกมา!J194</f>
        <v>7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10</v>
      </c>
      <c r="G194" s="43">
        <f t="shared" si="20"/>
        <v>17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9"/>
        <v>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14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1680</v>
      </c>
      <c r="N194" s="19"/>
      <c r="O194" s="120">
        <v>73</v>
      </c>
      <c r="P194" s="78">
        <f t="shared" si="21"/>
        <v>1022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0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21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20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21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0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21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6</v>
      </c>
      <c r="G198" s="43">
        <f t="shared" si="20"/>
        <v>6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4" si="27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6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900</v>
      </c>
      <c r="N198" s="19"/>
      <c r="O198" s="120">
        <v>64.38</v>
      </c>
      <c r="P198" s="78">
        <f t="shared" si="21"/>
        <v>386.28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0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7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21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0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7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21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0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7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21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0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7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21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0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7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21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0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7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21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11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25</v>
      </c>
      <c r="G205" s="43">
        <f t="shared" si="20"/>
        <v>36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7"/>
        <v>28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8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440</v>
      </c>
      <c r="N205" s="19"/>
      <c r="O205" s="120">
        <v>40</v>
      </c>
      <c r="P205" s="78">
        <f t="shared" si="21"/>
        <v>320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0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7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21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0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7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8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0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7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33</v>
      </c>
      <c r="P208" s="78">
        <f t="shared" si="21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9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20</v>
      </c>
      <c r="G209" s="43">
        <f t="shared" si="20"/>
        <v>29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7"/>
        <v>7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22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2640</v>
      </c>
      <c r="N209" s="19"/>
      <c r="O209" s="120">
        <v>83</v>
      </c>
      <c r="P209" s="78">
        <f t="shared" si="21"/>
        <v>1826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0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7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21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0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7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21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0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7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21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0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7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21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45" si="29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7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21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9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7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21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+ยกมา!J216</f>
        <v>43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9"/>
        <v>43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7"/>
        <v>43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120">
        <v>9</v>
      </c>
      <c r="P216" s="78">
        <f t="shared" si="21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9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7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124">
        <v>3.77</v>
      </c>
      <c r="P217" s="78">
        <f t="shared" si="21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9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7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21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9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7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21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9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7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21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9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7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21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9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7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21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9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7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21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280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9"/>
        <v>280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7"/>
        <v>280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21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9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7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3" si="30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9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7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30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10</v>
      </c>
      <c r="G227" s="43">
        <f t="shared" si="29"/>
        <v>10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10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350</v>
      </c>
      <c r="N227" s="19"/>
      <c r="O227" s="120">
        <v>20.36</v>
      </c>
      <c r="P227" s="78">
        <f t="shared" si="30"/>
        <v>203.6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9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30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1416</v>
      </c>
      <c r="D229" s="10" t="s">
        <v>433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9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30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1418</v>
      </c>
      <c r="D230" s="10" t="s">
        <v>433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9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30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9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30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9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30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9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30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9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30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46">
        <f>+ยกมา!J235</f>
        <v>8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27</v>
      </c>
      <c r="G235" s="43">
        <f t="shared" si="29"/>
        <v>35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7"/>
        <v>5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30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1500</v>
      </c>
      <c r="N235" s="19"/>
      <c r="O235" s="120">
        <v>17.760000000000002</v>
      </c>
      <c r="P235" s="78">
        <f t="shared" ref="P235:P247" si="31">+K235*O235</f>
        <v>532.80000000000007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46">
        <f>+ยกมา!J236</f>
        <v>5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25</v>
      </c>
      <c r="G236" s="43">
        <f t="shared" si="29"/>
        <v>30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7"/>
        <v>4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26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1300</v>
      </c>
      <c r="N236" s="19"/>
      <c r="O236" s="120">
        <v>16.28</v>
      </c>
      <c r="P236" s="78">
        <f t="shared" si="31"/>
        <v>423.28000000000003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9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7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3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46">
        <f>+ยกมา!J238</f>
        <v>6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5</v>
      </c>
      <c r="G238" s="43">
        <f t="shared" si="29"/>
        <v>11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7"/>
        <v>5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6</v>
      </c>
      <c r="L238" s="20">
        <v>35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210</v>
      </c>
      <c r="N238" s="19"/>
      <c r="O238" s="120">
        <v>30</v>
      </c>
      <c r="P238" s="78">
        <f t="shared" si="31"/>
        <v>180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46">
        <f>+ยกมา!J239</f>
        <v>1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10</v>
      </c>
      <c r="G239" s="43">
        <f t="shared" si="29"/>
        <v>11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7"/>
        <v>3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8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280</v>
      </c>
      <c r="N239" s="19"/>
      <c r="O239" s="120">
        <v>16.29</v>
      </c>
      <c r="P239" s="78">
        <f t="shared" si="31"/>
        <v>130.32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46">
        <f>+ยกมา!J240</f>
        <v>3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18</v>
      </c>
      <c r="G240" s="43">
        <f t="shared" si="29"/>
        <v>21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7"/>
        <v>5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16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560</v>
      </c>
      <c r="N240" s="19"/>
      <c r="O240" s="120">
        <v>12.41</v>
      </c>
      <c r="P240" s="78">
        <f t="shared" si="31"/>
        <v>198.56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46">
        <f>+ยกมา!J241</f>
        <v>1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13</v>
      </c>
      <c r="G241" s="43">
        <f t="shared" si="29"/>
        <v>14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7"/>
        <v>2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12</v>
      </c>
      <c r="L241" s="20">
        <v>22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264</v>
      </c>
      <c r="N241" s="19"/>
      <c r="O241" s="120">
        <v>6.86</v>
      </c>
      <c r="P241" s="78">
        <f t="shared" si="31"/>
        <v>82.320000000000007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9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46">
        <f>+ยกมา!J242</f>
        <v>1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13</v>
      </c>
      <c r="G242" s="43">
        <f t="shared" si="29"/>
        <v>14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7"/>
        <v>5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9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315</v>
      </c>
      <c r="N242" s="19"/>
      <c r="O242" s="120">
        <v>11.86</v>
      </c>
      <c r="P242" s="78">
        <f t="shared" si="31"/>
        <v>106.74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9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46">
        <f>+ยกมา!J243</f>
        <v>15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20</v>
      </c>
      <c r="G243" s="43">
        <f t="shared" si="29"/>
        <v>35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7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35</v>
      </c>
      <c r="L243" s="20">
        <v>29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1015</v>
      </c>
      <c r="N243" s="19"/>
      <c r="O243" s="120">
        <v>8.1300000000000008</v>
      </c>
      <c r="P243" s="78">
        <f t="shared" ref="P243:P246" si="32">+K243*O243</f>
        <v>284.55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9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46">
        <f>+ยกมา!J244</f>
        <v>9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9"/>
        <v>9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7"/>
        <v>1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8</v>
      </c>
      <c r="L244" s="20">
        <v>25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312</v>
      </c>
      <c r="N244" s="19"/>
      <c r="O244" s="120">
        <v>10.47</v>
      </c>
      <c r="P244" s="78">
        <f t="shared" si="32"/>
        <v>83.76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9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30</v>
      </c>
      <c r="G245" s="43">
        <f t="shared" si="29"/>
        <v>30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7"/>
        <v>20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10</v>
      </c>
      <c r="L245" s="20">
        <v>20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350</v>
      </c>
      <c r="N245" s="19"/>
      <c r="O245" s="126"/>
      <c r="P245" s="78">
        <f t="shared" si="32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9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9</v>
      </c>
      <c r="G246" s="46">
        <f t="shared" ref="G246:G253" si="33">E246+F246</f>
        <v>9</v>
      </c>
      <c r="H246" s="77">
        <v>0</v>
      </c>
      <c r="I246" s="75">
        <v>0</v>
      </c>
      <c r="J246" s="46">
        <f t="shared" ref="J246:J252" si="34">+G246-H246-K246-I246</f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9</v>
      </c>
      <c r="L246" s="20">
        <v>25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281</v>
      </c>
      <c r="N246" s="19"/>
      <c r="O246" s="120">
        <v>10.09</v>
      </c>
      <c r="P246" s="78">
        <f t="shared" si="32"/>
        <v>90.81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20</v>
      </c>
      <c r="G247" s="46">
        <f t="shared" si="33"/>
        <v>20</v>
      </c>
      <c r="H247" s="77">
        <v>0</v>
      </c>
      <c r="I247" s="75">
        <v>0</v>
      </c>
      <c r="J247" s="46">
        <f t="shared" si="34"/>
        <v>1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19</v>
      </c>
      <c r="L247" s="20">
        <v>20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635</v>
      </c>
      <c r="N247" s="19"/>
      <c r="O247" s="126"/>
      <c r="P247" s="78">
        <f t="shared" si="3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9" x14ac:dyDescent="0.55000000000000004">
      <c r="A248" s="10">
        <v>244</v>
      </c>
      <c r="B248" s="10">
        <v>20060434</v>
      </c>
      <c r="C248" s="19" t="s">
        <v>1444</v>
      </c>
      <c r="D248" s="10" t="s">
        <v>433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3</v>
      </c>
      <c r="G248" s="46">
        <f t="shared" si="33"/>
        <v>3</v>
      </c>
      <c r="H248" s="77">
        <v>0</v>
      </c>
      <c r="I248" s="75">
        <v>0</v>
      </c>
      <c r="J248" s="46">
        <f t="shared" si="34"/>
        <v>1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2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70</v>
      </c>
      <c r="N248" s="19"/>
      <c r="O248" s="120">
        <v>11.03</v>
      </c>
      <c r="P248" s="78">
        <f t="shared" si="30"/>
        <v>22.06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9" x14ac:dyDescent="0.55000000000000004">
      <c r="A249" s="10">
        <v>245</v>
      </c>
      <c r="B249" s="10">
        <v>20060765</v>
      </c>
      <c r="C249" s="19" t="s">
        <v>1445</v>
      </c>
      <c r="D249" s="10" t="s">
        <v>433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</v>
      </c>
      <c r="G249" s="46">
        <f t="shared" si="33"/>
        <v>3</v>
      </c>
      <c r="H249" s="77">
        <v>0</v>
      </c>
      <c r="I249" s="75">
        <v>0</v>
      </c>
      <c r="J249" s="46">
        <f t="shared" si="34"/>
        <v>1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70</v>
      </c>
      <c r="N249" s="19"/>
      <c r="O249" s="120">
        <v>9.94</v>
      </c>
      <c r="P249" s="78">
        <f t="shared" si="30"/>
        <v>19.88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9" x14ac:dyDescent="0.55000000000000004">
      <c r="A250" s="10">
        <v>246</v>
      </c>
      <c r="B250" s="10">
        <v>20060976</v>
      </c>
      <c r="C250" s="19" t="s">
        <v>1446</v>
      </c>
      <c r="D250" s="10" t="s">
        <v>433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3</v>
      </c>
      <c r="G250" s="46">
        <f t="shared" si="33"/>
        <v>3</v>
      </c>
      <c r="H250" s="77">
        <v>0</v>
      </c>
      <c r="I250" s="75">
        <v>0</v>
      </c>
      <c r="J250" s="46">
        <f t="shared" si="34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3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87</v>
      </c>
      <c r="N250" s="19"/>
      <c r="O250" s="120">
        <v>7.83</v>
      </c>
      <c r="P250" s="78">
        <f t="shared" si="30"/>
        <v>23.490000000000002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9" x14ac:dyDescent="0.55000000000000004">
      <c r="A251" s="10">
        <v>247</v>
      </c>
      <c r="B251" s="10">
        <v>1004070</v>
      </c>
      <c r="C251" s="19" t="s">
        <v>145</v>
      </c>
      <c r="D251" s="10" t="s">
        <v>433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17</v>
      </c>
      <c r="G251" s="46">
        <f t="shared" si="33"/>
        <v>17</v>
      </c>
      <c r="H251" s="77">
        <v>0</v>
      </c>
      <c r="I251" s="75">
        <v>0</v>
      </c>
      <c r="J251" s="46">
        <f t="shared" si="34"/>
        <v>1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16</v>
      </c>
      <c r="L251" s="20">
        <v>20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720</v>
      </c>
      <c r="N251" s="19"/>
      <c r="O251" s="120">
        <v>6.39</v>
      </c>
      <c r="P251" s="78">
        <f t="shared" si="30"/>
        <v>102.24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9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6">
        <f t="shared" si="33"/>
        <v>0</v>
      </c>
      <c r="H252" s="77">
        <v>0</v>
      </c>
      <c r="I252" s="75">
        <v>0</v>
      </c>
      <c r="J252" s="46">
        <f t="shared" si="34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30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9" ht="24" customHeight="1" x14ac:dyDescent="0.55000000000000004">
      <c r="A253" s="10"/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6">
        <f t="shared" si="33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7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si="30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9" x14ac:dyDescent="0.55000000000000004">
      <c r="A254" s="10"/>
      <c r="B254" s="10"/>
      <c r="C254" s="19"/>
      <c r="D254" s="10"/>
      <c r="E254" s="46">
        <f>+ยกมา!J253</f>
        <v>0</v>
      </c>
      <c r="F254" s="44">
        <f>SUM(F5:F253)</f>
        <v>1569</v>
      </c>
      <c r="G254" s="43">
        <f t="shared" ref="G254" si="35">+E254+F254</f>
        <v>1569</v>
      </c>
      <c r="H254" s="77">
        <f>SUM(H5:H253)</f>
        <v>19</v>
      </c>
      <c r="I254" s="75">
        <f>SUM(I5:I253)</f>
        <v>0</v>
      </c>
      <c r="J254" s="43">
        <f t="shared" si="27"/>
        <v>148</v>
      </c>
      <c r="K254" s="44">
        <f>SUM(K5:K253)</f>
        <v>1402</v>
      </c>
      <c r="L254" s="20"/>
      <c r="M254" s="44"/>
      <c r="N254" s="19"/>
      <c r="O254" s="89"/>
      <c r="P254" s="78">
        <f>SUM(P5:P253)</f>
        <v>31063.380000000005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9" s="48" customFormat="1" ht="25.5" customHeight="1" x14ac:dyDescent="0.55000000000000004">
      <c r="A255" s="149" t="s">
        <v>223</v>
      </c>
      <c r="B255" s="150"/>
      <c r="C255" s="150"/>
      <c r="D255" s="151"/>
      <c r="E255" s="155" t="s">
        <v>239</v>
      </c>
      <c r="F255" s="156"/>
      <c r="G255" s="152" t="s">
        <v>224</v>
      </c>
      <c r="H255" s="153"/>
      <c r="I255" s="154"/>
      <c r="J255" s="157" t="s">
        <v>225</v>
      </c>
      <c r="K255" s="157"/>
      <c r="L255" s="157"/>
      <c r="M255" s="50">
        <f>SUM(M5:M254)</f>
        <v>98784</v>
      </c>
      <c r="N255" s="51" t="s">
        <v>219</v>
      </c>
      <c r="O255" s="2"/>
      <c r="P255" s="2"/>
      <c r="Q255" s="49"/>
      <c r="R255" s="57"/>
      <c r="S255" s="5"/>
      <c r="T255" s="5"/>
      <c r="U255" s="5"/>
      <c r="V255" s="5"/>
      <c r="W255" s="5"/>
      <c r="X255" s="5"/>
      <c r="Y255" s="5"/>
      <c r="Z255" s="2"/>
      <c r="AA255" s="2"/>
      <c r="AB255" s="2"/>
      <c r="AC255" s="49"/>
    </row>
    <row r="256" spans="1:29" s="49" customFormat="1" ht="24.75" customHeight="1" x14ac:dyDescent="0.55000000000000004">
      <c r="A256" s="158" t="s">
        <v>226</v>
      </c>
      <c r="B256" s="159"/>
      <c r="C256" s="164">
        <f>+M258</f>
        <v>98784</v>
      </c>
      <c r="D256" s="165"/>
      <c r="E256" s="52" t="s">
        <v>227</v>
      </c>
      <c r="F256" s="53">
        <f>+M255</f>
        <v>98784</v>
      </c>
      <c r="G256" s="54" t="s">
        <v>217</v>
      </c>
      <c r="H256" s="146">
        <f>SUM(U36)</f>
        <v>0</v>
      </c>
      <c r="I256" s="147"/>
      <c r="J256" s="139"/>
      <c r="K256" s="139"/>
      <c r="L256" s="139"/>
      <c r="M256" s="56"/>
      <c r="N256" s="56">
        <f>+W36</f>
        <v>29416</v>
      </c>
      <c r="O256" s="2"/>
      <c r="P256" s="2"/>
      <c r="Q256" s="2"/>
      <c r="R256" s="1"/>
      <c r="S256" s="1"/>
      <c r="T256" s="1"/>
      <c r="U256" s="1"/>
      <c r="V256" s="1"/>
      <c r="W256" s="1"/>
      <c r="X256" s="1"/>
      <c r="Y256" s="1"/>
      <c r="Z256" s="2"/>
      <c r="AA256" s="2"/>
      <c r="AB256" s="2"/>
    </row>
    <row r="257" spans="1:29" s="49" customFormat="1" ht="24.75" customHeight="1" x14ac:dyDescent="0.55000000000000004">
      <c r="A257" s="158"/>
      <c r="B257" s="159"/>
      <c r="C257" s="164"/>
      <c r="D257" s="165"/>
      <c r="E257" s="52" t="s">
        <v>228</v>
      </c>
      <c r="F257" s="53">
        <f>N258</f>
        <v>18186</v>
      </c>
      <c r="G257" s="54"/>
      <c r="H257" s="146">
        <v>0</v>
      </c>
      <c r="I257" s="147"/>
      <c r="J257" s="139" t="s">
        <v>229</v>
      </c>
      <c r="K257" s="139"/>
      <c r="L257" s="139"/>
      <c r="M257" s="56">
        <f>-T36</f>
        <v>0</v>
      </c>
      <c r="N257" s="56" t="s">
        <v>228</v>
      </c>
      <c r="O257" s="2"/>
      <c r="P257" s="2"/>
      <c r="Q257" s="2"/>
      <c r="R257" s="1"/>
      <c r="S257" s="1"/>
      <c r="T257" s="1"/>
      <c r="U257" s="1"/>
      <c r="V257" s="1"/>
      <c r="W257" s="1"/>
      <c r="X257" s="1"/>
      <c r="Y257" s="1"/>
      <c r="Z257" s="2"/>
      <c r="AA257" s="2"/>
      <c r="AB257" s="2"/>
    </row>
    <row r="258" spans="1:29" s="49" customFormat="1" ht="24.75" customHeight="1" x14ac:dyDescent="0.55000000000000004">
      <c r="A258" s="160" t="s">
        <v>10</v>
      </c>
      <c r="B258" s="161"/>
      <c r="C258" s="164">
        <f>+F257</f>
        <v>18186</v>
      </c>
      <c r="D258" s="165"/>
      <c r="E258" s="52"/>
      <c r="F258" s="53"/>
      <c r="G258" s="54" t="s">
        <v>230</v>
      </c>
      <c r="H258" s="146">
        <f>+V36</f>
        <v>0</v>
      </c>
      <c r="I258" s="147"/>
      <c r="J258" s="140" t="s">
        <v>231</v>
      </c>
      <c r="K258" s="141"/>
      <c r="L258" s="142"/>
      <c r="M258" s="56">
        <f>+M255-M256</f>
        <v>98784</v>
      </c>
      <c r="N258" s="58">
        <f>+S36</f>
        <v>18186</v>
      </c>
      <c r="O258" s="2"/>
      <c r="P258" s="2"/>
      <c r="Q258" s="2"/>
      <c r="R258" s="1"/>
      <c r="S258" s="1"/>
      <c r="T258" s="1"/>
      <c r="U258" s="1"/>
      <c r="V258" s="1"/>
      <c r="W258" s="1"/>
      <c r="X258" s="1"/>
      <c r="Y258" s="1"/>
      <c r="Z258" s="2"/>
      <c r="AA258" s="2"/>
      <c r="AB258" s="2"/>
    </row>
    <row r="259" spans="1:29" s="49" customFormat="1" ht="24.75" customHeight="1" x14ac:dyDescent="0.55000000000000004">
      <c r="A259" s="162" t="s">
        <v>232</v>
      </c>
      <c r="B259" s="163"/>
      <c r="C259" s="164">
        <f>+C256-C258</f>
        <v>80598</v>
      </c>
      <c r="D259" s="165"/>
      <c r="E259" s="52" t="s">
        <v>232</v>
      </c>
      <c r="F259" s="53">
        <f>+F256-F257</f>
        <v>80598</v>
      </c>
      <c r="G259" s="54" t="s">
        <v>233</v>
      </c>
      <c r="H259" s="146">
        <f>SUM(H256:H258)</f>
        <v>0</v>
      </c>
      <c r="I259" s="147"/>
      <c r="J259" s="139" t="s">
        <v>206</v>
      </c>
      <c r="K259" s="139"/>
      <c r="L259" s="139"/>
      <c r="M259" s="56">
        <f>H259</f>
        <v>0</v>
      </c>
      <c r="N259" s="55"/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59"/>
      <c r="B260" s="116"/>
      <c r="C260" s="59"/>
      <c r="D260" s="59"/>
      <c r="E260" s="52" t="s">
        <v>234</v>
      </c>
      <c r="F260" s="53">
        <v>100000</v>
      </c>
      <c r="J260" s="143" t="s">
        <v>208</v>
      </c>
      <c r="K260" s="144"/>
      <c r="L260" s="145"/>
      <c r="M260" s="56">
        <f>M258-M259-N256-N258</f>
        <v>51182</v>
      </c>
      <c r="N260" s="55"/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59"/>
      <c r="B261" s="116"/>
      <c r="C261" s="59"/>
      <c r="D261" s="59"/>
      <c r="E261" s="52" t="s">
        <v>235</v>
      </c>
      <c r="F261" s="53">
        <f>F259-F260</f>
        <v>-19402</v>
      </c>
      <c r="J261" s="143" t="s">
        <v>209</v>
      </c>
      <c r="K261" s="144"/>
      <c r="L261" s="145"/>
      <c r="M261" s="56">
        <f>+Y36</f>
        <v>51182</v>
      </c>
      <c r="N261" s="55"/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  <c r="AC261" s="2"/>
    </row>
    <row r="262" spans="1:29" s="49" customFormat="1" ht="24.75" customHeight="1" x14ac:dyDescent="0.55000000000000004">
      <c r="A262" s="59"/>
      <c r="B262" s="116"/>
      <c r="C262" s="59"/>
      <c r="D262" s="59"/>
      <c r="E262" s="52" t="s">
        <v>236</v>
      </c>
      <c r="F262" s="53">
        <v>0</v>
      </c>
      <c r="J262" s="143" t="s">
        <v>210</v>
      </c>
      <c r="K262" s="144"/>
      <c r="L262" s="145"/>
      <c r="M262" s="56">
        <v>0</v>
      </c>
      <c r="N262" s="55"/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  <c r="AC262" s="2"/>
    </row>
    <row r="263" spans="1:29" ht="24.75" customHeight="1" thickBot="1" x14ac:dyDescent="0.6">
      <c r="A263" s="59"/>
      <c r="B263" s="116"/>
      <c r="C263" s="59"/>
      <c r="D263" s="59"/>
      <c r="E263" s="99" t="s">
        <v>1369</v>
      </c>
      <c r="F263" s="100">
        <v>0</v>
      </c>
      <c r="J263" s="148" t="s">
        <v>211</v>
      </c>
      <c r="K263" s="148"/>
      <c r="L263" s="148"/>
      <c r="M263" s="60">
        <f>+M261-M260</f>
        <v>0</v>
      </c>
      <c r="N263" s="65"/>
    </row>
    <row r="264" spans="1:29" ht="24.75" customHeight="1" thickBot="1" x14ac:dyDescent="0.6">
      <c r="H264" s="136" t="s">
        <v>237</v>
      </c>
      <c r="I264" s="137"/>
      <c r="J264" s="137"/>
      <c r="K264" s="137"/>
      <c r="L264" s="137"/>
      <c r="M264" s="137"/>
      <c r="N264" s="138"/>
    </row>
    <row r="265" spans="1:29" x14ac:dyDescent="0.55000000000000004">
      <c r="F265" s="23"/>
    </row>
  </sheetData>
  <autoFilter ref="A4:AC264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55:D255"/>
    <mergeCell ref="G255:I255"/>
    <mergeCell ref="J262:L262"/>
    <mergeCell ref="E255:F255"/>
    <mergeCell ref="J255:L255"/>
    <mergeCell ref="A256:B256"/>
    <mergeCell ref="A258:B258"/>
    <mergeCell ref="A259:B259"/>
    <mergeCell ref="C256:D256"/>
    <mergeCell ref="C257:D257"/>
    <mergeCell ref="C258:D258"/>
    <mergeCell ref="C259:D259"/>
    <mergeCell ref="A257:B257"/>
    <mergeCell ref="H264:N264"/>
    <mergeCell ref="J256:L256"/>
    <mergeCell ref="J257:L257"/>
    <mergeCell ref="J258:L258"/>
    <mergeCell ref="J259:L259"/>
    <mergeCell ref="J260:L260"/>
    <mergeCell ref="J261:L261"/>
    <mergeCell ref="H259:I259"/>
    <mergeCell ref="H256:I256"/>
    <mergeCell ref="H257:I257"/>
    <mergeCell ref="H258:I258"/>
    <mergeCell ref="J263:L263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0"/>
  <sheetViews>
    <sheetView zoomScale="80" zoomScaleNormal="80" workbookViewId="0">
      <pane xSplit="10" ySplit="4" topLeftCell="K240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4</v>
      </c>
      <c r="F5" s="70"/>
      <c r="G5" s="46">
        <f t="shared" ref="G5" si="0">E5+F5</f>
        <v>4</v>
      </c>
      <c r="H5" s="77">
        <v>0</v>
      </c>
      <c r="I5" s="75">
        <v>0</v>
      </c>
      <c r="J5" s="46">
        <f t="shared" ref="J5" si="1">+G5-H5-K5-I5</f>
        <v>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37</v>
      </c>
      <c r="F6" s="70"/>
      <c r="G6" s="46">
        <f t="shared" ref="G6:G26" si="2">E6+F6</f>
        <v>37</v>
      </c>
      <c r="H6" s="77">
        <v>0</v>
      </c>
      <c r="I6" s="75">
        <v>0</v>
      </c>
      <c r="J6" s="46">
        <f t="shared" ref="J6:J26" si="3">+G6-H6-K6-I6</f>
        <v>37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13</v>
      </c>
      <c r="F11" s="70"/>
      <c r="G11" s="46">
        <f t="shared" si="2"/>
        <v>13</v>
      </c>
      <c r="H11" s="77">
        <v>0</v>
      </c>
      <c r="I11" s="75">
        <v>0</v>
      </c>
      <c r="J11" s="46">
        <f t="shared" si="3"/>
        <v>13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v>9</v>
      </c>
      <c r="F15" s="70"/>
      <c r="G15" s="46">
        <f t="shared" si="2"/>
        <v>9</v>
      </c>
      <c r="H15" s="77">
        <v>0</v>
      </c>
      <c r="I15" s="75">
        <v>0</v>
      </c>
      <c r="J15" s="46">
        <f t="shared" si="3"/>
        <v>9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13</v>
      </c>
      <c r="F18" s="70"/>
      <c r="G18" s="46">
        <f t="shared" si="2"/>
        <v>13</v>
      </c>
      <c r="H18" s="77">
        <v>0</v>
      </c>
      <c r="I18" s="75">
        <v>0</v>
      </c>
      <c r="J18" s="46">
        <f t="shared" si="3"/>
        <v>13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2</v>
      </c>
      <c r="F20" s="70"/>
      <c r="G20" s="46">
        <f t="shared" si="2"/>
        <v>2</v>
      </c>
      <c r="H20" s="77">
        <v>0</v>
      </c>
      <c r="I20" s="75">
        <v>0</v>
      </c>
      <c r="J20" s="46">
        <f t="shared" si="3"/>
        <v>2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v>5</v>
      </c>
      <c r="F21" s="70"/>
      <c r="G21" s="46">
        <f t="shared" si="2"/>
        <v>5</v>
      </c>
      <c r="H21" s="77">
        <v>0</v>
      </c>
      <c r="I21" s="75">
        <v>0</v>
      </c>
      <c r="J21" s="46">
        <f t="shared" si="3"/>
        <v>5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23</v>
      </c>
      <c r="F22" s="70"/>
      <c r="G22" s="46">
        <f t="shared" si="2"/>
        <v>23</v>
      </c>
      <c r="H22" s="77">
        <v>0</v>
      </c>
      <c r="I22" s="75">
        <v>0</v>
      </c>
      <c r="J22" s="46">
        <f t="shared" si="3"/>
        <v>23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v>16</v>
      </c>
      <c r="F24" s="70"/>
      <c r="G24" s="46">
        <f t="shared" si="2"/>
        <v>16</v>
      </c>
      <c r="H24" s="77">
        <v>0</v>
      </c>
      <c r="I24" s="75">
        <v>0</v>
      </c>
      <c r="J24" s="46">
        <f t="shared" si="3"/>
        <v>16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v>3</v>
      </c>
      <c r="F25" s="70"/>
      <c r="G25" s="46">
        <f t="shared" si="2"/>
        <v>3</v>
      </c>
      <c r="H25" s="77">
        <v>0</v>
      </c>
      <c r="I25" s="75">
        <v>0</v>
      </c>
      <c r="J25" s="46">
        <f t="shared" si="3"/>
        <v>3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21</v>
      </c>
      <c r="F28" s="70"/>
      <c r="G28" s="46">
        <f t="shared" si="7"/>
        <v>21</v>
      </c>
      <c r="H28" s="77">
        <v>0</v>
      </c>
      <c r="I28" s="75">
        <v>0</v>
      </c>
      <c r="J28" s="46">
        <f t="shared" si="8"/>
        <v>21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v>8</v>
      </c>
      <c r="F29" s="70"/>
      <c r="G29" s="46">
        <f t="shared" si="7"/>
        <v>8</v>
      </c>
      <c r="H29" s="77">
        <v>0</v>
      </c>
      <c r="I29" s="75">
        <v>0</v>
      </c>
      <c r="J29" s="46">
        <f t="shared" si="8"/>
        <v>8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13</v>
      </c>
      <c r="F31" s="70"/>
      <c r="G31" s="46">
        <f t="shared" si="7"/>
        <v>13</v>
      </c>
      <c r="H31" s="77">
        <v>0</v>
      </c>
      <c r="I31" s="75">
        <v>0</v>
      </c>
      <c r="J31" s="46">
        <f t="shared" si="8"/>
        <v>13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v>5</v>
      </c>
      <c r="F32" s="70"/>
      <c r="G32" s="46">
        <f t="shared" si="7"/>
        <v>5</v>
      </c>
      <c r="H32" s="77">
        <v>0</v>
      </c>
      <c r="I32" s="75">
        <v>0</v>
      </c>
      <c r="J32" s="46">
        <f t="shared" si="8"/>
        <v>5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v>3</v>
      </c>
      <c r="F35" s="70"/>
      <c r="G35" s="46">
        <f t="shared" si="7"/>
        <v>3</v>
      </c>
      <c r="H35" s="77">
        <v>0</v>
      </c>
      <c r="I35" s="75">
        <v>0</v>
      </c>
      <c r="J35" s="46">
        <f t="shared" si="8"/>
        <v>3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v>10</v>
      </c>
      <c r="F39" s="70"/>
      <c r="G39" s="46">
        <f t="shared" si="7"/>
        <v>10</v>
      </c>
      <c r="H39" s="77">
        <v>0</v>
      </c>
      <c r="I39" s="75">
        <v>0</v>
      </c>
      <c r="J39" s="46">
        <f t="shared" si="8"/>
        <v>10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v>9</v>
      </c>
      <c r="F40" s="70"/>
      <c r="G40" s="46">
        <f t="shared" si="7"/>
        <v>9</v>
      </c>
      <c r="H40" s="77">
        <v>0</v>
      </c>
      <c r="I40" s="75">
        <v>0</v>
      </c>
      <c r="J40" s="46">
        <f t="shared" si="8"/>
        <v>9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v>9</v>
      </c>
      <c r="F41" s="70"/>
      <c r="G41" s="46">
        <f t="shared" si="7"/>
        <v>9</v>
      </c>
      <c r="H41" s="77">
        <v>0</v>
      </c>
      <c r="I41" s="75">
        <v>0</v>
      </c>
      <c r="J41" s="46">
        <f t="shared" si="8"/>
        <v>9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v>3</v>
      </c>
      <c r="F46" s="70"/>
      <c r="G46" s="46">
        <f t="shared" si="7"/>
        <v>3</v>
      </c>
      <c r="H46" s="77">
        <v>0</v>
      </c>
      <c r="I46" s="75">
        <v>0</v>
      </c>
      <c r="J46" s="46">
        <f t="shared" si="8"/>
        <v>3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v>5</v>
      </c>
      <c r="F47" s="70"/>
      <c r="G47" s="46">
        <f t="shared" si="7"/>
        <v>5</v>
      </c>
      <c r="H47" s="77">
        <v>0</v>
      </c>
      <c r="I47" s="75">
        <v>0</v>
      </c>
      <c r="J47" s="46">
        <f t="shared" si="8"/>
        <v>5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v>5</v>
      </c>
      <c r="F48" s="70"/>
      <c r="G48" s="46">
        <f t="shared" si="7"/>
        <v>5</v>
      </c>
      <c r="H48" s="77">
        <v>0</v>
      </c>
      <c r="I48" s="75">
        <v>0</v>
      </c>
      <c r="J48" s="46">
        <f t="shared" si="8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v>4</v>
      </c>
      <c r="F49" s="70"/>
      <c r="G49" s="46">
        <f t="shared" si="7"/>
        <v>4</v>
      </c>
      <c r="H49" s="77">
        <v>0</v>
      </c>
      <c r="I49" s="75">
        <v>0</v>
      </c>
      <c r="J49" s="46">
        <f t="shared" si="8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v>9</v>
      </c>
      <c r="F50" s="70"/>
      <c r="G50" s="46">
        <f t="shared" si="7"/>
        <v>9</v>
      </c>
      <c r="H50" s="77">
        <v>0</v>
      </c>
      <c r="I50" s="75">
        <v>0</v>
      </c>
      <c r="J50" s="46">
        <f t="shared" si="8"/>
        <v>9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4</v>
      </c>
      <c r="F53" s="70"/>
      <c r="G53" s="46">
        <f t="shared" si="7"/>
        <v>4</v>
      </c>
      <c r="H53" s="77">
        <v>0</v>
      </c>
      <c r="I53" s="75">
        <v>0</v>
      </c>
      <c r="J53" s="46">
        <f t="shared" si="8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v>2</v>
      </c>
      <c r="F55" s="70"/>
      <c r="G55" s="46">
        <f t="shared" si="7"/>
        <v>2</v>
      </c>
      <c r="H55" s="77">
        <v>0</v>
      </c>
      <c r="I55" s="75">
        <v>0</v>
      </c>
      <c r="J55" s="46">
        <f t="shared" si="8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v>1</v>
      </c>
      <c r="F56" s="70"/>
      <c r="G56" s="46">
        <f t="shared" si="7"/>
        <v>1</v>
      </c>
      <c r="H56" s="77">
        <v>0</v>
      </c>
      <c r="I56" s="75">
        <v>0</v>
      </c>
      <c r="J56" s="46">
        <f t="shared" si="8"/>
        <v>1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v>1</v>
      </c>
      <c r="F57" s="70"/>
      <c r="G57" s="46">
        <f t="shared" si="7"/>
        <v>1</v>
      </c>
      <c r="H57" s="77">
        <v>0</v>
      </c>
      <c r="I57" s="75">
        <v>0</v>
      </c>
      <c r="J57" s="46">
        <f t="shared" si="8"/>
        <v>1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v>2</v>
      </c>
      <c r="F58" s="70"/>
      <c r="G58" s="46">
        <f t="shared" si="7"/>
        <v>2</v>
      </c>
      <c r="H58" s="77">
        <v>0</v>
      </c>
      <c r="I58" s="75">
        <v>0</v>
      </c>
      <c r="J58" s="46">
        <f t="shared" si="8"/>
        <v>2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v>1</v>
      </c>
      <c r="F59" s="70"/>
      <c r="G59" s="46">
        <f t="shared" si="7"/>
        <v>1</v>
      </c>
      <c r="H59" s="77">
        <v>0</v>
      </c>
      <c r="I59" s="75">
        <v>0</v>
      </c>
      <c r="J59" s="46">
        <f t="shared" si="8"/>
        <v>1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v>2</v>
      </c>
      <c r="F62" s="70"/>
      <c r="G62" s="46">
        <f t="shared" si="7"/>
        <v>2</v>
      </c>
      <c r="H62" s="77">
        <v>0</v>
      </c>
      <c r="I62" s="75">
        <v>0</v>
      </c>
      <c r="J62" s="46">
        <f t="shared" si="8"/>
        <v>2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v>2</v>
      </c>
      <c r="F64" s="70"/>
      <c r="G64" s="46">
        <f t="shared" si="7"/>
        <v>2</v>
      </c>
      <c r="H64" s="77">
        <v>0</v>
      </c>
      <c r="I64" s="75">
        <v>0</v>
      </c>
      <c r="J64" s="46">
        <f t="shared" si="8"/>
        <v>2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v>1</v>
      </c>
      <c r="F65" s="70"/>
      <c r="G65" s="46">
        <f t="shared" si="7"/>
        <v>1</v>
      </c>
      <c r="H65" s="77">
        <v>0</v>
      </c>
      <c r="I65" s="75">
        <v>0</v>
      </c>
      <c r="J65" s="46">
        <f t="shared" si="8"/>
        <v>1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v>1</v>
      </c>
      <c r="F66" s="70"/>
      <c r="G66" s="46">
        <f t="shared" si="7"/>
        <v>1</v>
      </c>
      <c r="H66" s="77">
        <v>0</v>
      </c>
      <c r="I66" s="75">
        <v>0</v>
      </c>
      <c r="J66" s="46">
        <f t="shared" si="8"/>
        <v>1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v>6</v>
      </c>
      <c r="F74" s="70"/>
      <c r="G74" s="46">
        <f t="shared" si="7"/>
        <v>6</v>
      </c>
      <c r="H74" s="77">
        <v>0</v>
      </c>
      <c r="I74" s="75">
        <v>0</v>
      </c>
      <c r="J74" s="46">
        <f t="shared" si="8"/>
        <v>6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v>1</v>
      </c>
      <c r="F77" s="70"/>
      <c r="G77" s="46">
        <f t="shared" si="7"/>
        <v>1</v>
      </c>
      <c r="H77" s="77">
        <v>0</v>
      </c>
      <c r="I77" s="75">
        <v>0</v>
      </c>
      <c r="J77" s="46">
        <f t="shared" si="8"/>
        <v>1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v>5</v>
      </c>
      <c r="F80" s="70"/>
      <c r="G80" s="46">
        <f t="shared" si="7"/>
        <v>5</v>
      </c>
      <c r="H80" s="77">
        <v>0</v>
      </c>
      <c r="I80" s="75">
        <v>0</v>
      </c>
      <c r="J80" s="46">
        <f t="shared" si="8"/>
        <v>5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v>6</v>
      </c>
      <c r="F81" s="70"/>
      <c r="G81" s="46">
        <f t="shared" si="7"/>
        <v>6</v>
      </c>
      <c r="H81" s="77">
        <v>0</v>
      </c>
      <c r="I81" s="75">
        <v>0</v>
      </c>
      <c r="J81" s="46">
        <f t="shared" si="8"/>
        <v>6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v>14</v>
      </c>
      <c r="F110" s="70"/>
      <c r="G110" s="46">
        <f t="shared" si="25"/>
        <v>14</v>
      </c>
      <c r="H110" s="77">
        <v>0</v>
      </c>
      <c r="I110" s="75">
        <v>0</v>
      </c>
      <c r="J110" s="46">
        <f t="shared" si="26"/>
        <v>14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v>5</v>
      </c>
      <c r="F111" s="70"/>
      <c r="G111" s="46">
        <f t="shared" si="25"/>
        <v>5</v>
      </c>
      <c r="H111" s="77">
        <v>0</v>
      </c>
      <c r="I111" s="75">
        <v>0</v>
      </c>
      <c r="J111" s="46">
        <f t="shared" si="26"/>
        <v>5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v>5</v>
      </c>
      <c r="F112" s="70"/>
      <c r="G112" s="46">
        <f t="shared" si="25"/>
        <v>5</v>
      </c>
      <c r="H112" s="77">
        <v>0</v>
      </c>
      <c r="I112" s="75">
        <v>0</v>
      </c>
      <c r="J112" s="46">
        <f t="shared" si="26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v>5</v>
      </c>
      <c r="F113" s="70"/>
      <c r="G113" s="46">
        <f t="shared" si="25"/>
        <v>5</v>
      </c>
      <c r="H113" s="77">
        <v>0</v>
      </c>
      <c r="I113" s="75">
        <v>0</v>
      </c>
      <c r="J113" s="46">
        <f t="shared" si="26"/>
        <v>5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10</v>
      </c>
      <c r="F115" s="70"/>
      <c r="G115" s="46">
        <f t="shared" si="25"/>
        <v>10</v>
      </c>
      <c r="H115" s="77">
        <v>0</v>
      </c>
      <c r="I115" s="75">
        <v>0</v>
      </c>
      <c r="J115" s="46">
        <f t="shared" si="26"/>
        <v>10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v>7</v>
      </c>
      <c r="F116" s="70"/>
      <c r="G116" s="46">
        <f t="shared" si="25"/>
        <v>7</v>
      </c>
      <c r="H116" s="77">
        <v>0</v>
      </c>
      <c r="I116" s="75">
        <v>0</v>
      </c>
      <c r="J116" s="46">
        <f t="shared" si="26"/>
        <v>7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v>3</v>
      </c>
      <c r="F131" s="70"/>
      <c r="G131" s="46">
        <f t="shared" si="25"/>
        <v>3</v>
      </c>
      <c r="H131" s="77">
        <v>0</v>
      </c>
      <c r="I131" s="75">
        <v>0</v>
      </c>
      <c r="J131" s="46">
        <f t="shared" si="26"/>
        <v>3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v>6</v>
      </c>
      <c r="F175" s="70"/>
      <c r="G175" s="46">
        <f t="shared" si="32"/>
        <v>6</v>
      </c>
      <c r="H175" s="77">
        <v>0</v>
      </c>
      <c r="I175" s="75">
        <v>0</v>
      </c>
      <c r="J175" s="46">
        <f t="shared" si="33"/>
        <v>6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52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v>7</v>
      </c>
      <c r="F178" s="70"/>
      <c r="G178" s="46">
        <f t="shared" si="32"/>
        <v>7</v>
      </c>
      <c r="H178" s="77">
        <v>0</v>
      </c>
      <c r="I178" s="75">
        <v>0</v>
      </c>
      <c r="J178" s="46">
        <f t="shared" si="33"/>
        <v>7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v>7</v>
      </c>
      <c r="F185" s="70"/>
      <c r="G185" s="46">
        <f t="shared" si="32"/>
        <v>7</v>
      </c>
      <c r="H185" s="77">
        <v>0</v>
      </c>
      <c r="I185" s="75">
        <v>0</v>
      </c>
      <c r="J185" s="46">
        <f t="shared" si="33"/>
        <v>7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10</v>
      </c>
      <c r="F193" s="70"/>
      <c r="G193" s="46">
        <f t="shared" si="32"/>
        <v>10</v>
      </c>
      <c r="H193" s="77">
        <v>0</v>
      </c>
      <c r="I193" s="75">
        <v>0</v>
      </c>
      <c r="J193" s="46">
        <f t="shared" si="33"/>
        <v>10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7</v>
      </c>
      <c r="F194" s="70"/>
      <c r="G194" s="46">
        <f t="shared" si="32"/>
        <v>7</v>
      </c>
      <c r="H194" s="77">
        <v>0</v>
      </c>
      <c r="I194" s="75">
        <v>0</v>
      </c>
      <c r="J194" s="46">
        <f t="shared" si="33"/>
        <v>7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v>11</v>
      </c>
      <c r="F205" s="70"/>
      <c r="G205" s="46">
        <f t="shared" si="32"/>
        <v>11</v>
      </c>
      <c r="H205" s="77">
        <v>0</v>
      </c>
      <c r="I205" s="75">
        <v>0</v>
      </c>
      <c r="J205" s="46">
        <f t="shared" si="33"/>
        <v>11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v>9</v>
      </c>
      <c r="F209" s="70"/>
      <c r="G209" s="46">
        <f t="shared" si="32"/>
        <v>9</v>
      </c>
      <c r="H209" s="77">
        <v>0</v>
      </c>
      <c r="I209" s="75">
        <v>0</v>
      </c>
      <c r="J209" s="46">
        <f t="shared" si="33"/>
        <v>9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v>43</v>
      </c>
      <c r="F216" s="70"/>
      <c r="G216" s="46">
        <f t="shared" si="32"/>
        <v>43</v>
      </c>
      <c r="H216" s="77">
        <v>0</v>
      </c>
      <c r="I216" s="75">
        <v>0</v>
      </c>
      <c r="J216" s="46">
        <f t="shared" si="33"/>
        <v>43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v>280</v>
      </c>
      <c r="F224" s="70"/>
      <c r="G224" s="46">
        <f t="shared" si="32"/>
        <v>280</v>
      </c>
      <c r="H224" s="77">
        <v>0</v>
      </c>
      <c r="I224" s="75">
        <v>0</v>
      </c>
      <c r="J224" s="46">
        <f t="shared" si="33"/>
        <v>280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1" si="48">E231+F231</f>
        <v>0</v>
      </c>
      <c r="H231" s="77">
        <v>0</v>
      </c>
      <c r="I231" s="75">
        <v>0</v>
      </c>
      <c r="J231" s="46">
        <f t="shared" ref="J231:J253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v>8</v>
      </c>
      <c r="F235" s="70"/>
      <c r="G235" s="46">
        <f t="shared" si="48"/>
        <v>8</v>
      </c>
      <c r="H235" s="77">
        <v>0</v>
      </c>
      <c r="I235" s="75">
        <v>0</v>
      </c>
      <c r="J235" s="46">
        <f t="shared" si="49"/>
        <v>8</v>
      </c>
      <c r="K235" s="71"/>
      <c r="L235" s="20">
        <v>50</v>
      </c>
      <c r="M235" s="64">
        <f t="shared" ref="M235:M253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v>5</v>
      </c>
      <c r="F236" s="70"/>
      <c r="G236" s="46">
        <f t="shared" si="48"/>
        <v>5</v>
      </c>
      <c r="H236" s="77">
        <v>0</v>
      </c>
      <c r="I236" s="75">
        <v>0</v>
      </c>
      <c r="J236" s="46">
        <f t="shared" si="49"/>
        <v>5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v>6</v>
      </c>
      <c r="F238" s="70"/>
      <c r="G238" s="46">
        <f t="shared" si="48"/>
        <v>6</v>
      </c>
      <c r="H238" s="77">
        <v>0</v>
      </c>
      <c r="I238" s="75">
        <v>0</v>
      </c>
      <c r="J238" s="46">
        <f t="shared" si="49"/>
        <v>6</v>
      </c>
      <c r="K238" s="71"/>
      <c r="L238" s="20">
        <v>35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v>1</v>
      </c>
      <c r="F239" s="70"/>
      <c r="G239" s="46">
        <f t="shared" si="48"/>
        <v>1</v>
      </c>
      <c r="H239" s="77">
        <v>0</v>
      </c>
      <c r="I239" s="75">
        <v>0</v>
      </c>
      <c r="J239" s="46">
        <f t="shared" si="49"/>
        <v>1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v>3</v>
      </c>
      <c r="F240" s="70"/>
      <c r="G240" s="46">
        <f t="shared" si="48"/>
        <v>3</v>
      </c>
      <c r="H240" s="77">
        <v>0</v>
      </c>
      <c r="I240" s="75">
        <v>0</v>
      </c>
      <c r="J240" s="46">
        <f t="shared" si="49"/>
        <v>3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v>1</v>
      </c>
      <c r="F241" s="70"/>
      <c r="G241" s="46">
        <f t="shared" si="48"/>
        <v>1</v>
      </c>
      <c r="H241" s="77">
        <v>0</v>
      </c>
      <c r="I241" s="75">
        <v>0</v>
      </c>
      <c r="J241" s="46">
        <f t="shared" si="49"/>
        <v>1</v>
      </c>
      <c r="K241" s="71"/>
      <c r="L241" s="20">
        <v>22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v>1</v>
      </c>
      <c r="F242" s="70"/>
      <c r="G242" s="46">
        <f t="shared" si="48"/>
        <v>1</v>
      </c>
      <c r="H242" s="77">
        <v>0</v>
      </c>
      <c r="I242" s="75">
        <v>0</v>
      </c>
      <c r="J242" s="46">
        <f t="shared" si="49"/>
        <v>1</v>
      </c>
      <c r="K242" s="71"/>
      <c r="L242" s="20">
        <v>35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v>15</v>
      </c>
      <c r="F243" s="70"/>
      <c r="G243" s="46">
        <f t="shared" si="48"/>
        <v>15</v>
      </c>
      <c r="H243" s="77">
        <v>0</v>
      </c>
      <c r="I243" s="75">
        <v>0</v>
      </c>
      <c r="J243" s="46">
        <f t="shared" si="49"/>
        <v>15</v>
      </c>
      <c r="K243" s="71"/>
      <c r="L243" s="20">
        <v>29</v>
      </c>
      <c r="M243" s="64">
        <f t="shared" si="50"/>
        <v>0</v>
      </c>
      <c r="N243" s="17" t="s">
        <v>16</v>
      </c>
      <c r="O243" s="18"/>
      <c r="P243" s="23">
        <f t="shared" ref="P243:P246" si="53">SUM(M243-O243)</f>
        <v>0</v>
      </c>
      <c r="Q243" s="89"/>
      <c r="R243" s="43">
        <f t="shared" ref="R243:R246" si="54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v>9</v>
      </c>
      <c r="F244" s="70"/>
      <c r="G244" s="46">
        <f t="shared" si="48"/>
        <v>9</v>
      </c>
      <c r="H244" s="77">
        <v>0</v>
      </c>
      <c r="I244" s="75">
        <v>0</v>
      </c>
      <c r="J244" s="46">
        <f t="shared" si="49"/>
        <v>9</v>
      </c>
      <c r="K244" s="71"/>
      <c r="L244" s="20">
        <v>25</v>
      </c>
      <c r="M244" s="64">
        <f t="shared" si="50"/>
        <v>0</v>
      </c>
      <c r="N244" s="17" t="s">
        <v>16</v>
      </c>
      <c r="O244" s="18"/>
      <c r="P244" s="23">
        <f t="shared" si="53"/>
        <v>0</v>
      </c>
      <c r="Q244" s="89"/>
      <c r="R244" s="43">
        <f t="shared" si="54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/>
      <c r="M245" s="64">
        <f t="shared" si="50"/>
        <v>0</v>
      </c>
      <c r="N245" s="17" t="s">
        <v>16</v>
      </c>
      <c r="O245" s="18"/>
      <c r="P245" s="23">
        <f t="shared" si="53"/>
        <v>0</v>
      </c>
      <c r="Q245" s="89"/>
      <c r="R245" s="43">
        <f t="shared" si="54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/>
      <c r="M246" s="64">
        <f t="shared" si="50"/>
        <v>0</v>
      </c>
      <c r="N246" s="17" t="s">
        <v>16</v>
      </c>
      <c r="O246" s="18"/>
      <c r="P246" s="23">
        <f t="shared" si="53"/>
        <v>0</v>
      </c>
      <c r="Q246" s="89"/>
      <c r="R246" s="43">
        <f t="shared" si="5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/>
      <c r="F247" s="70"/>
      <c r="G247" s="46">
        <f t="shared" si="48"/>
        <v>0</v>
      </c>
      <c r="H247" s="77">
        <v>0</v>
      </c>
      <c r="I247" s="75"/>
      <c r="J247" s="46">
        <f t="shared" si="49"/>
        <v>0</v>
      </c>
      <c r="K247" s="71"/>
      <c r="L247" s="20"/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/>
      <c r="F248" s="70"/>
      <c r="G248" s="46">
        <f t="shared" si="48"/>
        <v>0</v>
      </c>
      <c r="H248" s="77">
        <v>0</v>
      </c>
      <c r="I248" s="75"/>
      <c r="J248" s="46">
        <f t="shared" si="49"/>
        <v>0</v>
      </c>
      <c r="K248" s="71"/>
      <c r="L248" s="20"/>
      <c r="M248" s="64">
        <f t="shared" si="50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>
        <f t="shared" si="48"/>
        <v>0</v>
      </c>
      <c r="H249" s="77">
        <v>0</v>
      </c>
      <c r="I249" s="75"/>
      <c r="J249" s="46">
        <f t="shared" si="49"/>
        <v>0</v>
      </c>
      <c r="K249" s="71"/>
      <c r="L249" s="20"/>
      <c r="M249" s="64">
        <f t="shared" si="50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>
        <f t="shared" si="48"/>
        <v>0</v>
      </c>
      <c r="H250" s="77">
        <v>0</v>
      </c>
      <c r="I250" s="75"/>
      <c r="J250" s="46">
        <f t="shared" si="49"/>
        <v>0</v>
      </c>
      <c r="K250" s="71"/>
      <c r="L250" s="20"/>
      <c r="M250" s="64">
        <f t="shared" si="50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/>
      <c r="J251" s="46">
        <f t="shared" si="49"/>
        <v>0</v>
      </c>
      <c r="K251" s="71"/>
      <c r="L251" s="20"/>
      <c r="M251" s="64">
        <f t="shared" si="50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ref="G252:G253" si="55">E252+F252</f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50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si="55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50"/>
        <v>0</v>
      </c>
      <c r="N253" s="17" t="s">
        <v>16</v>
      </c>
      <c r="O253" s="18"/>
      <c r="P253" s="23">
        <f t="shared" ref="P253" si="56">SUM(M253-O253)</f>
        <v>0</v>
      </c>
      <c r="Q253" s="89"/>
      <c r="R253" s="43">
        <f t="shared" ref="R253" si="57">+K253*Q253</f>
        <v>0</v>
      </c>
    </row>
    <row r="254" spans="1:19" ht="25.5" x14ac:dyDescent="0.55000000000000004">
      <c r="A254" s="1"/>
      <c r="E254" s="24"/>
      <c r="F254" s="25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0</v>
      </c>
      <c r="S254" s="74"/>
    </row>
    <row r="255" spans="1:19" ht="25.5" customHeight="1" x14ac:dyDescent="0.5">
      <c r="A255" s="1"/>
      <c r="E255" s="24"/>
      <c r="F255" s="25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3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3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3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3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3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3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3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3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3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4</v>
      </c>
      <c r="F5" s="70"/>
      <c r="G5" s="46">
        <f t="shared" ref="G5:G26" si="0">E5+F5</f>
        <v>4</v>
      </c>
      <c r="H5" s="77">
        <v>0</v>
      </c>
      <c r="I5" s="75">
        <v>0</v>
      </c>
      <c r="J5" s="46">
        <f t="shared" ref="J5:J26" si="1">+G5-H5-K5-I5</f>
        <v>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37</v>
      </c>
      <c r="F6" s="70"/>
      <c r="G6" s="46">
        <f t="shared" si="0"/>
        <v>37</v>
      </c>
      <c r="H6" s="77">
        <v>0</v>
      </c>
      <c r="I6" s="75">
        <v>0</v>
      </c>
      <c r="J6" s="46">
        <f t="shared" si="1"/>
        <v>26</v>
      </c>
      <c r="K6" s="71">
        <v>11</v>
      </c>
      <c r="L6" s="15">
        <v>100</v>
      </c>
      <c r="M6" s="64">
        <f t="shared" ref="M6:M80" si="2">+L6*K6</f>
        <v>1100</v>
      </c>
      <c r="N6" s="17" t="s">
        <v>16</v>
      </c>
      <c r="O6" s="18">
        <v>100</v>
      </c>
      <c r="P6" s="121">
        <f t="shared" ref="P6:P69" si="3">SUM(M6-O6)</f>
        <v>1000</v>
      </c>
      <c r="Q6" s="120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9</v>
      </c>
      <c r="F15" s="70"/>
      <c r="G15" s="46">
        <f t="shared" si="0"/>
        <v>9</v>
      </c>
      <c r="H15" s="77">
        <v>0</v>
      </c>
      <c r="I15" s="75">
        <v>0</v>
      </c>
      <c r="J15" s="46">
        <f t="shared" si="1"/>
        <v>9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18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50</v>
      </c>
      <c r="P22" s="121">
        <f t="shared" si="3"/>
        <v>450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16</v>
      </c>
      <c r="F24" s="70"/>
      <c r="G24" s="46">
        <f t="shared" si="0"/>
        <v>16</v>
      </c>
      <c r="H24" s="77">
        <v>0</v>
      </c>
      <c r="I24" s="75">
        <v>0</v>
      </c>
      <c r="J24" s="46">
        <f t="shared" si="1"/>
        <v>11</v>
      </c>
      <c r="K24" s="71">
        <v>5</v>
      </c>
      <c r="L24" s="15">
        <v>100</v>
      </c>
      <c r="M24" s="64">
        <f t="shared" si="2"/>
        <v>500</v>
      </c>
      <c r="N24" s="17" t="s">
        <v>16</v>
      </c>
      <c r="O24" s="18">
        <v>50</v>
      </c>
      <c r="P24" s="121">
        <f t="shared" si="3"/>
        <v>450</v>
      </c>
      <c r="Q24" s="120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3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21</v>
      </c>
      <c r="F28" s="70"/>
      <c r="G28" s="46">
        <f t="shared" si="5"/>
        <v>21</v>
      </c>
      <c r="H28" s="77">
        <v>0</v>
      </c>
      <c r="I28" s="75">
        <v>0</v>
      </c>
      <c r="J28" s="46">
        <f t="shared" si="6"/>
        <v>16</v>
      </c>
      <c r="K28" s="71">
        <v>5</v>
      </c>
      <c r="L28" s="15">
        <v>100</v>
      </c>
      <c r="M28" s="64">
        <f t="shared" si="2"/>
        <v>500</v>
      </c>
      <c r="N28" s="17" t="s">
        <v>16</v>
      </c>
      <c r="O28" s="18">
        <v>50</v>
      </c>
      <c r="P28" s="121">
        <f t="shared" si="3"/>
        <v>450</v>
      </c>
      <c r="Q28" s="120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8</v>
      </c>
      <c r="F29" s="70"/>
      <c r="G29" s="46">
        <f t="shared" si="5"/>
        <v>8</v>
      </c>
      <c r="H29" s="77">
        <v>0</v>
      </c>
      <c r="I29" s="75">
        <v>0</v>
      </c>
      <c r="J29" s="46">
        <f t="shared" si="6"/>
        <v>8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7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>
        <v>50</v>
      </c>
      <c r="P31" s="121">
        <f t="shared" si="3"/>
        <v>550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3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>
        <v>130</v>
      </c>
      <c r="P32" s="121">
        <f t="shared" si="3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9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9</v>
      </c>
      <c r="F40" s="70"/>
      <c r="G40" s="46">
        <f t="shared" si="5"/>
        <v>9</v>
      </c>
      <c r="H40" s="77">
        <v>0</v>
      </c>
      <c r="I40" s="75">
        <v>0</v>
      </c>
      <c r="J40" s="46">
        <f t="shared" si="6"/>
        <v>9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9</v>
      </c>
      <c r="F41" s="70"/>
      <c r="G41" s="46">
        <f t="shared" si="5"/>
        <v>9</v>
      </c>
      <c r="H41" s="77">
        <v>0</v>
      </c>
      <c r="I41" s="75">
        <v>0</v>
      </c>
      <c r="J41" s="46">
        <f t="shared" si="6"/>
        <v>9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0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>
        <v>75</v>
      </c>
      <c r="P46" s="121">
        <f t="shared" si="3"/>
        <v>75</v>
      </c>
      <c r="Q46" s="120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0</v>
      </c>
      <c r="K47" s="71">
        <v>5</v>
      </c>
      <c r="L47" s="15">
        <v>50</v>
      </c>
      <c r="M47" s="64">
        <f t="shared" si="2"/>
        <v>250</v>
      </c>
      <c r="N47" s="17" t="s">
        <v>16</v>
      </c>
      <c r="O47" s="18">
        <v>150</v>
      </c>
      <c r="P47" s="121">
        <f t="shared" si="3"/>
        <v>100</v>
      </c>
      <c r="Q47" s="120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1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>
        <v>75</v>
      </c>
      <c r="P48" s="121">
        <f t="shared" si="3"/>
        <v>125</v>
      </c>
      <c r="Q48" s="120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0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>
        <v>100</v>
      </c>
      <c r="P49" s="121">
        <f t="shared" si="3"/>
        <v>100</v>
      </c>
      <c r="Q49" s="120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6</v>
      </c>
      <c r="K50" s="71">
        <v>3</v>
      </c>
      <c r="L50" s="15">
        <v>50</v>
      </c>
      <c r="M50" s="64">
        <f t="shared" si="2"/>
        <v>150</v>
      </c>
      <c r="N50" s="17" t="s">
        <v>16</v>
      </c>
      <c r="O50" s="18">
        <v>75</v>
      </c>
      <c r="P50" s="121">
        <f>SUM(M50-O50)</f>
        <v>75</v>
      </c>
      <c r="Q50" s="120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0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>
        <v>100</v>
      </c>
      <c r="P53" s="121">
        <f t="shared" si="3"/>
        <v>100</v>
      </c>
      <c r="Q53" s="12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2"/>
        <v>50</v>
      </c>
      <c r="N74" s="17" t="s">
        <v>1435</v>
      </c>
      <c r="O74" s="18">
        <v>50</v>
      </c>
      <c r="P74" s="23">
        <f t="shared" si="7"/>
        <v>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0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>
        <v>25</v>
      </c>
      <c r="P77" s="121">
        <f t="shared" si="7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4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1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6</v>
      </c>
      <c r="F81" s="70"/>
      <c r="G81" s="46">
        <f t="shared" si="5"/>
        <v>6</v>
      </c>
      <c r="H81" s="77">
        <v>0</v>
      </c>
      <c r="I81" s="75">
        <v>0</v>
      </c>
      <c r="J81" s="46">
        <f t="shared" si="6"/>
        <v>5</v>
      </c>
      <c r="K81" s="71">
        <v>1</v>
      </c>
      <c r="L81" s="20">
        <v>55</v>
      </c>
      <c r="M81" s="64">
        <f t="shared" ref="M81:M172" si="8">+L81*K81</f>
        <v>55</v>
      </c>
      <c r="N81" s="17" t="s">
        <v>1435</v>
      </c>
      <c r="O81" s="18">
        <v>55</v>
      </c>
      <c r="P81" s="23">
        <f t="shared" si="7"/>
        <v>0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14</v>
      </c>
      <c r="F110" s="70"/>
      <c r="G110" s="46">
        <f t="shared" si="20"/>
        <v>14</v>
      </c>
      <c r="H110" s="77">
        <v>0</v>
      </c>
      <c r="I110" s="75">
        <v>0</v>
      </c>
      <c r="J110" s="46">
        <f t="shared" si="21"/>
        <v>11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/>
      <c r="P110" s="121">
        <f t="shared" si="7"/>
        <v>360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5</v>
      </c>
      <c r="F111" s="70"/>
      <c r="G111" s="46">
        <f t="shared" si="20"/>
        <v>5</v>
      </c>
      <c r="H111" s="77">
        <v>0</v>
      </c>
      <c r="I111" s="75">
        <v>0</v>
      </c>
      <c r="J111" s="46">
        <f t="shared" si="21"/>
        <v>5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7</v>
      </c>
      <c r="F185" s="70"/>
      <c r="G185" s="46">
        <f t="shared" si="28"/>
        <v>7</v>
      </c>
      <c r="H185" s="77">
        <v>0</v>
      </c>
      <c r="I185" s="75">
        <v>0</v>
      </c>
      <c r="J185" s="46">
        <f t="shared" si="29"/>
        <v>6</v>
      </c>
      <c r="K185" s="71">
        <v>1</v>
      </c>
      <c r="L185" s="20">
        <v>80</v>
      </c>
      <c r="M185" s="64">
        <f t="shared" si="32"/>
        <v>80</v>
      </c>
      <c r="N185" s="17" t="s">
        <v>16</v>
      </c>
      <c r="O185" s="18"/>
      <c r="P185" s="121">
        <f t="shared" si="27"/>
        <v>80</v>
      </c>
      <c r="Q185" s="89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ref="M186" si="34">+L186*K186</f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ref="M190" si="36">+L190*K190</f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10</v>
      </c>
      <c r="F193" s="70"/>
      <c r="G193" s="46">
        <f t="shared" si="28"/>
        <v>10</v>
      </c>
      <c r="H193" s="77">
        <v>0</v>
      </c>
      <c r="I193" s="75">
        <v>0</v>
      </c>
      <c r="J193" s="46">
        <f t="shared" si="29"/>
        <v>10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7</v>
      </c>
      <c r="F194" s="70"/>
      <c r="G194" s="46">
        <f t="shared" si="28"/>
        <v>7</v>
      </c>
      <c r="H194" s="77">
        <v>0</v>
      </c>
      <c r="I194" s="75">
        <v>0</v>
      </c>
      <c r="J194" s="46">
        <f t="shared" si="29"/>
        <v>7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8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11</v>
      </c>
      <c r="F205" s="70"/>
      <c r="G205" s="46">
        <f t="shared" si="28"/>
        <v>11</v>
      </c>
      <c r="H205" s="77">
        <v>0</v>
      </c>
      <c r="I205" s="75">
        <v>0</v>
      </c>
      <c r="J205" s="46">
        <f t="shared" si="29"/>
        <v>11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39"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9</v>
      </c>
      <c r="F209" s="70"/>
      <c r="G209" s="46">
        <f t="shared" si="28"/>
        <v>9</v>
      </c>
      <c r="H209" s="77">
        <v>0</v>
      </c>
      <c r="I209" s="75">
        <v>0</v>
      </c>
      <c r="J209" s="46">
        <f t="shared" si="29"/>
        <v>8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21">
        <f t="shared" si="38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49" si="41">E231+F231</f>
        <v>0</v>
      </c>
      <c r="H231" s="77">
        <v>0</v>
      </c>
      <c r="I231" s="75">
        <v>0</v>
      </c>
      <c r="J231" s="46">
        <f t="shared" ref="J231:J248" si="42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+ยกมา!J235</f>
        <v>8</v>
      </c>
      <c r="F235" s="70"/>
      <c r="G235" s="46">
        <f t="shared" si="41"/>
        <v>8</v>
      </c>
      <c r="H235" s="77">
        <v>0</v>
      </c>
      <c r="I235" s="75">
        <v>0</v>
      </c>
      <c r="J235" s="46">
        <f t="shared" si="42"/>
        <v>7</v>
      </c>
      <c r="K235" s="71">
        <v>1</v>
      </c>
      <c r="L235" s="20">
        <v>50</v>
      </c>
      <c r="M235" s="64">
        <f t="shared" ref="M235:M247" si="43">+L235*K235</f>
        <v>50</v>
      </c>
      <c r="N235" s="17" t="s">
        <v>1435</v>
      </c>
      <c r="O235" s="18">
        <v>50</v>
      </c>
      <c r="P235" s="23">
        <f t="shared" si="38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+ยกมา!J236</f>
        <v>5</v>
      </c>
      <c r="F236" s="70"/>
      <c r="G236" s="46">
        <f t="shared" si="41"/>
        <v>5</v>
      </c>
      <c r="H236" s="77">
        <v>0</v>
      </c>
      <c r="I236" s="75">
        <v>0</v>
      </c>
      <c r="J236" s="46">
        <f t="shared" si="42"/>
        <v>4</v>
      </c>
      <c r="K236" s="71">
        <v>1</v>
      </c>
      <c r="L236" s="20">
        <v>50</v>
      </c>
      <c r="M236" s="64">
        <f t="shared" si="43"/>
        <v>50</v>
      </c>
      <c r="N236" s="17" t="s">
        <v>16</v>
      </c>
      <c r="O236" s="18">
        <v>25</v>
      </c>
      <c r="P236" s="121">
        <f t="shared" si="38"/>
        <v>25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+ยกมา!J237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+ยกมา!J238</f>
        <v>6</v>
      </c>
      <c r="F238" s="70"/>
      <c r="G238" s="46">
        <f t="shared" si="41"/>
        <v>6</v>
      </c>
      <c r="H238" s="77">
        <v>0</v>
      </c>
      <c r="I238" s="75">
        <v>0</v>
      </c>
      <c r="J238" s="46">
        <f t="shared" si="42"/>
        <v>6</v>
      </c>
      <c r="K238" s="71"/>
      <c r="L238" s="20">
        <v>35</v>
      </c>
      <c r="M238" s="64">
        <f t="shared" si="43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+ยกมา!J239</f>
        <v>1</v>
      </c>
      <c r="F239" s="70"/>
      <c r="G239" s="46">
        <f t="shared" si="41"/>
        <v>1</v>
      </c>
      <c r="H239" s="77">
        <v>0</v>
      </c>
      <c r="I239" s="75">
        <v>0</v>
      </c>
      <c r="J239" s="46">
        <f t="shared" si="42"/>
        <v>1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+ยกมา!J240</f>
        <v>3</v>
      </c>
      <c r="F240" s="70"/>
      <c r="G240" s="46">
        <f t="shared" si="41"/>
        <v>3</v>
      </c>
      <c r="H240" s="77">
        <v>0</v>
      </c>
      <c r="I240" s="75">
        <v>0</v>
      </c>
      <c r="J240" s="46">
        <f t="shared" si="42"/>
        <v>3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+ยกมา!J241</f>
        <v>1</v>
      </c>
      <c r="F241" s="70"/>
      <c r="G241" s="46">
        <f t="shared" si="41"/>
        <v>1</v>
      </c>
      <c r="H241" s="77">
        <v>0</v>
      </c>
      <c r="I241" s="75">
        <v>0</v>
      </c>
      <c r="J241" s="46">
        <f t="shared" si="42"/>
        <v>1</v>
      </c>
      <c r="K241" s="71"/>
      <c r="L241" s="20">
        <v>22</v>
      </c>
      <c r="M241" s="64">
        <f t="shared" si="43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+ยกมา!J242</f>
        <v>1</v>
      </c>
      <c r="F242" s="70"/>
      <c r="G242" s="46">
        <f t="shared" si="41"/>
        <v>1</v>
      </c>
      <c r="H242" s="77">
        <v>0</v>
      </c>
      <c r="I242" s="75">
        <v>0</v>
      </c>
      <c r="J242" s="46">
        <f t="shared" si="42"/>
        <v>1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+ยกมา!J243</f>
        <v>15</v>
      </c>
      <c r="F243" s="70"/>
      <c r="G243" s="46">
        <f t="shared" si="41"/>
        <v>15</v>
      </c>
      <c r="H243" s="77">
        <v>0</v>
      </c>
      <c r="I243" s="75">
        <v>0</v>
      </c>
      <c r="J243" s="46">
        <f t="shared" si="42"/>
        <v>2</v>
      </c>
      <c r="K243" s="71">
        <v>13</v>
      </c>
      <c r="L243" s="20">
        <v>29</v>
      </c>
      <c r="M243" s="64">
        <f t="shared" ref="M243:M246" si="45">+L243*K243</f>
        <v>377</v>
      </c>
      <c r="N243" s="17" t="s">
        <v>16</v>
      </c>
      <c r="O243" s="18">
        <v>182</v>
      </c>
      <c r="P243" s="121">
        <f t="shared" si="38"/>
        <v>195</v>
      </c>
      <c r="Q243" s="89"/>
      <c r="R243" s="43">
        <f t="shared" ref="R243:R246" si="46">+K243*Q243</f>
        <v>0</v>
      </c>
    </row>
    <row r="244" spans="1:19" ht="25.5" hidden="1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+ยกมา!J244</f>
        <v>9</v>
      </c>
      <c r="F244" s="70"/>
      <c r="G244" s="46">
        <f t="shared" si="41"/>
        <v>9</v>
      </c>
      <c r="H244" s="77">
        <v>0</v>
      </c>
      <c r="I244" s="75">
        <v>0</v>
      </c>
      <c r="J244" s="46">
        <f t="shared" si="42"/>
        <v>1</v>
      </c>
      <c r="K244" s="71">
        <v>8</v>
      </c>
      <c r="L244" s="20">
        <v>39</v>
      </c>
      <c r="M244" s="64">
        <f t="shared" si="45"/>
        <v>312</v>
      </c>
      <c r="N244" s="17" t="s">
        <v>16</v>
      </c>
      <c r="O244" s="18">
        <v>152</v>
      </c>
      <c r="P244" s="121">
        <f t="shared" si="38"/>
        <v>160</v>
      </c>
      <c r="Q244" s="89"/>
      <c r="R244" s="43">
        <f t="shared" si="46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>
        <f>+ยกมา!J245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/>
      <c r="M245" s="64">
        <f t="shared" si="45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6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+ยกมา!J246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6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+ยกมา!J247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/>
      <c r="M247" s="64">
        <f t="shared" si="43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+ยกมา!J248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+ยกมา!J249</f>
        <v>0</v>
      </c>
      <c r="F249" s="70"/>
      <c r="G249" s="46">
        <f t="shared" si="41"/>
        <v>0</v>
      </c>
      <c r="H249" s="77"/>
      <c r="I249" s="75"/>
      <c r="J249" s="46"/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+ยกมา!J250</f>
        <v>0</v>
      </c>
      <c r="F250" s="70"/>
      <c r="G250" s="46"/>
      <c r="H250" s="77"/>
      <c r="I250" s="75"/>
      <c r="J250" s="46"/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+ยกมา!J251</f>
        <v>0</v>
      </c>
      <c r="F251" s="70"/>
      <c r="G251" s="46"/>
      <c r="H251" s="77"/>
      <c r="I251" s="75"/>
      <c r="J251" s="46"/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+ยกมา!J252</f>
        <v>0</v>
      </c>
      <c r="F252" s="70"/>
      <c r="G252" s="46">
        <f t="shared" ref="G252:G253" si="47">E252+F252</f>
        <v>0</v>
      </c>
      <c r="H252" s="77">
        <v>0</v>
      </c>
      <c r="I252" s="75">
        <v>0</v>
      </c>
      <c r="J252" s="46">
        <f t="shared" ref="J252:J253" si="48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+ยกมา!J253</f>
        <v>0</v>
      </c>
      <c r="F253" s="70"/>
      <c r="G253" s="46">
        <f t="shared" si="47"/>
        <v>0</v>
      </c>
      <c r="H253" s="77">
        <v>0</v>
      </c>
      <c r="I253" s="75">
        <v>0</v>
      </c>
      <c r="J253" s="46">
        <f t="shared" si="48"/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si="38"/>
        <v>0</v>
      </c>
      <c r="Q253" s="89"/>
      <c r="R253" s="43">
        <f t="shared" ref="R253" si="50">+K253*Q253</f>
        <v>0</v>
      </c>
    </row>
    <row r="254" spans="1:19" ht="25.5" x14ac:dyDescent="0.55000000000000004">
      <c r="A254" s="1"/>
      <c r="B254" s="118"/>
      <c r="C254" s="119"/>
      <c r="D254" s="118"/>
      <c r="E254" s="24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1917.7199999999996</v>
      </c>
      <c r="S254" s="74"/>
    </row>
    <row r="255" spans="1:19" ht="25.5" customHeight="1" x14ac:dyDescent="0.5">
      <c r="A255" s="1"/>
      <c r="B255" s="118"/>
      <c r="C255" s="119"/>
      <c r="D255" s="118"/>
      <c r="E255" s="24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24"/>
      <c r="F256" s="118"/>
      <c r="G256" s="31"/>
      <c r="J256" s="31"/>
      <c r="K256" s="32"/>
      <c r="L256" s="94" t="s">
        <v>202</v>
      </c>
      <c r="M256" s="94"/>
      <c r="N256" s="33">
        <f>SUM(M5:M255)</f>
        <v>6434</v>
      </c>
    </row>
    <row r="257" spans="1:21" ht="25.5" x14ac:dyDescent="0.55000000000000004">
      <c r="A257" s="1"/>
      <c r="B257" s="118"/>
      <c r="C257" s="119"/>
      <c r="D257" s="118"/>
      <c r="E257" s="24"/>
      <c r="F257" s="118"/>
      <c r="G257" s="31"/>
      <c r="J257" s="31"/>
      <c r="L257" s="34" t="s">
        <v>203</v>
      </c>
      <c r="M257" s="35"/>
      <c r="N257" s="36"/>
    </row>
    <row r="258" spans="1:21" ht="25.5" x14ac:dyDescent="0.55000000000000004">
      <c r="A258" s="1"/>
      <c r="B258" s="118"/>
      <c r="C258" s="119"/>
      <c r="D258" s="118"/>
      <c r="E258" s="24"/>
      <c r="F258" s="118"/>
      <c r="G258" s="31"/>
      <c r="J258" s="31"/>
      <c r="L258" s="34" t="s">
        <v>204</v>
      </c>
      <c r="M258" s="35"/>
      <c r="N258" s="36">
        <f>SUM(O258:AF258)</f>
        <v>3185</v>
      </c>
      <c r="O258" s="2">
        <v>60</v>
      </c>
      <c r="P258" s="2">
        <v>130</v>
      </c>
      <c r="Q258" s="2">
        <v>2700</v>
      </c>
      <c r="R258" s="2">
        <v>130</v>
      </c>
      <c r="S258" s="2">
        <v>50</v>
      </c>
      <c r="T258" s="2">
        <v>60</v>
      </c>
      <c r="U258" s="2">
        <v>55</v>
      </c>
    </row>
    <row r="259" spans="1:21" ht="25.5" x14ac:dyDescent="0.55000000000000004">
      <c r="A259" s="1"/>
      <c r="B259" s="118"/>
      <c r="C259" s="119"/>
      <c r="D259" s="118"/>
      <c r="E259" s="24"/>
      <c r="F259" s="118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B260" s="118"/>
      <c r="C260" s="119"/>
      <c r="D260" s="118"/>
      <c r="E260" s="24"/>
      <c r="F260" s="118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B261" s="118"/>
      <c r="C261" s="119"/>
      <c r="D261" s="118"/>
      <c r="E261" s="24"/>
      <c r="F261" s="118"/>
      <c r="G261" s="31"/>
      <c r="J261" s="31"/>
      <c r="L261" s="34" t="s">
        <v>207</v>
      </c>
      <c r="M261" s="35"/>
      <c r="N261" s="37">
        <f>SUM(O5:O254)</f>
        <v>1569</v>
      </c>
    </row>
    <row r="262" spans="1:21" ht="25.5" x14ac:dyDescent="0.55000000000000004">
      <c r="A262" s="1"/>
      <c r="B262" s="118"/>
      <c r="C262" s="119"/>
      <c r="D262" s="118"/>
      <c r="E262" s="24"/>
      <c r="F262" s="118"/>
      <c r="G262" s="31"/>
      <c r="J262" s="31"/>
      <c r="L262" s="34" t="s">
        <v>208</v>
      </c>
      <c r="M262" s="35"/>
      <c r="N262" s="33">
        <f>N256-N257-N258-N260-N261</f>
        <v>1680</v>
      </c>
    </row>
    <row r="263" spans="1:21" ht="25.5" x14ac:dyDescent="0.55000000000000004">
      <c r="A263" s="1"/>
      <c r="B263" s="118"/>
      <c r="C263" s="119"/>
      <c r="D263" s="118"/>
      <c r="E263" s="24"/>
      <c r="F263" s="118"/>
      <c r="G263" s="24"/>
      <c r="J263" s="31"/>
      <c r="L263" s="34" t="s">
        <v>209</v>
      </c>
      <c r="M263" s="35"/>
      <c r="N263" s="37">
        <v>1680</v>
      </c>
    </row>
    <row r="264" spans="1:21" ht="25.5" x14ac:dyDescent="0.55000000000000004">
      <c r="A264" s="1"/>
      <c r="B264" s="118"/>
      <c r="C264" s="119"/>
      <c r="D264" s="118"/>
      <c r="E264" s="24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B265" s="118"/>
      <c r="C265" s="119"/>
      <c r="D265" s="118"/>
      <c r="E265" s="24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,000.00"/>
        <filter val="100.00"/>
        <filter val="120.00"/>
        <filter val="125.00"/>
        <filter val="130"/>
        <filter val="130.00"/>
        <filter val="195.00"/>
        <filter val="25.00"/>
        <filter val="360.00"/>
        <filter val="450.00"/>
        <filter val="55.00"/>
        <filter val="550.00"/>
        <filter val="75.00"/>
        <filter val="80.00"/>
        <filter val="85.00"/>
        <filter val="ส่วนลดสินค้า SALE"/>
      </filters>
    </filterColumn>
  </autoFilter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4</v>
      </c>
      <c r="F5" s="70">
        <v>10</v>
      </c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26</v>
      </c>
      <c r="F6" s="70">
        <v>10</v>
      </c>
      <c r="G6" s="46">
        <f t="shared" si="0"/>
        <v>36</v>
      </c>
      <c r="H6" s="77">
        <v>0</v>
      </c>
      <c r="I6" s="75">
        <v>0</v>
      </c>
      <c r="J6" s="46">
        <f t="shared" si="1"/>
        <v>31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>
        <v>50</v>
      </c>
      <c r="P6" s="121">
        <f t="shared" ref="P6:P69" si="3">SUM(M6-O6)</f>
        <v>450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9</v>
      </c>
      <c r="F15" s="70"/>
      <c r="G15" s="46">
        <f t="shared" si="0"/>
        <v>9</v>
      </c>
      <c r="H15" s="77">
        <v>0</v>
      </c>
      <c r="I15" s="75">
        <v>0</v>
      </c>
      <c r="J15" s="46">
        <f t="shared" si="1"/>
        <v>9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2</v>
      </c>
      <c r="F20" s="70">
        <v>3</v>
      </c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4</v>
      </c>
      <c r="F21" s="70">
        <v>3</v>
      </c>
      <c r="G21" s="46">
        <f t="shared" si="0"/>
        <v>7</v>
      </c>
      <c r="H21" s="77">
        <v>0</v>
      </c>
      <c r="I21" s="75">
        <v>0</v>
      </c>
      <c r="J21" s="46">
        <f t="shared" si="1"/>
        <v>6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>
        <v>45</v>
      </c>
      <c r="P21" s="121">
        <f t="shared" si="3"/>
        <v>40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18</v>
      </c>
      <c r="F22" s="70">
        <v>5</v>
      </c>
      <c r="G22" s="46">
        <f t="shared" si="0"/>
        <v>23</v>
      </c>
      <c r="H22" s="77">
        <v>0</v>
      </c>
      <c r="I22" s="75">
        <v>0</v>
      </c>
      <c r="J22" s="46">
        <f t="shared" si="1"/>
        <v>23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11</v>
      </c>
      <c r="F24" s="70">
        <v>5</v>
      </c>
      <c r="G24" s="46">
        <f t="shared" si="0"/>
        <v>16</v>
      </c>
      <c r="H24" s="77">
        <v>0</v>
      </c>
      <c r="I24" s="75">
        <v>0</v>
      </c>
      <c r="J24" s="46">
        <f t="shared" si="1"/>
        <v>14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>
        <v>100</v>
      </c>
      <c r="P24" s="121">
        <f t="shared" si="3"/>
        <v>100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3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16</v>
      </c>
      <c r="F28" s="70">
        <v>5</v>
      </c>
      <c r="G28" s="46">
        <f t="shared" si="5"/>
        <v>21</v>
      </c>
      <c r="H28" s="77">
        <v>0</v>
      </c>
      <c r="I28" s="75">
        <v>0</v>
      </c>
      <c r="J28" s="46">
        <f t="shared" si="6"/>
        <v>21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8</v>
      </c>
      <c r="F29" s="70">
        <v>5</v>
      </c>
      <c r="G29" s="46">
        <f t="shared" si="5"/>
        <v>13</v>
      </c>
      <c r="H29" s="77">
        <v>0</v>
      </c>
      <c r="I29" s="75">
        <v>0</v>
      </c>
      <c r="J29" s="46">
        <f t="shared" si="6"/>
        <v>13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7</v>
      </c>
      <c r="F31" s="70">
        <v>5</v>
      </c>
      <c r="G31" s="46">
        <f t="shared" si="5"/>
        <v>12</v>
      </c>
      <c r="H31" s="77">
        <v>0</v>
      </c>
      <c r="I31" s="75">
        <v>0</v>
      </c>
      <c r="J31" s="46">
        <f t="shared" si="6"/>
        <v>12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3</v>
      </c>
      <c r="F32" s="70">
        <v>3</v>
      </c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2</v>
      </c>
      <c r="F35" s="70">
        <v>3</v>
      </c>
      <c r="G35" s="46">
        <f t="shared" si="5"/>
        <v>5</v>
      </c>
      <c r="H35" s="77">
        <v>0</v>
      </c>
      <c r="I35" s="75">
        <v>0</v>
      </c>
      <c r="J35" s="46">
        <f t="shared" si="6"/>
        <v>3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1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9</v>
      </c>
      <c r="F39" s="70">
        <v>5</v>
      </c>
      <c r="G39" s="46">
        <f t="shared" si="5"/>
        <v>14</v>
      </c>
      <c r="H39" s="77">
        <v>0</v>
      </c>
      <c r="I39" s="75">
        <v>0</v>
      </c>
      <c r="J39" s="46">
        <f t="shared" si="6"/>
        <v>11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/>
      <c r="P39" s="121">
        <f t="shared" si="3"/>
        <v>150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9</v>
      </c>
      <c r="F40" s="70">
        <v>5</v>
      </c>
      <c r="G40" s="46">
        <f t="shared" si="5"/>
        <v>14</v>
      </c>
      <c r="H40" s="77">
        <v>0</v>
      </c>
      <c r="I40" s="75">
        <v>0</v>
      </c>
      <c r="J40" s="46">
        <f t="shared" si="6"/>
        <v>12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9</v>
      </c>
      <c r="F41" s="70">
        <v>5</v>
      </c>
      <c r="G41" s="46">
        <f t="shared" si="5"/>
        <v>14</v>
      </c>
      <c r="H41" s="77">
        <v>0</v>
      </c>
      <c r="I41" s="75">
        <v>0</v>
      </c>
      <c r="J41" s="46">
        <f t="shared" si="6"/>
        <v>12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>
        <v>50</v>
      </c>
      <c r="P41" s="121">
        <f t="shared" si="3"/>
        <v>50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4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>
        <v>50</v>
      </c>
      <c r="P50" s="121">
        <f t="shared" si="3"/>
        <v>50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2</v>
      </c>
      <c r="F64" s="70">
        <v>3</v>
      </c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1</v>
      </c>
      <c r="F65" s="70">
        <v>3</v>
      </c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1</v>
      </c>
      <c r="F66" s="70">
        <v>3</v>
      </c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5</v>
      </c>
      <c r="F74" s="70">
        <v>5</v>
      </c>
      <c r="G74" s="46">
        <f t="shared" si="5"/>
        <v>10</v>
      </c>
      <c r="H74" s="77">
        <v>0</v>
      </c>
      <c r="I74" s="75">
        <v>0</v>
      </c>
      <c r="J74" s="46">
        <f t="shared" si="6"/>
        <v>9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4</v>
      </c>
      <c r="F80" s="70">
        <v>3</v>
      </c>
      <c r="G80" s="46">
        <f t="shared" si="5"/>
        <v>7</v>
      </c>
      <c r="H80" s="77">
        <v>0</v>
      </c>
      <c r="I80" s="75">
        <v>0</v>
      </c>
      <c r="J80" s="46">
        <f t="shared" si="6"/>
        <v>6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1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5</v>
      </c>
      <c r="F81" s="70">
        <v>3</v>
      </c>
      <c r="G81" s="46">
        <f t="shared" si="5"/>
        <v>8</v>
      </c>
      <c r="H81" s="77">
        <v>0</v>
      </c>
      <c r="I81" s="75">
        <v>0</v>
      </c>
      <c r="J81" s="46">
        <f t="shared" si="6"/>
        <v>8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11</v>
      </c>
      <c r="F110" s="70"/>
      <c r="G110" s="46">
        <f t="shared" si="20"/>
        <v>11</v>
      </c>
      <c r="H110" s="77">
        <v>0</v>
      </c>
      <c r="I110" s="75">
        <v>0</v>
      </c>
      <c r="J110" s="46">
        <f t="shared" si="21"/>
        <v>7</v>
      </c>
      <c r="K110" s="71">
        <v>4</v>
      </c>
      <c r="L110" s="22">
        <v>120</v>
      </c>
      <c r="M110" s="64">
        <f t="shared" si="8"/>
        <v>480</v>
      </c>
      <c r="N110" s="17" t="s">
        <v>16</v>
      </c>
      <c r="O110" s="18"/>
      <c r="P110" s="121">
        <f t="shared" si="7"/>
        <v>480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5</v>
      </c>
      <c r="F111" s="70"/>
      <c r="G111" s="46">
        <f t="shared" si="20"/>
        <v>5</v>
      </c>
      <c r="H111" s="77">
        <v>0</v>
      </c>
      <c r="I111" s="75">
        <v>0</v>
      </c>
      <c r="J111" s="46">
        <f t="shared" si="21"/>
        <v>4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21">
        <f t="shared" si="7"/>
        <v>250</v>
      </c>
      <c r="Q111" s="89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3</v>
      </c>
      <c r="F131" s="70">
        <v>5</v>
      </c>
      <c r="G131" s="46">
        <f t="shared" si="20"/>
        <v>8</v>
      </c>
      <c r="H131" s="77">
        <v>0</v>
      </c>
      <c r="I131" s="75">
        <v>0</v>
      </c>
      <c r="J131" s="46">
        <f t="shared" si="21"/>
        <v>7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0</v>
      </c>
      <c r="F133" s="70">
        <v>5</v>
      </c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>
        <v>5</v>
      </c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>
        <v>5</v>
      </c>
      <c r="G162" s="46">
        <f t="shared" ref="G162:G230" si="28">E162+F162</f>
        <v>5</v>
      </c>
      <c r="H162" s="77">
        <v>0</v>
      </c>
      <c r="I162" s="75">
        <v>0</v>
      </c>
      <c r="J162" s="46">
        <f t="shared" ref="J162:J230" si="29">+G162-H162-K162-I162</f>
        <v>5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6</v>
      </c>
      <c r="F185" s="70"/>
      <c r="G185" s="46">
        <f t="shared" si="28"/>
        <v>6</v>
      </c>
      <c r="H185" s="77">
        <v>0</v>
      </c>
      <c r="I185" s="75">
        <v>0</v>
      </c>
      <c r="J185" s="46">
        <f t="shared" si="29"/>
        <v>6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+'1'!J188</f>
        <v>0</v>
      </c>
      <c r="F188" s="70">
        <v>150</v>
      </c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10</v>
      </c>
      <c r="F193" s="70"/>
      <c r="G193" s="46">
        <f t="shared" si="28"/>
        <v>10</v>
      </c>
      <c r="H193" s="77">
        <v>0</v>
      </c>
      <c r="I193" s="75">
        <v>0</v>
      </c>
      <c r="J193" s="46">
        <f t="shared" si="29"/>
        <v>10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7</v>
      </c>
      <c r="F194" s="70"/>
      <c r="G194" s="46">
        <f t="shared" si="28"/>
        <v>7</v>
      </c>
      <c r="H194" s="77">
        <v>0</v>
      </c>
      <c r="I194" s="75">
        <v>0</v>
      </c>
      <c r="J194" s="46">
        <f t="shared" si="29"/>
        <v>5</v>
      </c>
      <c r="K194" s="71">
        <v>2</v>
      </c>
      <c r="L194" s="20">
        <v>120</v>
      </c>
      <c r="M194" s="64">
        <f t="shared" si="32"/>
        <v>240</v>
      </c>
      <c r="N194" s="17" t="s">
        <v>16</v>
      </c>
      <c r="O194" s="18"/>
      <c r="P194" s="121">
        <f t="shared" si="27"/>
        <v>240</v>
      </c>
      <c r="Q194" s="89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0</v>
      </c>
      <c r="F198" s="70">
        <v>6</v>
      </c>
      <c r="G198" s="46">
        <f t="shared" si="28"/>
        <v>6</v>
      </c>
      <c r="H198" s="77">
        <v>0</v>
      </c>
      <c r="I198" s="75">
        <v>0</v>
      </c>
      <c r="J198" s="46">
        <f t="shared" si="29"/>
        <v>6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11</v>
      </c>
      <c r="F205" s="70"/>
      <c r="G205" s="46">
        <f t="shared" si="28"/>
        <v>11</v>
      </c>
      <c r="H205" s="77">
        <v>0</v>
      </c>
      <c r="I205" s="75">
        <v>0</v>
      </c>
      <c r="J205" s="46">
        <f t="shared" si="29"/>
        <v>11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8</v>
      </c>
      <c r="F209" s="70"/>
      <c r="G209" s="46">
        <f t="shared" si="28"/>
        <v>8</v>
      </c>
      <c r="H209" s="77">
        <v>0</v>
      </c>
      <c r="I209" s="75">
        <v>0</v>
      </c>
      <c r="J209" s="46">
        <f t="shared" si="29"/>
        <v>6</v>
      </c>
      <c r="K209" s="71">
        <v>2</v>
      </c>
      <c r="L209" s="20">
        <v>120</v>
      </c>
      <c r="M209" s="64">
        <f t="shared" si="32"/>
        <v>240</v>
      </c>
      <c r="N209" s="17" t="s">
        <v>16</v>
      </c>
      <c r="O209" s="18"/>
      <c r="P209" s="121">
        <f t="shared" si="36"/>
        <v>240</v>
      </c>
      <c r="Q209" s="89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49" si="38">E231+F231</f>
        <v>0</v>
      </c>
      <c r="H231" s="77">
        <v>0</v>
      </c>
      <c r="I231" s="75">
        <v>0</v>
      </c>
      <c r="J231" s="46">
        <f t="shared" ref="J231:J248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+'1'!J235</f>
        <v>7</v>
      </c>
      <c r="F235" s="70">
        <v>5</v>
      </c>
      <c r="G235" s="46">
        <f t="shared" si="38"/>
        <v>12</v>
      </c>
      <c r="H235" s="77">
        <v>0</v>
      </c>
      <c r="I235" s="75">
        <v>0</v>
      </c>
      <c r="J235" s="46">
        <f t="shared" si="39"/>
        <v>9</v>
      </c>
      <c r="K235" s="71">
        <v>3</v>
      </c>
      <c r="L235" s="20">
        <v>50</v>
      </c>
      <c r="M235" s="64">
        <f t="shared" ref="M235:M247" si="40">+L235*K235</f>
        <v>150</v>
      </c>
      <c r="N235" s="17" t="s">
        <v>16</v>
      </c>
      <c r="O235" s="18">
        <v>50</v>
      </c>
      <c r="P235" s="121">
        <f t="shared" si="36"/>
        <v>100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+'1'!J236</f>
        <v>4</v>
      </c>
      <c r="F236" s="70">
        <v>5</v>
      </c>
      <c r="G236" s="46">
        <f t="shared" si="38"/>
        <v>9</v>
      </c>
      <c r="H236" s="77">
        <v>0</v>
      </c>
      <c r="I236" s="75">
        <v>0</v>
      </c>
      <c r="J236" s="46">
        <f t="shared" si="39"/>
        <v>9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+'1'!J238</f>
        <v>6</v>
      </c>
      <c r="F238" s="70"/>
      <c r="G238" s="46">
        <f t="shared" si="38"/>
        <v>6</v>
      </c>
      <c r="H238" s="77">
        <v>0</v>
      </c>
      <c r="I238" s="75">
        <v>0</v>
      </c>
      <c r="J238" s="46">
        <f t="shared" si="39"/>
        <v>6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+'1'!J239</f>
        <v>1</v>
      </c>
      <c r="F239" s="70">
        <v>3</v>
      </c>
      <c r="G239" s="46">
        <f t="shared" si="38"/>
        <v>4</v>
      </c>
      <c r="H239" s="77">
        <v>0</v>
      </c>
      <c r="I239" s="75">
        <v>0</v>
      </c>
      <c r="J239" s="46">
        <f t="shared" si="39"/>
        <v>4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+'1'!J240</f>
        <v>3</v>
      </c>
      <c r="F240" s="70">
        <v>3</v>
      </c>
      <c r="G240" s="46">
        <f t="shared" si="38"/>
        <v>6</v>
      </c>
      <c r="H240" s="77">
        <v>0</v>
      </c>
      <c r="I240" s="75">
        <v>0</v>
      </c>
      <c r="J240" s="46">
        <f t="shared" si="39"/>
        <v>5</v>
      </c>
      <c r="K240" s="71">
        <v>1</v>
      </c>
      <c r="L240" s="20">
        <v>35</v>
      </c>
      <c r="M240" s="64">
        <f t="shared" si="40"/>
        <v>35</v>
      </c>
      <c r="N240" s="17" t="s">
        <v>16</v>
      </c>
      <c r="O240" s="18"/>
      <c r="P240" s="121">
        <f t="shared" si="36"/>
        <v>35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+'1'!J241</f>
        <v>1</v>
      </c>
      <c r="F241" s="70">
        <v>3</v>
      </c>
      <c r="G241" s="46">
        <f t="shared" si="38"/>
        <v>4</v>
      </c>
      <c r="H241" s="77">
        <v>0</v>
      </c>
      <c r="I241" s="75">
        <v>0</v>
      </c>
      <c r="J241" s="46">
        <f t="shared" si="39"/>
        <v>3</v>
      </c>
      <c r="K241" s="71">
        <v>1</v>
      </c>
      <c r="L241" s="20">
        <v>22</v>
      </c>
      <c r="M241" s="64">
        <f t="shared" si="40"/>
        <v>22</v>
      </c>
      <c r="N241" s="17" t="s">
        <v>16</v>
      </c>
      <c r="O241" s="18"/>
      <c r="P241" s="121">
        <f t="shared" si="36"/>
        <v>22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+'1'!J242</f>
        <v>1</v>
      </c>
      <c r="F242" s="70">
        <v>3</v>
      </c>
      <c r="G242" s="46">
        <f t="shared" si="38"/>
        <v>4</v>
      </c>
      <c r="H242" s="77">
        <v>0</v>
      </c>
      <c r="I242" s="75">
        <v>0</v>
      </c>
      <c r="J242" s="46">
        <f t="shared" si="39"/>
        <v>3</v>
      </c>
      <c r="K242" s="71">
        <v>1</v>
      </c>
      <c r="L242" s="20">
        <v>35</v>
      </c>
      <c r="M242" s="64">
        <f t="shared" si="40"/>
        <v>35</v>
      </c>
      <c r="N242" s="17" t="s">
        <v>16</v>
      </c>
      <c r="O242" s="18"/>
      <c r="P242" s="121">
        <f t="shared" si="36"/>
        <v>35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+'1'!J243</f>
        <v>2</v>
      </c>
      <c r="F243" s="70">
        <v>20</v>
      </c>
      <c r="G243" s="46">
        <f t="shared" si="38"/>
        <v>22</v>
      </c>
      <c r="H243" s="77">
        <v>0</v>
      </c>
      <c r="I243" s="75">
        <v>0</v>
      </c>
      <c r="J243" s="46">
        <f t="shared" si="39"/>
        <v>9</v>
      </c>
      <c r="K243" s="71">
        <v>13</v>
      </c>
      <c r="L243" s="20">
        <v>29</v>
      </c>
      <c r="M243" s="64">
        <f t="shared" ref="M243:M246" si="42">+L243*K243</f>
        <v>377</v>
      </c>
      <c r="N243" s="17" t="s">
        <v>16</v>
      </c>
      <c r="O243" s="18">
        <v>182</v>
      </c>
      <c r="P243" s="121">
        <f t="shared" si="36"/>
        <v>195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+'1'!J244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>
        <f>+'1'!J245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/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+'1'!J249</f>
        <v>0</v>
      </c>
      <c r="F249" s="70"/>
      <c r="G249" s="46">
        <f t="shared" si="38"/>
        <v>0</v>
      </c>
      <c r="H249" s="77"/>
      <c r="I249" s="75"/>
      <c r="J249" s="46"/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+'1'!J251</f>
        <v>0</v>
      </c>
      <c r="F251" s="70"/>
      <c r="G251" s="46"/>
      <c r="H251" s="77"/>
      <c r="I251" s="75"/>
      <c r="J251" s="46"/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985.91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3529</v>
      </c>
    </row>
    <row r="257" spans="1:20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805</v>
      </c>
      <c r="O258" s="2">
        <v>105</v>
      </c>
      <c r="P258" s="2">
        <v>80</v>
      </c>
      <c r="Q258" s="87">
        <v>50</v>
      </c>
      <c r="R258" s="2">
        <v>50</v>
      </c>
      <c r="S258" s="2">
        <v>400</v>
      </c>
      <c r="T258" s="2">
        <v>120</v>
      </c>
    </row>
    <row r="259" spans="1:20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577</v>
      </c>
    </row>
    <row r="262" spans="1:20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2147</v>
      </c>
    </row>
    <row r="263" spans="1:20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2147</v>
      </c>
    </row>
    <row r="264" spans="1:20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31</v>
      </c>
      <c r="F6" s="70"/>
      <c r="G6" s="46">
        <f t="shared" si="0"/>
        <v>31</v>
      </c>
      <c r="H6" s="77">
        <v>0</v>
      </c>
      <c r="I6" s="75">
        <v>0</v>
      </c>
      <c r="J6" s="46">
        <f t="shared" si="1"/>
        <v>24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>
        <v>100</v>
      </c>
      <c r="P6" s="121">
        <f t="shared" ref="P6:P69" si="3">SUM(M6-O6)</f>
        <v>600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9</v>
      </c>
      <c r="F15" s="70"/>
      <c r="G15" s="46">
        <f t="shared" si="0"/>
        <v>9</v>
      </c>
      <c r="H15" s="77">
        <v>0</v>
      </c>
      <c r="I15" s="75">
        <v>0</v>
      </c>
      <c r="J15" s="46">
        <f t="shared" si="1"/>
        <v>9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18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50</v>
      </c>
      <c r="P22" s="121">
        <f t="shared" si="3"/>
        <v>450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14</v>
      </c>
      <c r="F24" s="70"/>
      <c r="G24" s="46">
        <f t="shared" si="0"/>
        <v>14</v>
      </c>
      <c r="H24" s="77">
        <v>0</v>
      </c>
      <c r="I24" s="75">
        <v>0</v>
      </c>
      <c r="J24" s="46">
        <f t="shared" si="1"/>
        <v>14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3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21</v>
      </c>
      <c r="F28" s="70"/>
      <c r="G28" s="46">
        <f t="shared" si="5"/>
        <v>21</v>
      </c>
      <c r="H28" s="77">
        <v>0</v>
      </c>
      <c r="I28" s="75">
        <v>0</v>
      </c>
      <c r="J28" s="46">
        <f t="shared" si="6"/>
        <v>17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>
        <v>50</v>
      </c>
      <c r="P28" s="121">
        <f t="shared" si="3"/>
        <v>350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13</v>
      </c>
      <c r="F29" s="70"/>
      <c r="G29" s="46">
        <f t="shared" si="5"/>
        <v>13</v>
      </c>
      <c r="H29" s="77">
        <v>0</v>
      </c>
      <c r="I29" s="75">
        <v>0</v>
      </c>
      <c r="J29" s="46">
        <f t="shared" si="6"/>
        <v>13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10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>
        <v>100</v>
      </c>
      <c r="P31" s="121">
        <f t="shared" si="3"/>
        <v>100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11</v>
      </c>
      <c r="F39" s="70"/>
      <c r="G39" s="46">
        <f t="shared" si="5"/>
        <v>11</v>
      </c>
      <c r="H39" s="77">
        <v>0</v>
      </c>
      <c r="I39" s="75">
        <v>0</v>
      </c>
      <c r="J39" s="46">
        <f t="shared" si="6"/>
        <v>11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12</v>
      </c>
      <c r="F40" s="70"/>
      <c r="G40" s="46">
        <f t="shared" si="5"/>
        <v>12</v>
      </c>
      <c r="H40" s="77">
        <v>0</v>
      </c>
      <c r="I40" s="75">
        <v>0</v>
      </c>
      <c r="J40" s="46">
        <f t="shared" si="6"/>
        <v>10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12</v>
      </c>
      <c r="F41" s="70"/>
      <c r="G41" s="46">
        <f t="shared" si="5"/>
        <v>12</v>
      </c>
      <c r="H41" s="77">
        <v>0</v>
      </c>
      <c r="I41" s="75">
        <v>0</v>
      </c>
      <c r="J41" s="46">
        <f t="shared" si="6"/>
        <v>10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>
        <v>50</v>
      </c>
      <c r="P41" s="121">
        <f t="shared" si="3"/>
        <v>50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9</v>
      </c>
      <c r="F74" s="70"/>
      <c r="G74" s="46">
        <f t="shared" si="5"/>
        <v>9</v>
      </c>
      <c r="H74" s="77">
        <v>0</v>
      </c>
      <c r="I74" s="75">
        <v>0</v>
      </c>
      <c r="J74" s="46">
        <f t="shared" si="6"/>
        <v>9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6</v>
      </c>
      <c r="F80" s="70"/>
      <c r="G80" s="46">
        <f t="shared" si="5"/>
        <v>6</v>
      </c>
      <c r="H80" s="77">
        <v>0</v>
      </c>
      <c r="I80" s="75">
        <v>0</v>
      </c>
      <c r="J80" s="46">
        <f t="shared" si="6"/>
        <v>5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>
        <v>30</v>
      </c>
      <c r="P80" s="121">
        <f t="shared" si="7"/>
        <v>25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8</v>
      </c>
      <c r="F81" s="70"/>
      <c r="G81" s="46">
        <f t="shared" si="5"/>
        <v>8</v>
      </c>
      <c r="H81" s="77">
        <v>0</v>
      </c>
      <c r="I81" s="75">
        <v>0</v>
      </c>
      <c r="J81" s="46">
        <f t="shared" si="6"/>
        <v>8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7</v>
      </c>
      <c r="F110" s="70"/>
      <c r="G110" s="46">
        <f t="shared" si="20"/>
        <v>7</v>
      </c>
      <c r="H110" s="77">
        <v>0</v>
      </c>
      <c r="I110" s="75">
        <v>0</v>
      </c>
      <c r="J110" s="46">
        <f t="shared" si="21"/>
        <v>7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4</v>
      </c>
      <c r="F111" s="70"/>
      <c r="G111" s="46">
        <f t="shared" si="20"/>
        <v>4</v>
      </c>
      <c r="H111" s="77">
        <v>0</v>
      </c>
      <c r="I111" s="75">
        <v>0</v>
      </c>
      <c r="J111" s="46">
        <f t="shared" si="21"/>
        <v>4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3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1">
        <f t="shared" si="7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5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21">
        <f t="shared" si="7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7</v>
      </c>
      <c r="F131" s="70"/>
      <c r="G131" s="46">
        <f t="shared" si="20"/>
        <v>7</v>
      </c>
      <c r="H131" s="77">
        <v>0</v>
      </c>
      <c r="I131" s="75">
        <v>0</v>
      </c>
      <c r="J131" s="46">
        <f t="shared" si="21"/>
        <v>7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5</v>
      </c>
      <c r="F162" s="70"/>
      <c r="G162" s="46">
        <f t="shared" ref="G162:G230" si="28">E162+F162</f>
        <v>5</v>
      </c>
      <c r="H162" s="77">
        <v>0</v>
      </c>
      <c r="I162" s="75">
        <v>0</v>
      </c>
      <c r="J162" s="46">
        <f t="shared" ref="J162:J230" si="29">+G162-H162-K162-I162</f>
        <v>5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6</v>
      </c>
      <c r="F185" s="70"/>
      <c r="G185" s="46">
        <f t="shared" si="28"/>
        <v>6</v>
      </c>
      <c r="H185" s="77">
        <v>0</v>
      </c>
      <c r="I185" s="75">
        <v>0</v>
      </c>
      <c r="J185" s="46">
        <f t="shared" si="29"/>
        <v>6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10</v>
      </c>
      <c r="F193" s="70"/>
      <c r="G193" s="46">
        <f t="shared" si="28"/>
        <v>10</v>
      </c>
      <c r="H193" s="77">
        <v>0</v>
      </c>
      <c r="I193" s="75">
        <v>0</v>
      </c>
      <c r="J193" s="46">
        <f t="shared" si="29"/>
        <v>10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5</v>
      </c>
      <c r="F194" s="70"/>
      <c r="G194" s="46">
        <f t="shared" si="28"/>
        <v>5</v>
      </c>
      <c r="H194" s="77">
        <v>0</v>
      </c>
      <c r="I194" s="75">
        <v>0</v>
      </c>
      <c r="J194" s="46">
        <f t="shared" si="29"/>
        <v>5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6</v>
      </c>
      <c r="F198" s="70"/>
      <c r="G198" s="46">
        <f t="shared" si="28"/>
        <v>6</v>
      </c>
      <c r="H198" s="77">
        <v>0</v>
      </c>
      <c r="I198" s="75">
        <v>0</v>
      </c>
      <c r="J198" s="46">
        <f t="shared" si="29"/>
        <v>6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11</v>
      </c>
      <c r="F205" s="70"/>
      <c r="G205" s="46">
        <f t="shared" si="28"/>
        <v>11</v>
      </c>
      <c r="H205" s="77">
        <v>0</v>
      </c>
      <c r="I205" s="75">
        <v>0</v>
      </c>
      <c r="J205" s="46">
        <f t="shared" si="29"/>
        <v>11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6</v>
      </c>
      <c r="F209" s="70"/>
      <c r="G209" s="46">
        <f t="shared" si="28"/>
        <v>6</v>
      </c>
      <c r="H209" s="77">
        <v>0</v>
      </c>
      <c r="I209" s="75">
        <v>0</v>
      </c>
      <c r="J209" s="46">
        <f t="shared" si="29"/>
        <v>6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2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+'2'!J235</f>
        <v>9</v>
      </c>
      <c r="F235" s="70"/>
      <c r="G235" s="46">
        <f t="shared" si="38"/>
        <v>9</v>
      </c>
      <c r="H235" s="77">
        <v>0</v>
      </c>
      <c r="I235" s="75">
        <v>0</v>
      </c>
      <c r="J235" s="46">
        <f t="shared" si="39"/>
        <v>9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+'2'!J236</f>
        <v>9</v>
      </c>
      <c r="F236" s="70"/>
      <c r="G236" s="46">
        <f t="shared" si="38"/>
        <v>9</v>
      </c>
      <c r="H236" s="77">
        <v>0</v>
      </c>
      <c r="I236" s="75">
        <v>0</v>
      </c>
      <c r="J236" s="46">
        <f t="shared" si="39"/>
        <v>9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+'2'!J238</f>
        <v>6</v>
      </c>
      <c r="F238" s="70"/>
      <c r="G238" s="46">
        <f t="shared" si="38"/>
        <v>6</v>
      </c>
      <c r="H238" s="77">
        <v>0</v>
      </c>
      <c r="I238" s="75">
        <v>0</v>
      </c>
      <c r="J238" s="46">
        <f t="shared" si="39"/>
        <v>6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+'2'!J239</f>
        <v>4</v>
      </c>
      <c r="F239" s="70"/>
      <c r="G239" s="46">
        <f t="shared" si="38"/>
        <v>4</v>
      </c>
      <c r="H239" s="77">
        <v>0</v>
      </c>
      <c r="I239" s="75">
        <v>0</v>
      </c>
      <c r="J239" s="46">
        <f t="shared" si="39"/>
        <v>4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+'2'!J240</f>
        <v>5</v>
      </c>
      <c r="F240" s="70"/>
      <c r="G240" s="46">
        <f t="shared" si="38"/>
        <v>5</v>
      </c>
      <c r="H240" s="77">
        <v>0</v>
      </c>
      <c r="I240" s="75">
        <v>0</v>
      </c>
      <c r="J240" s="46">
        <f t="shared" si="39"/>
        <v>4</v>
      </c>
      <c r="K240" s="71">
        <v>1</v>
      </c>
      <c r="L240" s="20">
        <v>35</v>
      </c>
      <c r="M240" s="64">
        <f t="shared" si="40"/>
        <v>35</v>
      </c>
      <c r="N240" s="17" t="s">
        <v>16</v>
      </c>
      <c r="O240" s="18"/>
      <c r="P240" s="121">
        <f t="shared" si="36"/>
        <v>35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+'2'!J241</f>
        <v>3</v>
      </c>
      <c r="F241" s="70"/>
      <c r="G241" s="46">
        <f t="shared" si="38"/>
        <v>3</v>
      </c>
      <c r="H241" s="77">
        <v>0</v>
      </c>
      <c r="I241" s="75">
        <v>0</v>
      </c>
      <c r="J241" s="46">
        <f t="shared" si="39"/>
        <v>3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+'2'!J242</f>
        <v>3</v>
      </c>
      <c r="F242" s="70"/>
      <c r="G242" s="46">
        <f t="shared" si="38"/>
        <v>3</v>
      </c>
      <c r="H242" s="77">
        <v>0</v>
      </c>
      <c r="I242" s="75">
        <v>0</v>
      </c>
      <c r="J242" s="46">
        <f t="shared" si="39"/>
        <v>2</v>
      </c>
      <c r="K242" s="71">
        <v>1</v>
      </c>
      <c r="L242" s="20">
        <v>35</v>
      </c>
      <c r="M242" s="64">
        <f t="shared" si="40"/>
        <v>35</v>
      </c>
      <c r="N242" s="17" t="s">
        <v>16</v>
      </c>
      <c r="O242" s="18"/>
      <c r="P242" s="121">
        <f t="shared" si="36"/>
        <v>35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+'2'!J243</f>
        <v>9</v>
      </c>
      <c r="F243" s="70"/>
      <c r="G243" s="46">
        <f t="shared" si="38"/>
        <v>9</v>
      </c>
      <c r="H243" s="77">
        <v>0</v>
      </c>
      <c r="I243" s="75">
        <v>0</v>
      </c>
      <c r="J243" s="46">
        <f t="shared" si="39"/>
        <v>4</v>
      </c>
      <c r="K243" s="71">
        <v>5</v>
      </c>
      <c r="L243" s="20">
        <v>29</v>
      </c>
      <c r="M243" s="64">
        <f t="shared" ref="M243:M246" si="42">+L243*K243</f>
        <v>145</v>
      </c>
      <c r="N243" s="17" t="s">
        <v>16</v>
      </c>
      <c r="O243" s="18">
        <v>70</v>
      </c>
      <c r="P243" s="121">
        <f t="shared" si="36"/>
        <v>75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+'2'!J244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>
        <f>+'2'!J245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/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+'2'!J246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781.61999999999989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34" t="s">
        <v>202</v>
      </c>
      <c r="M256" s="35"/>
      <c r="N256" s="33">
        <f>SUM(M5:M255)</f>
        <v>2670</v>
      </c>
    </row>
    <row r="257" spans="1:17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7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330</v>
      </c>
      <c r="O258" s="2">
        <v>150</v>
      </c>
      <c r="P258" s="2">
        <v>150</v>
      </c>
      <c r="Q258" s="87">
        <v>30</v>
      </c>
    </row>
    <row r="259" spans="1:17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500</v>
      </c>
    </row>
    <row r="262" spans="1:17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1840</v>
      </c>
    </row>
    <row r="263" spans="1:17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1840</v>
      </c>
    </row>
    <row r="264" spans="1:17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U340"/>
  <sheetViews>
    <sheetView zoomScale="80" zoomScaleNormal="80" workbookViewId="0">
      <pane xSplit="10" ySplit="4" topLeftCell="L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13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20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>
        <v>200</v>
      </c>
      <c r="P6" s="121">
        <f t="shared" ref="P6:P69" si="3">SUM(M6-O6)</f>
        <v>200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9</v>
      </c>
      <c r="F15" s="70"/>
      <c r="G15" s="46">
        <f t="shared" si="0"/>
        <v>9</v>
      </c>
      <c r="H15" s="77">
        <v>0</v>
      </c>
      <c r="I15" s="75">
        <v>0</v>
      </c>
      <c r="J15" s="46">
        <f t="shared" si="1"/>
        <v>9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30</v>
      </c>
      <c r="P20" s="121">
        <f t="shared" si="3"/>
        <v>35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16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50</v>
      </c>
      <c r="P22" s="121">
        <f t="shared" si="3"/>
        <v>150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14</v>
      </c>
      <c r="F24" s="70"/>
      <c r="G24" s="46">
        <f t="shared" si="0"/>
        <v>14</v>
      </c>
      <c r="H24" s="77">
        <v>0</v>
      </c>
      <c r="I24" s="75">
        <v>0</v>
      </c>
      <c r="J24" s="46">
        <f t="shared" si="1"/>
        <v>14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3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17</v>
      </c>
      <c r="F28" s="70"/>
      <c r="G28" s="46">
        <f t="shared" si="5"/>
        <v>17</v>
      </c>
      <c r="H28" s="77">
        <v>0</v>
      </c>
      <c r="I28" s="75">
        <v>0</v>
      </c>
      <c r="J28" s="46">
        <f t="shared" si="6"/>
        <v>17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13</v>
      </c>
      <c r="F29" s="70"/>
      <c r="G29" s="46">
        <f t="shared" si="5"/>
        <v>13</v>
      </c>
      <c r="H29" s="77">
        <v>0</v>
      </c>
      <c r="I29" s="75">
        <v>0</v>
      </c>
      <c r="J29" s="46">
        <f t="shared" si="6"/>
        <v>13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5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65</v>
      </c>
      <c r="P32" s="121">
        <f t="shared" si="3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11</v>
      </c>
      <c r="F39" s="70"/>
      <c r="G39" s="46">
        <f t="shared" si="5"/>
        <v>11</v>
      </c>
      <c r="H39" s="77">
        <v>0</v>
      </c>
      <c r="I39" s="75">
        <v>0</v>
      </c>
      <c r="J39" s="46">
        <f t="shared" si="6"/>
        <v>9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25</v>
      </c>
      <c r="P39" s="121">
        <f t="shared" si="3"/>
        <v>75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10</v>
      </c>
      <c r="F40" s="70"/>
      <c r="G40" s="46">
        <f t="shared" si="5"/>
        <v>10</v>
      </c>
      <c r="H40" s="77">
        <v>0</v>
      </c>
      <c r="I40" s="75">
        <v>0</v>
      </c>
      <c r="J40" s="46">
        <f t="shared" si="6"/>
        <v>5</v>
      </c>
      <c r="K40" s="71">
        <v>5</v>
      </c>
      <c r="L40" s="15">
        <v>50</v>
      </c>
      <c r="M40" s="64">
        <f t="shared" si="2"/>
        <v>250</v>
      </c>
      <c r="N40" s="17" t="s">
        <v>16</v>
      </c>
      <c r="O40" s="18">
        <v>125</v>
      </c>
      <c r="P40" s="121">
        <f t="shared" si="3"/>
        <v>125</v>
      </c>
      <c r="Q40" s="89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10</v>
      </c>
      <c r="F41" s="70"/>
      <c r="G41" s="46">
        <f t="shared" si="5"/>
        <v>10</v>
      </c>
      <c r="H41" s="77">
        <v>0</v>
      </c>
      <c r="I41" s="75">
        <v>0</v>
      </c>
      <c r="J41" s="46">
        <f t="shared" si="6"/>
        <v>6</v>
      </c>
      <c r="K41" s="71">
        <v>4</v>
      </c>
      <c r="L41" s="15">
        <v>50</v>
      </c>
      <c r="M41" s="64">
        <f t="shared" si="2"/>
        <v>200</v>
      </c>
      <c r="N41" s="17" t="s">
        <v>16</v>
      </c>
      <c r="O41" s="18">
        <v>100</v>
      </c>
      <c r="P41" s="121">
        <f t="shared" si="3"/>
        <v>100</v>
      </c>
      <c r="Q41" s="89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1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60</v>
      </c>
      <c r="P62" s="121">
        <f t="shared" si="3"/>
        <v>60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3</v>
      </c>
      <c r="K64" s="71">
        <v>2</v>
      </c>
      <c r="L64" s="15">
        <v>50</v>
      </c>
      <c r="M64" s="64">
        <f t="shared" si="2"/>
        <v>100</v>
      </c>
      <c r="N64" s="17" t="s">
        <v>16</v>
      </c>
      <c r="O64" s="18">
        <v>50</v>
      </c>
      <c r="P64" s="121">
        <f t="shared" si="3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3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25</v>
      </c>
      <c r="P66" s="121">
        <f t="shared" si="3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9</v>
      </c>
      <c r="F74" s="70"/>
      <c r="G74" s="46">
        <f t="shared" si="5"/>
        <v>9</v>
      </c>
      <c r="H74" s="77">
        <v>0</v>
      </c>
      <c r="I74" s="75">
        <v>0</v>
      </c>
      <c r="J74" s="46">
        <f t="shared" si="6"/>
        <v>5</v>
      </c>
      <c r="K74" s="71">
        <v>4</v>
      </c>
      <c r="L74" s="21">
        <v>50</v>
      </c>
      <c r="M74" s="64">
        <f t="shared" si="2"/>
        <v>200</v>
      </c>
      <c r="N74" s="17" t="s">
        <v>16</v>
      </c>
      <c r="O74" s="18">
        <v>100</v>
      </c>
      <c r="P74" s="121">
        <f t="shared" si="7"/>
        <v>100</v>
      </c>
      <c r="Q74" s="89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0</v>
      </c>
      <c r="K77" s="71">
        <v>4</v>
      </c>
      <c r="L77" s="21">
        <v>50</v>
      </c>
      <c r="M77" s="64">
        <f t="shared" si="2"/>
        <v>200</v>
      </c>
      <c r="N77" s="17" t="s">
        <v>16</v>
      </c>
      <c r="O77" s="18">
        <v>100</v>
      </c>
      <c r="P77" s="121">
        <f t="shared" si="7"/>
        <v>100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8</v>
      </c>
      <c r="F81" s="70"/>
      <c r="G81" s="46">
        <f t="shared" si="5"/>
        <v>8</v>
      </c>
      <c r="H81" s="77">
        <v>0</v>
      </c>
      <c r="I81" s="75">
        <v>0</v>
      </c>
      <c r="J81" s="46">
        <f t="shared" si="6"/>
        <v>5</v>
      </c>
      <c r="K81" s="71">
        <v>3</v>
      </c>
      <c r="L81" s="20">
        <v>55</v>
      </c>
      <c r="M81" s="64">
        <f t="shared" ref="M81:M172" si="8">+L81*K81</f>
        <v>165</v>
      </c>
      <c r="N81" s="17" t="s">
        <v>16</v>
      </c>
      <c r="O81" s="18">
        <v>90</v>
      </c>
      <c r="P81" s="121">
        <f t="shared" si="7"/>
        <v>75</v>
      </c>
      <c r="Q81" s="89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7</v>
      </c>
      <c r="F110" s="70"/>
      <c r="G110" s="46">
        <f t="shared" si="20"/>
        <v>7</v>
      </c>
      <c r="H110" s="77">
        <v>0</v>
      </c>
      <c r="I110" s="75">
        <v>0</v>
      </c>
      <c r="J110" s="46">
        <f t="shared" si="21"/>
        <v>4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>
        <v>180</v>
      </c>
      <c r="P110" s="121">
        <f t="shared" si="7"/>
        <v>180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4</v>
      </c>
      <c r="F111" s="70"/>
      <c r="G111" s="46">
        <f t="shared" si="20"/>
        <v>4</v>
      </c>
      <c r="H111" s="77">
        <v>0</v>
      </c>
      <c r="I111" s="75">
        <v>0</v>
      </c>
      <c r="J111" s="46">
        <f t="shared" si="21"/>
        <v>2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>
        <v>300</v>
      </c>
      <c r="P111" s="121">
        <f t="shared" si="7"/>
        <v>200</v>
      </c>
      <c r="Q111" s="89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5</v>
      </c>
      <c r="F116" s="70"/>
      <c r="G116" s="46">
        <f t="shared" si="20"/>
        <v>5</v>
      </c>
      <c r="H116" s="77">
        <v>0</v>
      </c>
      <c r="I116" s="75">
        <v>0</v>
      </c>
      <c r="J116" s="46">
        <f t="shared" si="21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7</v>
      </c>
      <c r="F131" s="70"/>
      <c r="G131" s="46">
        <f t="shared" si="20"/>
        <v>7</v>
      </c>
      <c r="H131" s="77">
        <v>0</v>
      </c>
      <c r="I131" s="75">
        <v>0</v>
      </c>
      <c r="J131" s="46">
        <f t="shared" si="21"/>
        <v>6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25</v>
      </c>
      <c r="P131" s="121">
        <f t="shared" si="7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5</v>
      </c>
      <c r="F162" s="70"/>
      <c r="G162" s="46">
        <f t="shared" ref="G162:G230" si="28">E162+F162</f>
        <v>5</v>
      </c>
      <c r="H162" s="77">
        <v>0</v>
      </c>
      <c r="I162" s="75">
        <v>0</v>
      </c>
      <c r="J162" s="46">
        <f t="shared" ref="J162:J230" si="29">+G162-H162-K162-I162</f>
        <v>5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6</v>
      </c>
      <c r="F185" s="70"/>
      <c r="G185" s="46">
        <f t="shared" si="28"/>
        <v>6</v>
      </c>
      <c r="H185" s="77">
        <v>0</v>
      </c>
      <c r="I185" s="75">
        <v>0</v>
      </c>
      <c r="J185" s="46">
        <f t="shared" si="29"/>
        <v>6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10</v>
      </c>
      <c r="F193" s="70"/>
      <c r="G193" s="46">
        <f t="shared" si="28"/>
        <v>10</v>
      </c>
      <c r="H193" s="77">
        <v>0</v>
      </c>
      <c r="I193" s="75">
        <v>0</v>
      </c>
      <c r="J193" s="46">
        <f t="shared" si="29"/>
        <v>10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5</v>
      </c>
      <c r="F194" s="70"/>
      <c r="G194" s="46">
        <f t="shared" si="28"/>
        <v>5</v>
      </c>
      <c r="H194" s="77">
        <v>0</v>
      </c>
      <c r="I194" s="75">
        <v>0</v>
      </c>
      <c r="J194" s="46">
        <f t="shared" si="29"/>
        <v>5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6</v>
      </c>
      <c r="F198" s="70"/>
      <c r="G198" s="46">
        <f t="shared" si="28"/>
        <v>6</v>
      </c>
      <c r="H198" s="77">
        <v>0</v>
      </c>
      <c r="I198" s="75">
        <v>0</v>
      </c>
      <c r="J198" s="46">
        <f t="shared" si="29"/>
        <v>6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11</v>
      </c>
      <c r="F205" s="70"/>
      <c r="G205" s="46">
        <f t="shared" si="28"/>
        <v>11</v>
      </c>
      <c r="H205" s="77">
        <v>0</v>
      </c>
      <c r="I205" s="75">
        <v>0</v>
      </c>
      <c r="J205" s="46">
        <f t="shared" si="29"/>
        <v>11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6</v>
      </c>
      <c r="F209" s="70"/>
      <c r="G209" s="46">
        <f t="shared" si="28"/>
        <v>6</v>
      </c>
      <c r="H209" s="77">
        <v>0</v>
      </c>
      <c r="I209" s="75">
        <v>0</v>
      </c>
      <c r="J209" s="46">
        <f t="shared" si="29"/>
        <v>2</v>
      </c>
      <c r="K209" s="71">
        <v>4</v>
      </c>
      <c r="L209" s="20">
        <v>120</v>
      </c>
      <c r="M209" s="64">
        <f t="shared" si="32"/>
        <v>480</v>
      </c>
      <c r="N209" s="17" t="s">
        <v>16</v>
      </c>
      <c r="O209" s="18"/>
      <c r="P209" s="121">
        <f t="shared" si="36"/>
        <v>480</v>
      </c>
      <c r="Q209" s="89">
        <v>83</v>
      </c>
      <c r="R209" s="43">
        <f t="shared" si="33"/>
        <v>332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+'3'!J235</f>
        <v>9</v>
      </c>
      <c r="F235" s="70"/>
      <c r="G235" s="46">
        <f t="shared" si="38"/>
        <v>9</v>
      </c>
      <c r="H235" s="77">
        <v>0</v>
      </c>
      <c r="I235" s="75">
        <v>0</v>
      </c>
      <c r="J235" s="46">
        <f t="shared" si="39"/>
        <v>9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+'3'!J236</f>
        <v>9</v>
      </c>
      <c r="F236" s="70"/>
      <c r="G236" s="46">
        <f t="shared" si="38"/>
        <v>9</v>
      </c>
      <c r="H236" s="77">
        <v>0</v>
      </c>
      <c r="I236" s="75">
        <v>0</v>
      </c>
      <c r="J236" s="46">
        <f t="shared" si="39"/>
        <v>9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+'3'!J238</f>
        <v>6</v>
      </c>
      <c r="F238" s="70"/>
      <c r="G238" s="46">
        <f t="shared" si="38"/>
        <v>6</v>
      </c>
      <c r="H238" s="77">
        <v>0</v>
      </c>
      <c r="I238" s="75">
        <v>0</v>
      </c>
      <c r="J238" s="46">
        <f t="shared" si="39"/>
        <v>6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+'3'!J239</f>
        <v>4</v>
      </c>
      <c r="F239" s="70"/>
      <c r="G239" s="46">
        <f t="shared" si="38"/>
        <v>4</v>
      </c>
      <c r="H239" s="77">
        <v>0</v>
      </c>
      <c r="I239" s="75">
        <v>0</v>
      </c>
      <c r="J239" s="46">
        <f t="shared" si="39"/>
        <v>3</v>
      </c>
      <c r="K239" s="71">
        <v>1</v>
      </c>
      <c r="L239" s="20">
        <v>35</v>
      </c>
      <c r="M239" s="64">
        <f t="shared" si="40"/>
        <v>35</v>
      </c>
      <c r="N239" s="17" t="s">
        <v>16</v>
      </c>
      <c r="O239" s="18"/>
      <c r="P239" s="121">
        <f t="shared" si="36"/>
        <v>35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+'3'!J240</f>
        <v>4</v>
      </c>
      <c r="F240" s="70"/>
      <c r="G240" s="46">
        <f t="shared" si="38"/>
        <v>4</v>
      </c>
      <c r="H240" s="77">
        <v>0</v>
      </c>
      <c r="I240" s="75">
        <v>0</v>
      </c>
      <c r="J240" s="46">
        <f t="shared" si="39"/>
        <v>0</v>
      </c>
      <c r="K240" s="71">
        <v>4</v>
      </c>
      <c r="L240" s="20">
        <v>35</v>
      </c>
      <c r="M240" s="64">
        <f t="shared" si="40"/>
        <v>140</v>
      </c>
      <c r="N240" s="17" t="s">
        <v>16</v>
      </c>
      <c r="O240" s="18"/>
      <c r="P240" s="121">
        <f t="shared" si="36"/>
        <v>140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+'3'!J241</f>
        <v>3</v>
      </c>
      <c r="F241" s="70"/>
      <c r="G241" s="46">
        <f t="shared" si="38"/>
        <v>3</v>
      </c>
      <c r="H241" s="77">
        <v>0</v>
      </c>
      <c r="I241" s="75">
        <v>0</v>
      </c>
      <c r="J241" s="46">
        <f t="shared" si="39"/>
        <v>3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+'3'!J242</f>
        <v>2</v>
      </c>
      <c r="F242" s="70"/>
      <c r="G242" s="46">
        <f t="shared" si="38"/>
        <v>2</v>
      </c>
      <c r="H242" s="77">
        <v>0</v>
      </c>
      <c r="I242" s="75">
        <v>0</v>
      </c>
      <c r="J242" s="46">
        <f t="shared" si="39"/>
        <v>1</v>
      </c>
      <c r="K242" s="71">
        <v>1</v>
      </c>
      <c r="L242" s="20">
        <v>35</v>
      </c>
      <c r="M242" s="64">
        <f t="shared" si="40"/>
        <v>35</v>
      </c>
      <c r="N242" s="17" t="s">
        <v>16</v>
      </c>
      <c r="O242" s="18"/>
      <c r="P242" s="121">
        <f t="shared" si="36"/>
        <v>35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+'3'!J243</f>
        <v>4</v>
      </c>
      <c r="F243" s="70"/>
      <c r="G243" s="46">
        <f t="shared" si="38"/>
        <v>4</v>
      </c>
      <c r="H243" s="77">
        <v>0</v>
      </c>
      <c r="I243" s="75">
        <v>0</v>
      </c>
      <c r="J243" s="46">
        <f t="shared" si="39"/>
        <v>0</v>
      </c>
      <c r="K243" s="71">
        <v>4</v>
      </c>
      <c r="L243" s="20">
        <v>29</v>
      </c>
      <c r="M243" s="64">
        <f t="shared" ref="M243:M246" si="42">+L243*K243</f>
        <v>116</v>
      </c>
      <c r="N243" s="17" t="s">
        <v>16</v>
      </c>
      <c r="O243" s="18">
        <v>56</v>
      </c>
      <c r="P243" s="121">
        <f t="shared" si="36"/>
        <v>60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+'3'!J244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>
        <f>+'3'!J245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/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+'3'!J246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+'3'!J247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+'3'!J248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+'3'!J249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+'3'!J250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+'3'!J251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38"/>
        <v>0</v>
      </c>
      <c r="H252" s="77">
        <v>0</v>
      </c>
      <c r="I252" s="75">
        <v>0</v>
      </c>
      <c r="J252" s="46">
        <f t="shared" ref="J252" si="44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1276.02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34" t="s">
        <v>202</v>
      </c>
      <c r="M256" s="35"/>
      <c r="N256" s="33">
        <f>SUM(M5:M255)</f>
        <v>3996</v>
      </c>
    </row>
    <row r="257" spans="1:21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21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1110</v>
      </c>
      <c r="O258" s="2">
        <v>120</v>
      </c>
      <c r="P258" s="2">
        <v>120</v>
      </c>
      <c r="Q258" s="87">
        <v>70</v>
      </c>
      <c r="R258" s="2">
        <v>220</v>
      </c>
      <c r="S258" s="2">
        <v>130</v>
      </c>
      <c r="T258" s="2">
        <v>300</v>
      </c>
      <c r="U258" s="2">
        <v>150</v>
      </c>
    </row>
    <row r="259" spans="1:21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1606</v>
      </c>
    </row>
    <row r="262" spans="1:21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1280</v>
      </c>
    </row>
    <row r="263" spans="1:21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1280</v>
      </c>
    </row>
    <row r="264" spans="1:21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9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1">
        <f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12</v>
      </c>
      <c r="K6" s="71">
        <v>8</v>
      </c>
      <c r="L6" s="15">
        <v>100</v>
      </c>
      <c r="M6" s="64">
        <f t="shared" ref="M6:M80" si="2">+L6*K6</f>
        <v>800</v>
      </c>
      <c r="N6" s="17" t="s">
        <v>16</v>
      </c>
      <c r="O6" s="18"/>
      <c r="P6" s="121">
        <f t="shared" ref="P6:P69" si="3">SUM(M6-O6)</f>
        <v>800</v>
      </c>
      <c r="Q6" s="120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10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>
        <v>75</v>
      </c>
      <c r="P11" s="121">
        <f t="shared" si="3"/>
        <v>75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9</v>
      </c>
      <c r="F15" s="70"/>
      <c r="G15" s="46">
        <f t="shared" si="0"/>
        <v>9</v>
      </c>
      <c r="H15" s="77">
        <v>0</v>
      </c>
      <c r="I15" s="75">
        <v>0</v>
      </c>
      <c r="J15" s="46">
        <f t="shared" si="1"/>
        <v>9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1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/>
      <c r="P20" s="121">
        <f t="shared" si="3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16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14</v>
      </c>
      <c r="F24" s="70"/>
      <c r="G24" s="46">
        <f t="shared" si="0"/>
        <v>14</v>
      </c>
      <c r="H24" s="77">
        <v>0</v>
      </c>
      <c r="I24" s="75">
        <v>0</v>
      </c>
      <c r="J24" s="46">
        <f t="shared" si="1"/>
        <v>13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3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17</v>
      </c>
      <c r="F28" s="70"/>
      <c r="G28" s="46">
        <f t="shared" si="5"/>
        <v>17</v>
      </c>
      <c r="H28" s="77">
        <v>0</v>
      </c>
      <c r="I28" s="75">
        <v>0</v>
      </c>
      <c r="J28" s="46">
        <f t="shared" si="6"/>
        <v>16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13</v>
      </c>
      <c r="F29" s="70"/>
      <c r="G29" s="46">
        <f t="shared" si="5"/>
        <v>13</v>
      </c>
      <c r="H29" s="77">
        <v>0</v>
      </c>
      <c r="I29" s="75">
        <v>0</v>
      </c>
      <c r="J29" s="46">
        <f t="shared" si="6"/>
        <v>13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8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2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>
        <v>130</v>
      </c>
      <c r="P32" s="121">
        <f t="shared" si="3"/>
        <v>260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9</v>
      </c>
      <c r="F39" s="70"/>
      <c r="G39" s="46">
        <f t="shared" si="5"/>
        <v>9</v>
      </c>
      <c r="H39" s="77">
        <v>0</v>
      </c>
      <c r="I39" s="75">
        <v>0</v>
      </c>
      <c r="J39" s="46">
        <f t="shared" si="6"/>
        <v>8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5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1">
        <f t="shared" si="3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3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4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>
        <v>30</v>
      </c>
      <c r="P80" s="121">
        <f t="shared" si="7"/>
        <v>25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5</v>
      </c>
      <c r="F81" s="70"/>
      <c r="G81" s="46">
        <f t="shared" si="5"/>
        <v>5</v>
      </c>
      <c r="H81" s="77">
        <v>0</v>
      </c>
      <c r="I81" s="75">
        <v>0</v>
      </c>
      <c r="J81" s="46">
        <f t="shared" si="6"/>
        <v>5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4</v>
      </c>
      <c r="F110" s="70"/>
      <c r="G110" s="46">
        <f t="shared" si="20"/>
        <v>4</v>
      </c>
      <c r="H110" s="77">
        <v>0</v>
      </c>
      <c r="I110" s="75">
        <v>0</v>
      </c>
      <c r="J110" s="46">
        <f t="shared" si="21"/>
        <v>1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>
        <v>180</v>
      </c>
      <c r="P110" s="121">
        <f t="shared" si="7"/>
        <v>180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2</v>
      </c>
      <c r="F111" s="70"/>
      <c r="G111" s="46">
        <f t="shared" si="20"/>
        <v>2</v>
      </c>
      <c r="H111" s="77">
        <v>0</v>
      </c>
      <c r="I111" s="75">
        <v>0</v>
      </c>
      <c r="J111" s="46">
        <f t="shared" si="21"/>
        <v>2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9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5</v>
      </c>
      <c r="F116" s="70"/>
      <c r="G116" s="46">
        <f t="shared" si="20"/>
        <v>5</v>
      </c>
      <c r="H116" s="77">
        <v>0</v>
      </c>
      <c r="I116" s="75">
        <v>0</v>
      </c>
      <c r="J116" s="46">
        <f t="shared" si="21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6</v>
      </c>
      <c r="F131" s="70"/>
      <c r="G131" s="46">
        <f t="shared" si="20"/>
        <v>6</v>
      </c>
      <c r="H131" s="77">
        <v>0</v>
      </c>
      <c r="I131" s="75">
        <v>0</v>
      </c>
      <c r="J131" s="46">
        <f t="shared" si="21"/>
        <v>5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25</v>
      </c>
      <c r="P131" s="121">
        <f t="shared" si="7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5</v>
      </c>
      <c r="F162" s="70"/>
      <c r="G162" s="46">
        <f t="shared" ref="G162:G230" si="28">E162+F162</f>
        <v>5</v>
      </c>
      <c r="H162" s="77">
        <v>0</v>
      </c>
      <c r="I162" s="75">
        <v>0</v>
      </c>
      <c r="J162" s="46">
        <f t="shared" ref="J162:J230" si="29">+G162-H162-K162-I162</f>
        <v>3</v>
      </c>
      <c r="K162" s="71">
        <v>2</v>
      </c>
      <c r="L162" s="20">
        <v>60</v>
      </c>
      <c r="M162" s="64">
        <f t="shared" si="8"/>
        <v>120</v>
      </c>
      <c r="N162" s="17" t="s">
        <v>16</v>
      </c>
      <c r="O162" s="18"/>
      <c r="P162" s="121">
        <f t="shared" si="27"/>
        <v>120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6</v>
      </c>
      <c r="F185" s="70"/>
      <c r="G185" s="46">
        <f t="shared" si="28"/>
        <v>6</v>
      </c>
      <c r="H185" s="77">
        <v>0</v>
      </c>
      <c r="I185" s="75">
        <v>0</v>
      </c>
      <c r="J185" s="46">
        <f t="shared" si="29"/>
        <v>6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+'4'!J188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10</v>
      </c>
      <c r="F193" s="70"/>
      <c r="G193" s="46">
        <f t="shared" si="28"/>
        <v>10</v>
      </c>
      <c r="H193" s="77">
        <v>0</v>
      </c>
      <c r="I193" s="75">
        <v>0</v>
      </c>
      <c r="J193" s="46">
        <f t="shared" si="29"/>
        <v>6</v>
      </c>
      <c r="K193" s="71">
        <v>4</v>
      </c>
      <c r="L193" s="20">
        <v>60</v>
      </c>
      <c r="M193" s="64">
        <f t="shared" si="32"/>
        <v>240</v>
      </c>
      <c r="N193" s="17" t="s">
        <v>16</v>
      </c>
      <c r="O193" s="18"/>
      <c r="P193" s="121">
        <f t="shared" si="27"/>
        <v>240</v>
      </c>
      <c r="Q193" s="89">
        <v>38</v>
      </c>
      <c r="R193" s="43">
        <f t="shared" si="33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5</v>
      </c>
      <c r="F194" s="70"/>
      <c r="G194" s="46">
        <f t="shared" si="28"/>
        <v>5</v>
      </c>
      <c r="H194" s="77">
        <v>0</v>
      </c>
      <c r="I194" s="75">
        <v>0</v>
      </c>
      <c r="J194" s="46">
        <f t="shared" si="29"/>
        <v>5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6</v>
      </c>
      <c r="F198" s="70"/>
      <c r="G198" s="46">
        <f t="shared" si="28"/>
        <v>6</v>
      </c>
      <c r="H198" s="77">
        <v>0</v>
      </c>
      <c r="I198" s="75">
        <v>0</v>
      </c>
      <c r="J198" s="46">
        <f t="shared" si="29"/>
        <v>4</v>
      </c>
      <c r="K198" s="71">
        <v>2</v>
      </c>
      <c r="L198" s="20">
        <v>150</v>
      </c>
      <c r="M198" s="64">
        <f t="shared" si="32"/>
        <v>300</v>
      </c>
      <c r="N198" s="17" t="s">
        <v>16</v>
      </c>
      <c r="O198" s="18"/>
      <c r="P198" s="121">
        <f t="shared" ref="P198:P253" si="36">SUM(M198-O198)</f>
        <v>300</v>
      </c>
      <c r="Q198" s="89">
        <v>64.38</v>
      </c>
      <c r="R198" s="43">
        <f t="shared" si="33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11</v>
      </c>
      <c r="F205" s="70"/>
      <c r="G205" s="46">
        <f t="shared" si="28"/>
        <v>11</v>
      </c>
      <c r="H205" s="77">
        <v>0</v>
      </c>
      <c r="I205" s="75">
        <v>0</v>
      </c>
      <c r="J205" s="46">
        <f t="shared" si="29"/>
        <v>11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2</v>
      </c>
      <c r="F209" s="70"/>
      <c r="G209" s="46">
        <f t="shared" si="28"/>
        <v>2</v>
      </c>
      <c r="H209" s="77">
        <v>0</v>
      </c>
      <c r="I209" s="75">
        <v>0</v>
      </c>
      <c r="J209" s="46">
        <f t="shared" si="29"/>
        <v>1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21">
        <f t="shared" si="36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2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+'4'!J235</f>
        <v>9</v>
      </c>
      <c r="F235" s="70"/>
      <c r="G235" s="46">
        <f t="shared" si="38"/>
        <v>9</v>
      </c>
      <c r="H235" s="77">
        <v>0</v>
      </c>
      <c r="I235" s="75">
        <v>0</v>
      </c>
      <c r="J235" s="46">
        <f t="shared" si="39"/>
        <v>9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+'4'!J236</f>
        <v>9</v>
      </c>
      <c r="F236" s="70"/>
      <c r="G236" s="46">
        <f t="shared" si="38"/>
        <v>9</v>
      </c>
      <c r="H236" s="77">
        <v>0</v>
      </c>
      <c r="I236" s="75">
        <v>0</v>
      </c>
      <c r="J236" s="46">
        <f t="shared" si="39"/>
        <v>8</v>
      </c>
      <c r="K236" s="71">
        <v>1</v>
      </c>
      <c r="L236" s="20">
        <v>50</v>
      </c>
      <c r="M236" s="64">
        <f t="shared" si="40"/>
        <v>50</v>
      </c>
      <c r="N236" s="17" t="s">
        <v>16</v>
      </c>
      <c r="O236" s="18">
        <v>25</v>
      </c>
      <c r="P236" s="121">
        <f t="shared" si="36"/>
        <v>25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+'4'!J237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+'4'!J238</f>
        <v>6</v>
      </c>
      <c r="F238" s="70"/>
      <c r="G238" s="46">
        <f t="shared" si="38"/>
        <v>6</v>
      </c>
      <c r="H238" s="77">
        <v>0</v>
      </c>
      <c r="I238" s="75">
        <v>0</v>
      </c>
      <c r="J238" s="46">
        <f t="shared" si="39"/>
        <v>6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+'4'!J239</f>
        <v>3</v>
      </c>
      <c r="F239" s="70"/>
      <c r="G239" s="46">
        <f t="shared" si="38"/>
        <v>3</v>
      </c>
      <c r="H239" s="77">
        <v>0</v>
      </c>
      <c r="I239" s="75">
        <v>0</v>
      </c>
      <c r="J239" s="46">
        <f t="shared" si="39"/>
        <v>3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+'4'!J240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+'4'!J241</f>
        <v>3</v>
      </c>
      <c r="F241" s="70"/>
      <c r="G241" s="46">
        <f t="shared" si="38"/>
        <v>3</v>
      </c>
      <c r="H241" s="77">
        <v>0</v>
      </c>
      <c r="I241" s="75">
        <v>0</v>
      </c>
      <c r="J241" s="46">
        <f t="shared" si="39"/>
        <v>3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+'4'!J242</f>
        <v>1</v>
      </c>
      <c r="F242" s="70"/>
      <c r="G242" s="46">
        <f t="shared" si="38"/>
        <v>1</v>
      </c>
      <c r="H242" s="77">
        <v>0</v>
      </c>
      <c r="I242" s="75">
        <v>0</v>
      </c>
      <c r="J242" s="46">
        <f t="shared" si="39"/>
        <v>1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+'4'!J243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+'4'!J244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>
        <f>+'4'!J245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/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+'4'!J246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+'4'!J247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+'4'!J248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+'4'!J249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+'4'!J250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+'4'!J251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7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1323.05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3870</v>
      </c>
    </row>
    <row r="257" spans="1:19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1360</v>
      </c>
      <c r="O258" s="2">
        <v>400</v>
      </c>
      <c r="P258" s="2">
        <v>350</v>
      </c>
      <c r="Q258" s="87">
        <v>200</v>
      </c>
      <c r="R258" s="2">
        <v>60</v>
      </c>
      <c r="S258" s="2">
        <v>350</v>
      </c>
    </row>
    <row r="259" spans="1:19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565</v>
      </c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1945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1945</v>
      </c>
    </row>
    <row r="264" spans="1:19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9</v>
      </c>
      <c r="F5" s="70">
        <v>5</v>
      </c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12</v>
      </c>
      <c r="F6" s="70">
        <v>10</v>
      </c>
      <c r="G6" s="46">
        <f t="shared" si="0"/>
        <v>22</v>
      </c>
      <c r="H6" s="77">
        <v>0</v>
      </c>
      <c r="I6" s="75">
        <v>0</v>
      </c>
      <c r="J6" s="46">
        <f t="shared" si="1"/>
        <v>20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69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9</v>
      </c>
      <c r="F15" s="70"/>
      <c r="G15" s="46">
        <f t="shared" si="0"/>
        <v>9</v>
      </c>
      <c r="H15" s="77">
        <v>0</v>
      </c>
      <c r="I15" s="75">
        <v>0</v>
      </c>
      <c r="J15" s="46">
        <f t="shared" si="1"/>
        <v>9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6</v>
      </c>
      <c r="F21" s="70">
        <v>3</v>
      </c>
      <c r="G21" s="46">
        <f t="shared" si="0"/>
        <v>9</v>
      </c>
      <c r="H21" s="77">
        <v>0</v>
      </c>
      <c r="I21" s="75">
        <v>0</v>
      </c>
      <c r="J21" s="46">
        <f t="shared" si="1"/>
        <v>7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>
        <v>40</v>
      </c>
      <c r="P21" s="121">
        <f t="shared" si="3"/>
        <v>130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16</v>
      </c>
      <c r="F22" s="70">
        <v>5</v>
      </c>
      <c r="G22" s="46">
        <f t="shared" si="0"/>
        <v>21</v>
      </c>
      <c r="H22" s="77">
        <v>0</v>
      </c>
      <c r="I22" s="75">
        <v>0</v>
      </c>
      <c r="J22" s="46">
        <f t="shared" si="1"/>
        <v>21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13</v>
      </c>
      <c r="F24" s="70">
        <v>5</v>
      </c>
      <c r="G24" s="46">
        <f t="shared" si="0"/>
        <v>18</v>
      </c>
      <c r="H24" s="77">
        <v>0</v>
      </c>
      <c r="I24" s="75">
        <v>0</v>
      </c>
      <c r="J24" s="46">
        <f t="shared" si="1"/>
        <v>18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3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16</v>
      </c>
      <c r="F28" s="70">
        <v>5</v>
      </c>
      <c r="G28" s="46">
        <f t="shared" si="5"/>
        <v>21</v>
      </c>
      <c r="H28" s="77">
        <v>0</v>
      </c>
      <c r="I28" s="75">
        <v>0</v>
      </c>
      <c r="J28" s="46">
        <f t="shared" si="6"/>
        <v>20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>
        <v>20</v>
      </c>
      <c r="P28" s="121">
        <f t="shared" si="3"/>
        <v>80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13</v>
      </c>
      <c r="F29" s="70"/>
      <c r="G29" s="46">
        <f t="shared" si="5"/>
        <v>13</v>
      </c>
      <c r="H29" s="77">
        <v>0</v>
      </c>
      <c r="I29" s="75">
        <v>0</v>
      </c>
      <c r="J29" s="46">
        <f t="shared" si="6"/>
        <v>13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8</v>
      </c>
      <c r="F31" s="70">
        <v>5</v>
      </c>
      <c r="G31" s="46">
        <f t="shared" si="5"/>
        <v>13</v>
      </c>
      <c r="H31" s="77">
        <v>0</v>
      </c>
      <c r="I31" s="75">
        <v>0</v>
      </c>
      <c r="J31" s="46">
        <f t="shared" si="6"/>
        <v>13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2</v>
      </c>
      <c r="F32" s="70">
        <v>3</v>
      </c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2</v>
      </c>
      <c r="F35" s="70">
        <v>3</v>
      </c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8</v>
      </c>
      <c r="F39" s="70">
        <v>5</v>
      </c>
      <c r="G39" s="46">
        <f t="shared" si="5"/>
        <v>13</v>
      </c>
      <c r="H39" s="77">
        <v>0</v>
      </c>
      <c r="I39" s="75">
        <v>0</v>
      </c>
      <c r="J39" s="46">
        <f t="shared" si="6"/>
        <v>13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5</v>
      </c>
      <c r="F40" s="70">
        <v>5</v>
      </c>
      <c r="G40" s="46">
        <f t="shared" si="5"/>
        <v>10</v>
      </c>
      <c r="H40" s="77">
        <v>0</v>
      </c>
      <c r="I40" s="75">
        <v>0</v>
      </c>
      <c r="J40" s="46">
        <f t="shared" si="6"/>
        <v>8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1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5</v>
      </c>
      <c r="F41" s="70">
        <v>5</v>
      </c>
      <c r="G41" s="46">
        <f t="shared" si="5"/>
        <v>10</v>
      </c>
      <c r="H41" s="77">
        <v>0</v>
      </c>
      <c r="I41" s="75">
        <v>0</v>
      </c>
      <c r="J41" s="46">
        <f t="shared" si="6"/>
        <v>8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/>
      <c r="P41" s="121">
        <f t="shared" si="3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0</v>
      </c>
      <c r="F72" s="70">
        <v>5</v>
      </c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4</v>
      </c>
      <c r="F80" s="70">
        <v>3</v>
      </c>
      <c r="G80" s="46">
        <f t="shared" si="5"/>
        <v>7</v>
      </c>
      <c r="H80" s="77">
        <v>0</v>
      </c>
      <c r="I80" s="75">
        <v>0</v>
      </c>
      <c r="J80" s="46">
        <f t="shared" si="6"/>
        <v>7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5</v>
      </c>
      <c r="F81" s="70">
        <v>3</v>
      </c>
      <c r="G81" s="46">
        <f t="shared" si="5"/>
        <v>8</v>
      </c>
      <c r="H81" s="77">
        <v>0</v>
      </c>
      <c r="I81" s="75">
        <v>0</v>
      </c>
      <c r="J81" s="46">
        <f t="shared" si="6"/>
        <v>7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30</v>
      </c>
      <c r="P81" s="121">
        <f t="shared" si="7"/>
        <v>25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1</v>
      </c>
      <c r="F110" s="70">
        <v>16</v>
      </c>
      <c r="G110" s="46">
        <f t="shared" si="20"/>
        <v>17</v>
      </c>
      <c r="H110" s="77">
        <v>0</v>
      </c>
      <c r="I110" s="75">
        <v>0</v>
      </c>
      <c r="J110" s="46">
        <f t="shared" si="21"/>
        <v>15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/>
      <c r="P110" s="121">
        <f t="shared" si="7"/>
        <v>240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2</v>
      </c>
      <c r="F111" s="70">
        <v>4</v>
      </c>
      <c r="G111" s="46">
        <f t="shared" si="20"/>
        <v>6</v>
      </c>
      <c r="H111" s="77">
        <v>0</v>
      </c>
      <c r="I111" s="75">
        <v>0</v>
      </c>
      <c r="J111" s="46">
        <f t="shared" si="21"/>
        <v>4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>
        <v>300</v>
      </c>
      <c r="P111" s="121">
        <f t="shared" si="7"/>
        <v>200</v>
      </c>
      <c r="Q111" s="89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5</v>
      </c>
      <c r="F116" s="70"/>
      <c r="G116" s="46">
        <f t="shared" si="20"/>
        <v>5</v>
      </c>
      <c r="H116" s="77">
        <v>0</v>
      </c>
      <c r="I116" s="75">
        <v>0</v>
      </c>
      <c r="J116" s="46">
        <f t="shared" si="21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5</v>
      </c>
      <c r="F131" s="70">
        <v>5</v>
      </c>
      <c r="G131" s="46">
        <f t="shared" si="20"/>
        <v>10</v>
      </c>
      <c r="H131" s="77">
        <v>0</v>
      </c>
      <c r="I131" s="75">
        <v>0</v>
      </c>
      <c r="J131" s="46">
        <f t="shared" si="21"/>
        <v>8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/>
      <c r="P131" s="121">
        <f t="shared" si="7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5</v>
      </c>
      <c r="F133" s="70">
        <v>5</v>
      </c>
      <c r="G133" s="46">
        <f t="shared" si="20"/>
        <v>10</v>
      </c>
      <c r="H133" s="77">
        <v>0</v>
      </c>
      <c r="I133" s="75">
        <v>0</v>
      </c>
      <c r="J133" s="46">
        <f t="shared" si="21"/>
        <v>8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1">
        <f t="shared" si="7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6</v>
      </c>
      <c r="F185" s="70">
        <v>10</v>
      </c>
      <c r="G185" s="46">
        <f t="shared" si="28"/>
        <v>16</v>
      </c>
      <c r="H185" s="77">
        <v>0</v>
      </c>
      <c r="I185" s="75">
        <v>0</v>
      </c>
      <c r="J185" s="46">
        <f t="shared" si="29"/>
        <v>15</v>
      </c>
      <c r="K185" s="71">
        <v>1</v>
      </c>
      <c r="L185" s="20">
        <v>80</v>
      </c>
      <c r="M185" s="64">
        <f t="shared" si="32"/>
        <v>80</v>
      </c>
      <c r="N185" s="17" t="s">
        <v>16</v>
      </c>
      <c r="O185" s="18"/>
      <c r="P185" s="121">
        <f t="shared" si="27"/>
        <v>80</v>
      </c>
      <c r="Q185" s="89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+'5'!J188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6</v>
      </c>
      <c r="F193" s="70"/>
      <c r="G193" s="46">
        <f t="shared" si="28"/>
        <v>6</v>
      </c>
      <c r="H193" s="77">
        <v>0</v>
      </c>
      <c r="I193" s="75">
        <v>0</v>
      </c>
      <c r="J193" s="46">
        <f t="shared" si="29"/>
        <v>6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5</v>
      </c>
      <c r="F194" s="70">
        <v>5</v>
      </c>
      <c r="G194" s="46">
        <f t="shared" si="28"/>
        <v>10</v>
      </c>
      <c r="H194" s="77">
        <v>0</v>
      </c>
      <c r="I194" s="75">
        <v>0</v>
      </c>
      <c r="J194" s="46">
        <f t="shared" si="29"/>
        <v>10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4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11</v>
      </c>
      <c r="F205" s="70">
        <v>25</v>
      </c>
      <c r="G205" s="46">
        <f t="shared" si="28"/>
        <v>36</v>
      </c>
      <c r="H205" s="77">
        <v>0</v>
      </c>
      <c r="I205" s="75">
        <v>0</v>
      </c>
      <c r="J205" s="46">
        <f t="shared" si="29"/>
        <v>36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1</v>
      </c>
      <c r="F209" s="70">
        <v>5</v>
      </c>
      <c r="G209" s="46">
        <f t="shared" si="28"/>
        <v>6</v>
      </c>
      <c r="H209" s="77">
        <v>0</v>
      </c>
      <c r="I209" s="75">
        <v>0</v>
      </c>
      <c r="J209" s="46">
        <f t="shared" si="29"/>
        <v>6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+'5'!J235</f>
        <v>9</v>
      </c>
      <c r="F235" s="70">
        <v>5</v>
      </c>
      <c r="G235" s="46">
        <f t="shared" si="38"/>
        <v>14</v>
      </c>
      <c r="H235" s="77">
        <v>0</v>
      </c>
      <c r="I235" s="75">
        <v>0</v>
      </c>
      <c r="J235" s="46">
        <f t="shared" si="39"/>
        <v>12</v>
      </c>
      <c r="K235" s="71">
        <v>2</v>
      </c>
      <c r="L235" s="20">
        <v>50</v>
      </c>
      <c r="M235" s="64">
        <f t="shared" ref="M235:M247" si="40">+L235*K235</f>
        <v>100</v>
      </c>
      <c r="N235" s="17" t="s">
        <v>16</v>
      </c>
      <c r="O235" s="18">
        <v>50</v>
      </c>
      <c r="P235" s="121">
        <f t="shared" si="36"/>
        <v>50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+'5'!J236</f>
        <v>8</v>
      </c>
      <c r="F236" s="70">
        <v>5</v>
      </c>
      <c r="G236" s="46">
        <f t="shared" si="38"/>
        <v>13</v>
      </c>
      <c r="H236" s="77">
        <v>0</v>
      </c>
      <c r="I236" s="75">
        <v>0</v>
      </c>
      <c r="J236" s="46">
        <f t="shared" si="39"/>
        <v>11</v>
      </c>
      <c r="K236" s="71">
        <v>2</v>
      </c>
      <c r="L236" s="20">
        <v>50</v>
      </c>
      <c r="M236" s="64">
        <f t="shared" si="40"/>
        <v>100</v>
      </c>
      <c r="N236" s="17" t="s">
        <v>16</v>
      </c>
      <c r="O236" s="18">
        <v>50</v>
      </c>
      <c r="P236" s="121">
        <f t="shared" si="36"/>
        <v>50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+'5'!J237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+'5'!J238</f>
        <v>6</v>
      </c>
      <c r="F238" s="70"/>
      <c r="G238" s="46">
        <f t="shared" si="38"/>
        <v>6</v>
      </c>
      <c r="H238" s="77">
        <v>0</v>
      </c>
      <c r="I238" s="75">
        <v>0</v>
      </c>
      <c r="J238" s="46">
        <f t="shared" si="39"/>
        <v>6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+'5'!J239</f>
        <v>3</v>
      </c>
      <c r="F239" s="70"/>
      <c r="G239" s="46">
        <f t="shared" si="38"/>
        <v>3</v>
      </c>
      <c r="H239" s="77">
        <v>0</v>
      </c>
      <c r="I239" s="75">
        <v>0</v>
      </c>
      <c r="J239" s="46">
        <f t="shared" si="39"/>
        <v>3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+'5'!J240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+'5'!J241</f>
        <v>3</v>
      </c>
      <c r="F241" s="70"/>
      <c r="G241" s="46">
        <f t="shared" si="38"/>
        <v>3</v>
      </c>
      <c r="H241" s="77">
        <v>0</v>
      </c>
      <c r="I241" s="75">
        <v>0</v>
      </c>
      <c r="J241" s="46">
        <f t="shared" si="39"/>
        <v>3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+'5'!J242</f>
        <v>1</v>
      </c>
      <c r="F242" s="70"/>
      <c r="G242" s="46">
        <f t="shared" si="38"/>
        <v>1</v>
      </c>
      <c r="H242" s="77">
        <v>0</v>
      </c>
      <c r="I242" s="75">
        <v>0</v>
      </c>
      <c r="J242" s="46">
        <f t="shared" si="39"/>
        <v>1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+'5'!J243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+'5'!J244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>
        <f>+'5'!J245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/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+'5'!J246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+'5'!J247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+'5'!J248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+'5'!J249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+'5'!J250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+'5'!J251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+'5'!J252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468.94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34" t="s">
        <v>202</v>
      </c>
      <c r="M256" s="35"/>
      <c r="N256" s="33">
        <f>SUM(M5:M255)</f>
        <v>1995</v>
      </c>
    </row>
    <row r="257" spans="1:18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420</v>
      </c>
      <c r="O258" s="2">
        <v>100</v>
      </c>
      <c r="P258" s="2">
        <v>120</v>
      </c>
      <c r="Q258" s="87">
        <v>150</v>
      </c>
      <c r="R258" s="2">
        <v>50</v>
      </c>
    </row>
    <row r="259" spans="1:18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490</v>
      </c>
    </row>
    <row r="262" spans="1:18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1085</v>
      </c>
    </row>
    <row r="263" spans="1:18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1085</v>
      </c>
    </row>
    <row r="264" spans="1:18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13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14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>
        <v>100</v>
      </c>
      <c r="P6" s="121">
        <f t="shared" ref="P6:P69" si="3">SUM(M6-O6)</f>
        <v>500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9</v>
      </c>
      <c r="F15" s="70"/>
      <c r="G15" s="46">
        <f t="shared" si="0"/>
        <v>9</v>
      </c>
      <c r="H15" s="77">
        <v>0</v>
      </c>
      <c r="I15" s="75">
        <v>0</v>
      </c>
      <c r="J15" s="46">
        <f t="shared" si="1"/>
        <v>9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7</v>
      </c>
      <c r="F21" s="70"/>
      <c r="G21" s="46">
        <f t="shared" si="0"/>
        <v>7</v>
      </c>
      <c r="H21" s="77">
        <v>0</v>
      </c>
      <c r="I21" s="75">
        <v>0</v>
      </c>
      <c r="J21" s="46">
        <f t="shared" si="1"/>
        <v>7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20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18</v>
      </c>
      <c r="F24" s="70"/>
      <c r="G24" s="46">
        <f t="shared" si="0"/>
        <v>18</v>
      </c>
      <c r="H24" s="77">
        <v>0</v>
      </c>
      <c r="I24" s="75">
        <v>0</v>
      </c>
      <c r="J24" s="46">
        <f t="shared" si="1"/>
        <v>16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3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20</v>
      </c>
      <c r="F28" s="70"/>
      <c r="G28" s="46">
        <f t="shared" si="5"/>
        <v>20</v>
      </c>
      <c r="H28" s="77">
        <v>0</v>
      </c>
      <c r="I28" s="75">
        <v>0</v>
      </c>
      <c r="J28" s="46">
        <f t="shared" si="6"/>
        <v>20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13</v>
      </c>
      <c r="F29" s="70"/>
      <c r="G29" s="46">
        <f t="shared" si="5"/>
        <v>13</v>
      </c>
      <c r="H29" s="77">
        <v>0</v>
      </c>
      <c r="I29" s="75">
        <v>0</v>
      </c>
      <c r="J29" s="46">
        <f t="shared" si="6"/>
        <v>13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9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1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3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1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13</v>
      </c>
      <c r="F39" s="70"/>
      <c r="G39" s="46">
        <f t="shared" si="5"/>
        <v>13</v>
      </c>
      <c r="H39" s="77">
        <v>0</v>
      </c>
      <c r="I39" s="75">
        <v>0</v>
      </c>
      <c r="J39" s="46">
        <f t="shared" si="6"/>
        <v>13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8</v>
      </c>
      <c r="F40" s="70"/>
      <c r="G40" s="46">
        <f t="shared" si="5"/>
        <v>8</v>
      </c>
      <c r="H40" s="77">
        <v>0</v>
      </c>
      <c r="I40" s="75">
        <v>0</v>
      </c>
      <c r="J40" s="46">
        <f t="shared" si="6"/>
        <v>8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8</v>
      </c>
      <c r="F41" s="70"/>
      <c r="G41" s="46">
        <f t="shared" si="5"/>
        <v>8</v>
      </c>
      <c r="H41" s="77">
        <v>0</v>
      </c>
      <c r="I41" s="75">
        <v>0</v>
      </c>
      <c r="J41" s="46">
        <f t="shared" si="6"/>
        <v>8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7</v>
      </c>
      <c r="F80" s="70"/>
      <c r="G80" s="46">
        <f t="shared" si="5"/>
        <v>7</v>
      </c>
      <c r="H80" s="77">
        <v>0</v>
      </c>
      <c r="I80" s="75">
        <v>0</v>
      </c>
      <c r="J80" s="46">
        <f t="shared" si="6"/>
        <v>7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7</v>
      </c>
      <c r="F81" s="70"/>
      <c r="G81" s="46">
        <f t="shared" si="5"/>
        <v>7</v>
      </c>
      <c r="H81" s="77">
        <v>0</v>
      </c>
      <c r="I81" s="75">
        <v>0</v>
      </c>
      <c r="J81" s="46">
        <f t="shared" si="6"/>
        <v>7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15</v>
      </c>
      <c r="F110" s="70"/>
      <c r="G110" s="46">
        <f t="shared" si="20"/>
        <v>15</v>
      </c>
      <c r="H110" s="77">
        <v>0</v>
      </c>
      <c r="I110" s="75">
        <v>0</v>
      </c>
      <c r="J110" s="46">
        <f t="shared" si="21"/>
        <v>9</v>
      </c>
      <c r="K110" s="71">
        <v>6</v>
      </c>
      <c r="L110" s="22">
        <v>120</v>
      </c>
      <c r="M110" s="64">
        <f t="shared" si="8"/>
        <v>720</v>
      </c>
      <c r="N110" s="17" t="s">
        <v>16</v>
      </c>
      <c r="O110" s="18"/>
      <c r="P110" s="121">
        <f t="shared" si="7"/>
        <v>720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4</v>
      </c>
      <c r="F111" s="70"/>
      <c r="G111" s="46">
        <f t="shared" si="20"/>
        <v>4</v>
      </c>
      <c r="H111" s="77">
        <v>0</v>
      </c>
      <c r="I111" s="75">
        <v>0</v>
      </c>
      <c r="J111" s="46">
        <f t="shared" si="21"/>
        <v>1</v>
      </c>
      <c r="K111" s="71">
        <v>3</v>
      </c>
      <c r="L111" s="20">
        <v>250</v>
      </c>
      <c r="M111" s="64">
        <f t="shared" si="8"/>
        <v>750</v>
      </c>
      <c r="N111" s="17" t="s">
        <v>16</v>
      </c>
      <c r="O111" s="18"/>
      <c r="P111" s="121">
        <f t="shared" si="7"/>
        <v>750</v>
      </c>
      <c r="Q111" s="89"/>
      <c r="R111" s="43">
        <f t="shared" si="26"/>
        <v>102.75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5</v>
      </c>
      <c r="F116" s="70"/>
      <c r="G116" s="46">
        <f t="shared" si="20"/>
        <v>5</v>
      </c>
      <c r="H116" s="77">
        <v>0</v>
      </c>
      <c r="I116" s="75">
        <v>0</v>
      </c>
      <c r="J116" s="46">
        <f t="shared" si="21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8</v>
      </c>
      <c r="F131" s="70"/>
      <c r="G131" s="46">
        <f t="shared" si="20"/>
        <v>8</v>
      </c>
      <c r="H131" s="77">
        <v>0</v>
      </c>
      <c r="I131" s="75">
        <v>0</v>
      </c>
      <c r="J131" s="46">
        <f t="shared" si="21"/>
        <v>7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8</v>
      </c>
      <c r="F133" s="70"/>
      <c r="G133" s="46">
        <f t="shared" si="20"/>
        <v>8</v>
      </c>
      <c r="H133" s="77">
        <v>0</v>
      </c>
      <c r="I133" s="75">
        <v>0</v>
      </c>
      <c r="J133" s="46">
        <f t="shared" si="21"/>
        <v>7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7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15</v>
      </c>
      <c r="F185" s="70"/>
      <c r="G185" s="46">
        <f t="shared" si="28"/>
        <v>15</v>
      </c>
      <c r="H185" s="77">
        <v>0</v>
      </c>
      <c r="I185" s="75">
        <v>0</v>
      </c>
      <c r="J185" s="46">
        <f t="shared" si="29"/>
        <v>15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+'6'!J188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6</v>
      </c>
      <c r="F193" s="70"/>
      <c r="G193" s="46">
        <f t="shared" si="28"/>
        <v>6</v>
      </c>
      <c r="H193" s="77">
        <v>0</v>
      </c>
      <c r="I193" s="75">
        <v>0</v>
      </c>
      <c r="J193" s="46">
        <f t="shared" si="29"/>
        <v>6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10</v>
      </c>
      <c r="F194" s="70"/>
      <c r="G194" s="46">
        <f t="shared" si="28"/>
        <v>10</v>
      </c>
      <c r="H194" s="77">
        <v>0</v>
      </c>
      <c r="I194" s="75">
        <v>0</v>
      </c>
      <c r="J194" s="46">
        <f t="shared" si="29"/>
        <v>9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21">
        <f t="shared" si="27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4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36</v>
      </c>
      <c r="F205" s="70"/>
      <c r="G205" s="46">
        <f t="shared" si="28"/>
        <v>36</v>
      </c>
      <c r="H205" s="77">
        <v>0</v>
      </c>
      <c r="I205" s="75">
        <v>0</v>
      </c>
      <c r="J205" s="46">
        <f t="shared" si="29"/>
        <v>36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6</v>
      </c>
      <c r="F209" s="70"/>
      <c r="G209" s="46">
        <f t="shared" si="28"/>
        <v>6</v>
      </c>
      <c r="H209" s="77">
        <v>0</v>
      </c>
      <c r="I209" s="75">
        <v>0</v>
      </c>
      <c r="J209" s="46">
        <f t="shared" si="29"/>
        <v>4</v>
      </c>
      <c r="K209" s="71">
        <v>2</v>
      </c>
      <c r="L209" s="20">
        <v>120</v>
      </c>
      <c r="M209" s="64">
        <f t="shared" si="32"/>
        <v>240</v>
      </c>
      <c r="N209" s="17" t="s">
        <v>16</v>
      </c>
      <c r="O209" s="18"/>
      <c r="P209" s="121">
        <f t="shared" si="36"/>
        <v>240</v>
      </c>
      <c r="Q209" s="89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49" si="38">E231+F231</f>
        <v>0</v>
      </c>
      <c r="H231" s="77">
        <v>0</v>
      </c>
      <c r="I231" s="75">
        <v>0</v>
      </c>
      <c r="J231" s="46">
        <f t="shared" ref="J231:J248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+'6'!J235</f>
        <v>12</v>
      </c>
      <c r="F235" s="70"/>
      <c r="G235" s="46">
        <f t="shared" si="38"/>
        <v>12</v>
      </c>
      <c r="H235" s="77">
        <v>0</v>
      </c>
      <c r="I235" s="75">
        <v>0</v>
      </c>
      <c r="J235" s="46">
        <f t="shared" si="39"/>
        <v>12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+'6'!J236</f>
        <v>11</v>
      </c>
      <c r="F236" s="70"/>
      <c r="G236" s="46">
        <f t="shared" si="38"/>
        <v>11</v>
      </c>
      <c r="H236" s="77">
        <v>0</v>
      </c>
      <c r="I236" s="75">
        <v>0</v>
      </c>
      <c r="J236" s="46">
        <f t="shared" si="39"/>
        <v>10</v>
      </c>
      <c r="K236" s="71">
        <v>1</v>
      </c>
      <c r="L236" s="20">
        <v>50</v>
      </c>
      <c r="M236" s="64">
        <f t="shared" si="40"/>
        <v>50</v>
      </c>
      <c r="N236" s="17" t="s">
        <v>16</v>
      </c>
      <c r="O236" s="18"/>
      <c r="P236" s="121">
        <f t="shared" si="36"/>
        <v>50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+'6'!J237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+'6'!J238</f>
        <v>6</v>
      </c>
      <c r="F238" s="70"/>
      <c r="G238" s="46">
        <f t="shared" si="38"/>
        <v>6</v>
      </c>
      <c r="H238" s="77">
        <v>0</v>
      </c>
      <c r="I238" s="75">
        <v>0</v>
      </c>
      <c r="J238" s="46">
        <f t="shared" si="39"/>
        <v>6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+'6'!J239</f>
        <v>3</v>
      </c>
      <c r="F239" s="70"/>
      <c r="G239" s="46">
        <f t="shared" si="38"/>
        <v>3</v>
      </c>
      <c r="H239" s="77">
        <v>0</v>
      </c>
      <c r="I239" s="75">
        <v>0</v>
      </c>
      <c r="J239" s="46">
        <f t="shared" si="39"/>
        <v>3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+'6'!J240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+'6'!J241</f>
        <v>3</v>
      </c>
      <c r="F241" s="70"/>
      <c r="G241" s="46">
        <f t="shared" si="38"/>
        <v>3</v>
      </c>
      <c r="H241" s="77">
        <v>0</v>
      </c>
      <c r="I241" s="75">
        <v>0</v>
      </c>
      <c r="J241" s="46">
        <f t="shared" si="39"/>
        <v>3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+'6'!J242</f>
        <v>1</v>
      </c>
      <c r="F242" s="70"/>
      <c r="G242" s="46">
        <f t="shared" si="38"/>
        <v>1</v>
      </c>
      <c r="H242" s="77">
        <v>0</v>
      </c>
      <c r="I242" s="75">
        <v>0</v>
      </c>
      <c r="J242" s="46">
        <f t="shared" si="39"/>
        <v>1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+'6'!J243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+'6'!J244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+'6'!J245</f>
        <v>0</v>
      </c>
      <c r="F245" s="70">
        <v>10</v>
      </c>
      <c r="G245" s="46">
        <f t="shared" si="38"/>
        <v>10</v>
      </c>
      <c r="H245" s="77">
        <v>0</v>
      </c>
      <c r="I245" s="75">
        <v>0</v>
      </c>
      <c r="J245" s="46">
        <f t="shared" si="39"/>
        <v>10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+'6'!J246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+'6'!J247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+'6'!J248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+'6'!J249</f>
        <v>0</v>
      </c>
      <c r="F249" s="70"/>
      <c r="G249" s="46">
        <f t="shared" si="38"/>
        <v>0</v>
      </c>
      <c r="H249" s="77"/>
      <c r="I249" s="75"/>
      <c r="J249" s="46"/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+'6'!J250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+'6'!J251</f>
        <v>0</v>
      </c>
      <c r="F251" s="70"/>
      <c r="G251" s="46"/>
      <c r="H251" s="77"/>
      <c r="I251" s="75"/>
      <c r="J251" s="46"/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+'6'!J252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1019.43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3820</v>
      </c>
    </row>
    <row r="257" spans="1:18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960</v>
      </c>
      <c r="O258" s="2">
        <v>220</v>
      </c>
      <c r="P258" s="2">
        <v>120</v>
      </c>
      <c r="Q258" s="87">
        <v>500</v>
      </c>
      <c r="R258" s="2">
        <v>120</v>
      </c>
    </row>
    <row r="259" spans="1:18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100</v>
      </c>
    </row>
    <row r="262" spans="1:18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2760</v>
      </c>
    </row>
    <row r="263" spans="1:18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2760</v>
      </c>
    </row>
    <row r="264" spans="1:18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14</v>
      </c>
      <c r="F6" s="70"/>
      <c r="G6" s="46">
        <f t="shared" si="0"/>
        <v>14</v>
      </c>
      <c r="H6" s="77">
        <v>0</v>
      </c>
      <c r="I6" s="75">
        <v>0</v>
      </c>
      <c r="J6" s="46">
        <f t="shared" si="1"/>
        <v>3</v>
      </c>
      <c r="K6" s="71">
        <v>11</v>
      </c>
      <c r="L6" s="15">
        <v>100</v>
      </c>
      <c r="M6" s="64">
        <f t="shared" ref="M6:M80" si="2">+L6*K6</f>
        <v>1100</v>
      </c>
      <c r="N6" s="17" t="s">
        <v>16</v>
      </c>
      <c r="O6" s="18">
        <v>110</v>
      </c>
      <c r="P6" s="121">
        <f t="shared" ref="P6:P69" si="3">SUM(M6-O6)</f>
        <v>990</v>
      </c>
      <c r="Q6" s="120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9</v>
      </c>
      <c r="F15" s="70"/>
      <c r="G15" s="46">
        <f t="shared" si="0"/>
        <v>9</v>
      </c>
      <c r="H15" s="77">
        <v>0</v>
      </c>
      <c r="I15" s="75">
        <v>0</v>
      </c>
      <c r="J15" s="46">
        <f t="shared" si="1"/>
        <v>9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12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7</v>
      </c>
      <c r="F21" s="70"/>
      <c r="G21" s="46">
        <f t="shared" si="0"/>
        <v>7</v>
      </c>
      <c r="H21" s="77">
        <v>0</v>
      </c>
      <c r="I21" s="75">
        <v>0</v>
      </c>
      <c r="J21" s="46">
        <f t="shared" si="1"/>
        <v>7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13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>
        <v>100</v>
      </c>
      <c r="P22" s="121">
        <f t="shared" si="3"/>
        <v>600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16</v>
      </c>
      <c r="F24" s="70"/>
      <c r="G24" s="46">
        <f t="shared" si="0"/>
        <v>16</v>
      </c>
      <c r="H24" s="77">
        <v>0</v>
      </c>
      <c r="I24" s="75">
        <v>0</v>
      </c>
      <c r="J24" s="46">
        <f t="shared" si="1"/>
        <v>11</v>
      </c>
      <c r="K24" s="71">
        <v>5</v>
      </c>
      <c r="L24" s="15">
        <v>100</v>
      </c>
      <c r="M24" s="64">
        <f t="shared" si="2"/>
        <v>500</v>
      </c>
      <c r="N24" s="17" t="s">
        <v>16</v>
      </c>
      <c r="O24" s="18">
        <v>90</v>
      </c>
      <c r="P24" s="121">
        <f t="shared" si="3"/>
        <v>410</v>
      </c>
      <c r="Q24" s="120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2</v>
      </c>
      <c r="K25" s="71">
        <v>1</v>
      </c>
      <c r="L25" s="15">
        <v>100</v>
      </c>
      <c r="M25" s="64">
        <f t="shared" si="2"/>
        <v>100</v>
      </c>
      <c r="N25" s="17" t="s">
        <v>16</v>
      </c>
      <c r="O25" s="18">
        <v>50</v>
      </c>
      <c r="P25" s="121">
        <f t="shared" si="3"/>
        <v>50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20</v>
      </c>
      <c r="F28" s="70"/>
      <c r="G28" s="46">
        <f t="shared" si="5"/>
        <v>20</v>
      </c>
      <c r="H28" s="77">
        <v>0</v>
      </c>
      <c r="I28" s="75">
        <v>0</v>
      </c>
      <c r="J28" s="46">
        <f t="shared" si="6"/>
        <v>12</v>
      </c>
      <c r="K28" s="71">
        <v>8</v>
      </c>
      <c r="L28" s="15">
        <v>100</v>
      </c>
      <c r="M28" s="64">
        <f t="shared" si="2"/>
        <v>800</v>
      </c>
      <c r="N28" s="17" t="s">
        <v>16</v>
      </c>
      <c r="O28" s="18">
        <v>150</v>
      </c>
      <c r="P28" s="121">
        <f t="shared" si="3"/>
        <v>650</v>
      </c>
      <c r="Q28" s="120">
        <v>30.86</v>
      </c>
      <c r="R28" s="43">
        <f t="shared" si="4"/>
        <v>246.88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13</v>
      </c>
      <c r="F29" s="70"/>
      <c r="G29" s="46">
        <f t="shared" si="5"/>
        <v>13</v>
      </c>
      <c r="H29" s="77">
        <v>0</v>
      </c>
      <c r="I29" s="75">
        <v>0</v>
      </c>
      <c r="J29" s="46">
        <f t="shared" si="6"/>
        <v>13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5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>
        <v>30</v>
      </c>
      <c r="P31" s="121">
        <f t="shared" si="3"/>
        <v>370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13</v>
      </c>
      <c r="F39" s="70"/>
      <c r="G39" s="46">
        <f t="shared" si="5"/>
        <v>13</v>
      </c>
      <c r="H39" s="77">
        <v>0</v>
      </c>
      <c r="I39" s="75">
        <v>0</v>
      </c>
      <c r="J39" s="46">
        <f t="shared" si="6"/>
        <v>11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21">
        <f t="shared" si="3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8</v>
      </c>
      <c r="F40" s="70"/>
      <c r="G40" s="46">
        <f t="shared" si="5"/>
        <v>8</v>
      </c>
      <c r="H40" s="77">
        <v>0</v>
      </c>
      <c r="I40" s="75">
        <v>0</v>
      </c>
      <c r="J40" s="46">
        <f t="shared" si="6"/>
        <v>4</v>
      </c>
      <c r="K40" s="71">
        <v>4</v>
      </c>
      <c r="L40" s="15">
        <v>50</v>
      </c>
      <c r="M40" s="64">
        <f t="shared" si="2"/>
        <v>200</v>
      </c>
      <c r="N40" s="17" t="s">
        <v>16</v>
      </c>
      <c r="O40" s="18">
        <v>75</v>
      </c>
      <c r="P40" s="121">
        <f t="shared" si="3"/>
        <v>125</v>
      </c>
      <c r="Q40" s="89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8</v>
      </c>
      <c r="F41" s="70"/>
      <c r="G41" s="46">
        <f t="shared" si="5"/>
        <v>8</v>
      </c>
      <c r="H41" s="77">
        <v>0</v>
      </c>
      <c r="I41" s="75">
        <v>0</v>
      </c>
      <c r="J41" s="46">
        <f t="shared" si="6"/>
        <v>5</v>
      </c>
      <c r="K41" s="71">
        <v>3</v>
      </c>
      <c r="L41" s="15">
        <v>50</v>
      </c>
      <c r="M41" s="64">
        <f t="shared" si="2"/>
        <v>150</v>
      </c>
      <c r="N41" s="17" t="s">
        <v>16</v>
      </c>
      <c r="O41" s="18">
        <v>75</v>
      </c>
      <c r="P41" s="121">
        <f t="shared" si="3"/>
        <v>75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1</v>
      </c>
      <c r="K64" s="71">
        <v>2</v>
      </c>
      <c r="L64" s="15">
        <v>50</v>
      </c>
      <c r="M64" s="64">
        <f t="shared" si="2"/>
        <v>100</v>
      </c>
      <c r="N64" s="17" t="s">
        <v>16</v>
      </c>
      <c r="O64" s="18">
        <v>50</v>
      </c>
      <c r="P64" s="121">
        <f t="shared" si="3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0</v>
      </c>
      <c r="K65" s="71">
        <v>3</v>
      </c>
      <c r="L65" s="15">
        <v>50</v>
      </c>
      <c r="M65" s="64">
        <f t="shared" si="2"/>
        <v>150</v>
      </c>
      <c r="N65" s="17" t="s">
        <v>16</v>
      </c>
      <c r="O65" s="18">
        <v>75</v>
      </c>
      <c r="P65" s="121">
        <f t="shared" si="3"/>
        <v>75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0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25</v>
      </c>
      <c r="P66" s="121">
        <f t="shared" si="3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7</v>
      </c>
      <c r="F80" s="70"/>
      <c r="G80" s="46">
        <f t="shared" si="5"/>
        <v>7</v>
      </c>
      <c r="H80" s="77">
        <v>0</v>
      </c>
      <c r="I80" s="75">
        <v>0</v>
      </c>
      <c r="J80" s="46">
        <f t="shared" si="6"/>
        <v>4</v>
      </c>
      <c r="K80" s="71">
        <v>3</v>
      </c>
      <c r="L80" s="15">
        <v>55</v>
      </c>
      <c r="M80" s="64">
        <f t="shared" si="2"/>
        <v>165</v>
      </c>
      <c r="N80" s="17" t="s">
        <v>16</v>
      </c>
      <c r="O80" s="18">
        <v>85</v>
      </c>
      <c r="P80" s="121">
        <f t="shared" si="7"/>
        <v>80</v>
      </c>
      <c r="Q80" s="89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7</v>
      </c>
      <c r="F81" s="70"/>
      <c r="G81" s="46">
        <f t="shared" si="5"/>
        <v>7</v>
      </c>
      <c r="H81" s="77">
        <v>0</v>
      </c>
      <c r="I81" s="75">
        <v>0</v>
      </c>
      <c r="J81" s="46">
        <f t="shared" si="6"/>
        <v>4</v>
      </c>
      <c r="K81" s="71">
        <v>3</v>
      </c>
      <c r="L81" s="20">
        <v>55</v>
      </c>
      <c r="M81" s="64">
        <f t="shared" ref="M81:M172" si="8">+L81*K81</f>
        <v>165</v>
      </c>
      <c r="N81" s="17" t="s">
        <v>16</v>
      </c>
      <c r="O81" s="18">
        <v>85</v>
      </c>
      <c r="P81" s="121">
        <f t="shared" si="7"/>
        <v>80</v>
      </c>
      <c r="Q81" s="89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9</v>
      </c>
      <c r="F110" s="70"/>
      <c r="G110" s="46">
        <f t="shared" si="20"/>
        <v>9</v>
      </c>
      <c r="H110" s="77">
        <v>0</v>
      </c>
      <c r="I110" s="75">
        <v>0</v>
      </c>
      <c r="J110" s="46">
        <f t="shared" si="21"/>
        <v>6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/>
      <c r="P110" s="121">
        <f t="shared" si="7"/>
        <v>360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1</v>
      </c>
      <c r="F111" s="70"/>
      <c r="G111" s="46">
        <f t="shared" si="20"/>
        <v>1</v>
      </c>
      <c r="H111" s="77">
        <v>0</v>
      </c>
      <c r="I111" s="75">
        <v>0</v>
      </c>
      <c r="J111" s="46">
        <f t="shared" si="21"/>
        <v>1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5</v>
      </c>
      <c r="F116" s="70"/>
      <c r="G116" s="46">
        <f t="shared" si="20"/>
        <v>5</v>
      </c>
      <c r="H116" s="77">
        <v>0</v>
      </c>
      <c r="I116" s="75">
        <v>0</v>
      </c>
      <c r="J116" s="46">
        <f t="shared" si="21"/>
        <v>4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1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7</v>
      </c>
      <c r="F131" s="70"/>
      <c r="G131" s="46">
        <f t="shared" si="20"/>
        <v>7</v>
      </c>
      <c r="H131" s="77">
        <v>0</v>
      </c>
      <c r="I131" s="75">
        <v>0</v>
      </c>
      <c r="J131" s="46">
        <f t="shared" si="21"/>
        <v>6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7</v>
      </c>
      <c r="F133" s="70"/>
      <c r="G133" s="46">
        <f t="shared" si="20"/>
        <v>7</v>
      </c>
      <c r="H133" s="77">
        <v>0</v>
      </c>
      <c r="I133" s="75">
        <v>0</v>
      </c>
      <c r="J133" s="46">
        <f t="shared" si="21"/>
        <v>5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>
        <v>25</v>
      </c>
      <c r="P133" s="121">
        <f t="shared" si="7"/>
        <v>75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15</v>
      </c>
      <c r="F185" s="70"/>
      <c r="G185" s="46">
        <f t="shared" si="28"/>
        <v>15</v>
      </c>
      <c r="H185" s="77">
        <v>0</v>
      </c>
      <c r="I185" s="75">
        <v>0</v>
      </c>
      <c r="J185" s="46">
        <f t="shared" si="29"/>
        <v>15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+'7'!J188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6</v>
      </c>
      <c r="F193" s="70"/>
      <c r="G193" s="46">
        <f t="shared" si="28"/>
        <v>6</v>
      </c>
      <c r="H193" s="77">
        <v>0</v>
      </c>
      <c r="I193" s="75">
        <v>0</v>
      </c>
      <c r="J193" s="46">
        <f t="shared" si="29"/>
        <v>6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9</v>
      </c>
      <c r="F194" s="70"/>
      <c r="G194" s="46">
        <f t="shared" si="28"/>
        <v>9</v>
      </c>
      <c r="H194" s="77">
        <v>0</v>
      </c>
      <c r="I194" s="75">
        <v>0</v>
      </c>
      <c r="J194" s="46">
        <f t="shared" si="29"/>
        <v>9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4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36</v>
      </c>
      <c r="F205" s="70"/>
      <c r="G205" s="46">
        <f t="shared" si="28"/>
        <v>36</v>
      </c>
      <c r="H205" s="77">
        <v>0</v>
      </c>
      <c r="I205" s="75">
        <v>0</v>
      </c>
      <c r="J205" s="46">
        <f t="shared" si="29"/>
        <v>36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4</v>
      </c>
      <c r="F209" s="70"/>
      <c r="G209" s="46">
        <f t="shared" si="28"/>
        <v>4</v>
      </c>
      <c r="H209" s="77">
        <v>0</v>
      </c>
      <c r="I209" s="75">
        <v>0</v>
      </c>
      <c r="J209" s="46">
        <f t="shared" si="29"/>
        <v>4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+'7'!J235</f>
        <v>12</v>
      </c>
      <c r="F235" s="70"/>
      <c r="G235" s="46">
        <f t="shared" si="38"/>
        <v>12</v>
      </c>
      <c r="H235" s="77">
        <v>0</v>
      </c>
      <c r="I235" s="75">
        <v>0</v>
      </c>
      <c r="J235" s="46">
        <f t="shared" si="39"/>
        <v>4</v>
      </c>
      <c r="K235" s="71">
        <v>8</v>
      </c>
      <c r="L235" s="20">
        <v>50</v>
      </c>
      <c r="M235" s="64">
        <f t="shared" ref="M235:M247" si="40">+L235*K235</f>
        <v>400</v>
      </c>
      <c r="N235" s="17" t="s">
        <v>16</v>
      </c>
      <c r="O235" s="18">
        <v>200</v>
      </c>
      <c r="P235" s="121">
        <f t="shared" si="36"/>
        <v>200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+'7'!J236</f>
        <v>10</v>
      </c>
      <c r="F236" s="70"/>
      <c r="G236" s="46">
        <f t="shared" si="38"/>
        <v>10</v>
      </c>
      <c r="H236" s="77">
        <v>0</v>
      </c>
      <c r="I236" s="75">
        <v>0</v>
      </c>
      <c r="J236" s="46">
        <f t="shared" si="39"/>
        <v>8</v>
      </c>
      <c r="K236" s="71">
        <v>2</v>
      </c>
      <c r="L236" s="20">
        <v>50</v>
      </c>
      <c r="M236" s="64">
        <f t="shared" si="40"/>
        <v>100</v>
      </c>
      <c r="N236" s="17" t="s">
        <v>16</v>
      </c>
      <c r="O236" s="18">
        <v>50</v>
      </c>
      <c r="P236" s="121">
        <f t="shared" si="36"/>
        <v>50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+'7'!J237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+'7'!J238</f>
        <v>6</v>
      </c>
      <c r="F238" s="70"/>
      <c r="G238" s="46">
        <f t="shared" si="38"/>
        <v>6</v>
      </c>
      <c r="H238" s="77">
        <v>0</v>
      </c>
      <c r="I238" s="75">
        <v>0</v>
      </c>
      <c r="J238" s="46">
        <f t="shared" si="39"/>
        <v>6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+'7'!J239</f>
        <v>3</v>
      </c>
      <c r="F239" s="70"/>
      <c r="G239" s="46">
        <f t="shared" si="38"/>
        <v>3</v>
      </c>
      <c r="H239" s="77">
        <v>0</v>
      </c>
      <c r="I239" s="75">
        <v>0</v>
      </c>
      <c r="J239" s="46">
        <f t="shared" si="39"/>
        <v>1</v>
      </c>
      <c r="K239" s="71">
        <v>2</v>
      </c>
      <c r="L239" s="20">
        <v>35</v>
      </c>
      <c r="M239" s="64">
        <f t="shared" si="40"/>
        <v>70</v>
      </c>
      <c r="N239" s="17" t="s">
        <v>16</v>
      </c>
      <c r="O239" s="18">
        <v>35</v>
      </c>
      <c r="P239" s="121">
        <f t="shared" si="36"/>
        <v>35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+'7'!J240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+'7'!J241</f>
        <v>3</v>
      </c>
      <c r="F241" s="70"/>
      <c r="G241" s="46">
        <f t="shared" si="38"/>
        <v>3</v>
      </c>
      <c r="H241" s="77">
        <v>0</v>
      </c>
      <c r="I241" s="75">
        <v>0</v>
      </c>
      <c r="J241" s="46">
        <f t="shared" si="39"/>
        <v>0</v>
      </c>
      <c r="K241" s="71">
        <v>3</v>
      </c>
      <c r="L241" s="20">
        <v>22</v>
      </c>
      <c r="M241" s="64">
        <f t="shared" si="40"/>
        <v>66</v>
      </c>
      <c r="N241" s="17" t="s">
        <v>16</v>
      </c>
      <c r="O241" s="18">
        <v>33</v>
      </c>
      <c r="P241" s="121">
        <f t="shared" si="36"/>
        <v>33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+'7'!J242</f>
        <v>1</v>
      </c>
      <c r="F242" s="70"/>
      <c r="G242" s="46">
        <f t="shared" si="38"/>
        <v>1</v>
      </c>
      <c r="H242" s="77">
        <v>0</v>
      </c>
      <c r="I242" s="75">
        <v>0</v>
      </c>
      <c r="J242" s="46">
        <f t="shared" si="39"/>
        <v>1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+'7'!J243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+'7'!J244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+'7'!J245</f>
        <v>10</v>
      </c>
      <c r="F245" s="70"/>
      <c r="G245" s="46">
        <f t="shared" si="38"/>
        <v>10</v>
      </c>
      <c r="H245" s="77">
        <v>0</v>
      </c>
      <c r="I245" s="75">
        <v>0</v>
      </c>
      <c r="J245" s="46">
        <f t="shared" si="39"/>
        <v>0</v>
      </c>
      <c r="K245" s="71">
        <v>10</v>
      </c>
      <c r="L245" s="20">
        <v>35</v>
      </c>
      <c r="M245" s="64">
        <f t="shared" si="42"/>
        <v>350</v>
      </c>
      <c r="N245" s="17" t="s">
        <v>16</v>
      </c>
      <c r="O245" s="18">
        <v>150</v>
      </c>
      <c r="P245" s="121">
        <f t="shared" si="36"/>
        <v>200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+'7'!J246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+'7'!J247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+'7'!J248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+'7'!J249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+'7'!J250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+'7'!J251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+'7'!J252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1795.2400000000002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6476</v>
      </c>
    </row>
    <row r="257" spans="1:18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2910</v>
      </c>
      <c r="O258" s="2">
        <v>2520</v>
      </c>
      <c r="P258" s="2">
        <v>100</v>
      </c>
      <c r="Q258" s="87">
        <v>120</v>
      </c>
      <c r="R258" s="2">
        <v>170</v>
      </c>
    </row>
    <row r="259" spans="1:18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1568</v>
      </c>
    </row>
    <row r="262" spans="1:18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1998</v>
      </c>
    </row>
    <row r="263" spans="1:18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1998</v>
      </c>
    </row>
    <row r="264" spans="1:18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V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3</v>
      </c>
      <c r="F6" s="70">
        <v>10</v>
      </c>
      <c r="G6" s="46">
        <f t="shared" si="0"/>
        <v>13</v>
      </c>
      <c r="H6" s="77">
        <v>0</v>
      </c>
      <c r="I6" s="75">
        <v>0</v>
      </c>
      <c r="J6" s="46">
        <f t="shared" si="1"/>
        <v>12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>
        <v>50</v>
      </c>
      <c r="P6" s="121">
        <f t="shared" ref="P6:P69" si="3">SUM(M6-O6)</f>
        <v>50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9</v>
      </c>
      <c r="F11" s="70">
        <v>5</v>
      </c>
      <c r="G11" s="46">
        <f t="shared" si="0"/>
        <v>14</v>
      </c>
      <c r="H11" s="77">
        <v>0</v>
      </c>
      <c r="I11" s="75">
        <v>0</v>
      </c>
      <c r="J11" s="46">
        <f t="shared" si="1"/>
        <v>14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9</v>
      </c>
      <c r="F15" s="70">
        <v>5</v>
      </c>
      <c r="G15" s="46">
        <f t="shared" si="0"/>
        <v>14</v>
      </c>
      <c r="H15" s="77">
        <v>0</v>
      </c>
      <c r="I15" s="75">
        <v>0</v>
      </c>
      <c r="J15" s="46">
        <f t="shared" si="1"/>
        <v>14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12</v>
      </c>
      <c r="F18" s="70">
        <v>5</v>
      </c>
      <c r="G18" s="46">
        <f t="shared" si="0"/>
        <v>17</v>
      </c>
      <c r="H18" s="77">
        <v>0</v>
      </c>
      <c r="I18" s="75">
        <v>0</v>
      </c>
      <c r="J18" s="46">
        <f t="shared" si="1"/>
        <v>17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7</v>
      </c>
      <c r="F21" s="70"/>
      <c r="G21" s="46">
        <f t="shared" si="0"/>
        <v>7</v>
      </c>
      <c r="H21" s="77">
        <v>0</v>
      </c>
      <c r="I21" s="75">
        <v>0</v>
      </c>
      <c r="J21" s="46">
        <f t="shared" si="1"/>
        <v>7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13</v>
      </c>
      <c r="F22" s="70">
        <v>5</v>
      </c>
      <c r="G22" s="46">
        <f t="shared" si="0"/>
        <v>18</v>
      </c>
      <c r="H22" s="77">
        <v>0</v>
      </c>
      <c r="I22" s="75">
        <v>0</v>
      </c>
      <c r="J22" s="46">
        <f t="shared" si="1"/>
        <v>16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11</v>
      </c>
      <c r="F24" s="70">
        <v>5</v>
      </c>
      <c r="G24" s="46">
        <f t="shared" si="0"/>
        <v>16</v>
      </c>
      <c r="H24" s="77">
        <v>0</v>
      </c>
      <c r="I24" s="75">
        <v>0</v>
      </c>
      <c r="J24" s="46">
        <f t="shared" si="1"/>
        <v>13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>
        <v>40</v>
      </c>
      <c r="P24" s="121">
        <f t="shared" si="3"/>
        <v>260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2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12</v>
      </c>
      <c r="F28" s="70">
        <v>5</v>
      </c>
      <c r="G28" s="46">
        <f t="shared" si="5"/>
        <v>17</v>
      </c>
      <c r="H28" s="77">
        <v>0</v>
      </c>
      <c r="I28" s="75">
        <v>0</v>
      </c>
      <c r="J28" s="46">
        <f t="shared" si="6"/>
        <v>17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13</v>
      </c>
      <c r="F29" s="70"/>
      <c r="G29" s="46">
        <f t="shared" si="5"/>
        <v>13</v>
      </c>
      <c r="H29" s="77">
        <v>0</v>
      </c>
      <c r="I29" s="75">
        <v>0</v>
      </c>
      <c r="J29" s="46">
        <f t="shared" si="6"/>
        <v>13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3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11</v>
      </c>
      <c r="F39" s="70">
        <v>5</v>
      </c>
      <c r="G39" s="46">
        <f t="shared" si="5"/>
        <v>16</v>
      </c>
      <c r="H39" s="77">
        <v>0</v>
      </c>
      <c r="I39" s="75">
        <v>0</v>
      </c>
      <c r="J39" s="46">
        <f t="shared" si="6"/>
        <v>16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4</v>
      </c>
      <c r="F40" s="70">
        <v>5</v>
      </c>
      <c r="G40" s="46">
        <f t="shared" si="5"/>
        <v>9</v>
      </c>
      <c r="H40" s="77">
        <v>0</v>
      </c>
      <c r="I40" s="75">
        <v>0</v>
      </c>
      <c r="J40" s="46">
        <f t="shared" si="6"/>
        <v>8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5</v>
      </c>
      <c r="F41" s="70">
        <v>5</v>
      </c>
      <c r="G41" s="46">
        <f t="shared" si="5"/>
        <v>10</v>
      </c>
      <c r="H41" s="77">
        <v>0</v>
      </c>
      <c r="I41" s="75">
        <v>0</v>
      </c>
      <c r="J41" s="46">
        <f t="shared" si="6"/>
        <v>10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1</v>
      </c>
      <c r="F48" s="70">
        <v>5</v>
      </c>
      <c r="G48" s="46">
        <f t="shared" si="5"/>
        <v>6</v>
      </c>
      <c r="H48" s="77">
        <v>0</v>
      </c>
      <c r="I48" s="75">
        <v>0</v>
      </c>
      <c r="J48" s="46">
        <f t="shared" si="6"/>
        <v>5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0</v>
      </c>
      <c r="F49" s="70">
        <v>5</v>
      </c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4</v>
      </c>
      <c r="F50" s="70">
        <v>5</v>
      </c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0</v>
      </c>
      <c r="F53" s="70">
        <v>5</v>
      </c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2</v>
      </c>
      <c r="F55" s="70">
        <v>3</v>
      </c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1</v>
      </c>
      <c r="F56" s="70">
        <v>3</v>
      </c>
      <c r="G56" s="46">
        <f t="shared" si="5"/>
        <v>4</v>
      </c>
      <c r="H56" s="77">
        <v>0</v>
      </c>
      <c r="I56" s="75">
        <v>0</v>
      </c>
      <c r="J56" s="46">
        <f t="shared" si="6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1</v>
      </c>
      <c r="F57" s="70">
        <v>3</v>
      </c>
      <c r="G57" s="46">
        <f t="shared" si="5"/>
        <v>4</v>
      </c>
      <c r="H57" s="77">
        <v>0</v>
      </c>
      <c r="I57" s="75">
        <v>0</v>
      </c>
      <c r="J57" s="46">
        <f t="shared" si="6"/>
        <v>3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/>
      <c r="P57" s="121">
        <f t="shared" si="3"/>
        <v>120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1</v>
      </c>
      <c r="F59" s="70">
        <v>3</v>
      </c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1</v>
      </c>
      <c r="F62" s="70">
        <v>3</v>
      </c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1</v>
      </c>
      <c r="F74" s="70">
        <v>5</v>
      </c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4</v>
      </c>
      <c r="F77" s="70">
        <v>5</v>
      </c>
      <c r="G77" s="46">
        <f t="shared" si="5"/>
        <v>9</v>
      </c>
      <c r="H77" s="77">
        <v>0</v>
      </c>
      <c r="I77" s="75">
        <v>0</v>
      </c>
      <c r="J77" s="46">
        <f t="shared" si="6"/>
        <v>3</v>
      </c>
      <c r="K77" s="71">
        <v>6</v>
      </c>
      <c r="L77" s="21">
        <v>50</v>
      </c>
      <c r="M77" s="64">
        <f t="shared" si="2"/>
        <v>300</v>
      </c>
      <c r="N77" s="17" t="s">
        <v>16</v>
      </c>
      <c r="O77" s="18">
        <v>50</v>
      </c>
      <c r="P77" s="121">
        <f t="shared" si="7"/>
        <v>250</v>
      </c>
      <c r="Q77" s="89">
        <v>25.15</v>
      </c>
      <c r="R77" s="43">
        <f t="shared" si="4"/>
        <v>150.89999999999998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6</v>
      </c>
      <c r="F110" s="70"/>
      <c r="G110" s="46">
        <f t="shared" si="20"/>
        <v>6</v>
      </c>
      <c r="H110" s="77">
        <v>0</v>
      </c>
      <c r="I110" s="75">
        <v>0</v>
      </c>
      <c r="J110" s="46">
        <f t="shared" si="21"/>
        <v>3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/>
      <c r="P110" s="121">
        <f t="shared" si="7"/>
        <v>360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1</v>
      </c>
      <c r="F111" s="70"/>
      <c r="G111" s="46">
        <f t="shared" si="20"/>
        <v>1</v>
      </c>
      <c r="H111" s="77">
        <v>0</v>
      </c>
      <c r="I111" s="75">
        <v>0</v>
      </c>
      <c r="J111" s="46">
        <f t="shared" si="21"/>
        <v>0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21">
        <f t="shared" si="7"/>
        <v>250</v>
      </c>
      <c r="Q111" s="89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9</v>
      </c>
      <c r="F115" s="70">
        <v>10</v>
      </c>
      <c r="G115" s="46">
        <f t="shared" si="20"/>
        <v>19</v>
      </c>
      <c r="H115" s="77">
        <v>0</v>
      </c>
      <c r="I115" s="75">
        <v>0</v>
      </c>
      <c r="J115" s="46">
        <f t="shared" si="21"/>
        <v>19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4</v>
      </c>
      <c r="F116" s="70"/>
      <c r="G116" s="46">
        <f t="shared" si="20"/>
        <v>4</v>
      </c>
      <c r="H116" s="77">
        <v>0</v>
      </c>
      <c r="I116" s="75">
        <v>0</v>
      </c>
      <c r="J116" s="46">
        <f t="shared" si="21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6</v>
      </c>
      <c r="F131" s="70">
        <v>5</v>
      </c>
      <c r="G131" s="46">
        <f t="shared" si="20"/>
        <v>11</v>
      </c>
      <c r="H131" s="77">
        <v>0</v>
      </c>
      <c r="I131" s="75">
        <v>0</v>
      </c>
      <c r="J131" s="46">
        <f t="shared" si="21"/>
        <v>9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25</v>
      </c>
      <c r="P131" s="121">
        <f t="shared" si="7"/>
        <v>75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5</v>
      </c>
      <c r="F133" s="70">
        <v>5</v>
      </c>
      <c r="G133" s="46">
        <f t="shared" si="20"/>
        <v>10</v>
      </c>
      <c r="H133" s="77">
        <v>0</v>
      </c>
      <c r="I133" s="75">
        <v>0</v>
      </c>
      <c r="J133" s="46">
        <f t="shared" si="21"/>
        <v>8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1">
        <f t="shared" si="7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+'8'!J156</f>
        <v>0</v>
      </c>
      <c r="F156" s="70">
        <v>30</v>
      </c>
      <c r="G156" s="46">
        <f t="shared" si="20"/>
        <v>30</v>
      </c>
      <c r="H156" s="77">
        <v>0</v>
      </c>
      <c r="I156" s="75">
        <v>0</v>
      </c>
      <c r="J156" s="46">
        <f t="shared" si="21"/>
        <v>0</v>
      </c>
      <c r="K156" s="71">
        <v>30</v>
      </c>
      <c r="L156" s="20">
        <v>15</v>
      </c>
      <c r="M156" s="64">
        <f t="shared" si="8"/>
        <v>450</v>
      </c>
      <c r="N156" s="17" t="s">
        <v>1438</v>
      </c>
      <c r="O156" s="18">
        <v>90</v>
      </c>
      <c r="P156" s="121">
        <f t="shared" si="27"/>
        <v>360</v>
      </c>
      <c r="Q156" s="89">
        <v>11.39</v>
      </c>
      <c r="R156" s="43">
        <f t="shared" si="9"/>
        <v>341.70000000000005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15</v>
      </c>
      <c r="F185" s="70"/>
      <c r="G185" s="46">
        <f t="shared" si="28"/>
        <v>15</v>
      </c>
      <c r="H185" s="77">
        <v>0</v>
      </c>
      <c r="I185" s="75">
        <v>0</v>
      </c>
      <c r="J185" s="46">
        <f t="shared" si="29"/>
        <v>14</v>
      </c>
      <c r="K185" s="71">
        <v>1</v>
      </c>
      <c r="L185" s="20">
        <v>80</v>
      </c>
      <c r="M185" s="64">
        <f t="shared" si="32"/>
        <v>80</v>
      </c>
      <c r="N185" s="17" t="s">
        <v>16</v>
      </c>
      <c r="O185" s="18"/>
      <c r="P185" s="121">
        <f t="shared" si="27"/>
        <v>80</v>
      </c>
      <c r="Q185" s="89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+'8'!J188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149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21">
        <f t="shared" si="27"/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6</v>
      </c>
      <c r="F193" s="70"/>
      <c r="G193" s="46">
        <f t="shared" si="28"/>
        <v>6</v>
      </c>
      <c r="H193" s="77">
        <v>0</v>
      </c>
      <c r="I193" s="75">
        <v>0</v>
      </c>
      <c r="J193" s="46">
        <f t="shared" si="29"/>
        <v>6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9</v>
      </c>
      <c r="F194" s="70"/>
      <c r="G194" s="46">
        <f t="shared" si="28"/>
        <v>9</v>
      </c>
      <c r="H194" s="77">
        <v>0</v>
      </c>
      <c r="I194" s="75">
        <v>0</v>
      </c>
      <c r="J194" s="46">
        <f t="shared" si="29"/>
        <v>8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21">
        <f t="shared" si="27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4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36</v>
      </c>
      <c r="F205" s="70"/>
      <c r="G205" s="46">
        <f t="shared" si="28"/>
        <v>36</v>
      </c>
      <c r="H205" s="77">
        <v>0</v>
      </c>
      <c r="I205" s="75">
        <v>0</v>
      </c>
      <c r="J205" s="46">
        <f t="shared" si="29"/>
        <v>36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4</v>
      </c>
      <c r="F209" s="70"/>
      <c r="G209" s="46">
        <f t="shared" si="28"/>
        <v>4</v>
      </c>
      <c r="H209" s="77">
        <v>0</v>
      </c>
      <c r="I209" s="75">
        <v>0</v>
      </c>
      <c r="J209" s="46">
        <f t="shared" si="29"/>
        <v>4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+'8'!J235</f>
        <v>4</v>
      </c>
      <c r="F235" s="70"/>
      <c r="G235" s="46">
        <f t="shared" si="38"/>
        <v>4</v>
      </c>
      <c r="H235" s="77">
        <v>0</v>
      </c>
      <c r="I235" s="75">
        <v>0</v>
      </c>
      <c r="J235" s="46">
        <f t="shared" si="39"/>
        <v>2</v>
      </c>
      <c r="K235" s="71">
        <v>2</v>
      </c>
      <c r="L235" s="20">
        <v>50</v>
      </c>
      <c r="M235" s="64">
        <f t="shared" ref="M235:M247" si="40">+L235*K235</f>
        <v>100</v>
      </c>
      <c r="N235" s="17" t="s">
        <v>16</v>
      </c>
      <c r="O235" s="18"/>
      <c r="P235" s="121">
        <f t="shared" si="36"/>
        <v>100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+'8'!J236</f>
        <v>8</v>
      </c>
      <c r="F236" s="70"/>
      <c r="G236" s="46">
        <f t="shared" si="38"/>
        <v>8</v>
      </c>
      <c r="H236" s="77">
        <v>0</v>
      </c>
      <c r="I236" s="75">
        <v>0</v>
      </c>
      <c r="J236" s="46">
        <f t="shared" si="39"/>
        <v>6</v>
      </c>
      <c r="K236" s="71">
        <v>2</v>
      </c>
      <c r="L236" s="20">
        <v>50</v>
      </c>
      <c r="M236" s="64">
        <f t="shared" si="40"/>
        <v>100</v>
      </c>
      <c r="N236" s="17" t="s">
        <v>16</v>
      </c>
      <c r="O236" s="18">
        <v>25</v>
      </c>
      <c r="P236" s="121">
        <f t="shared" si="36"/>
        <v>75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+'8'!J237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+'8'!J238</f>
        <v>6</v>
      </c>
      <c r="F238" s="70">
        <v>5</v>
      </c>
      <c r="G238" s="46">
        <f t="shared" si="38"/>
        <v>11</v>
      </c>
      <c r="H238" s="77">
        <v>0</v>
      </c>
      <c r="I238" s="75">
        <v>0</v>
      </c>
      <c r="J238" s="46">
        <f t="shared" si="39"/>
        <v>11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+'8'!J239</f>
        <v>1</v>
      </c>
      <c r="F239" s="70"/>
      <c r="G239" s="46">
        <f t="shared" si="38"/>
        <v>1</v>
      </c>
      <c r="H239" s="77">
        <v>0</v>
      </c>
      <c r="I239" s="75">
        <v>0</v>
      </c>
      <c r="J239" s="46">
        <f t="shared" si="39"/>
        <v>0</v>
      </c>
      <c r="K239" s="71">
        <v>1</v>
      </c>
      <c r="L239" s="20">
        <v>35</v>
      </c>
      <c r="M239" s="64">
        <f t="shared" si="40"/>
        <v>35</v>
      </c>
      <c r="N239" s="17" t="s">
        <v>1435</v>
      </c>
      <c r="O239" s="18">
        <v>35</v>
      </c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+'8'!J240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+'8'!J241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+'8'!J242</f>
        <v>1</v>
      </c>
      <c r="F242" s="70"/>
      <c r="G242" s="46">
        <f t="shared" si="38"/>
        <v>1</v>
      </c>
      <c r="H242" s="77">
        <v>0</v>
      </c>
      <c r="I242" s="75">
        <v>0</v>
      </c>
      <c r="J242" s="46">
        <f t="shared" si="39"/>
        <v>0</v>
      </c>
      <c r="K242" s="71">
        <v>1</v>
      </c>
      <c r="L242" s="20">
        <v>35</v>
      </c>
      <c r="M242" s="64">
        <f t="shared" si="40"/>
        <v>35</v>
      </c>
      <c r="N242" s="17" t="s">
        <v>1435</v>
      </c>
      <c r="O242" s="18">
        <v>35</v>
      </c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+'8'!J243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+'8'!J244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+'8'!J245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+'8'!J246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+'8'!J247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+'8'!J248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+'8'!J249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+'8'!J250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+'8'!J251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38"/>
        <v>0</v>
      </c>
      <c r="H252" s="77">
        <v>0</v>
      </c>
      <c r="I252" s="75">
        <v>0</v>
      </c>
      <c r="J252" s="46">
        <f t="shared" ref="J252" si="44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1153.33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3240</v>
      </c>
    </row>
    <row r="257" spans="1:22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22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1460</v>
      </c>
      <c r="O258" s="2">
        <v>75</v>
      </c>
      <c r="P258" s="2">
        <v>75</v>
      </c>
      <c r="Q258" s="87">
        <v>120</v>
      </c>
      <c r="R258" s="2">
        <v>80</v>
      </c>
      <c r="S258" s="2">
        <v>120</v>
      </c>
      <c r="T258" s="2">
        <v>300</v>
      </c>
      <c r="U258" s="2">
        <v>570</v>
      </c>
      <c r="V258" s="2">
        <v>120</v>
      </c>
    </row>
    <row r="259" spans="1:22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375</v>
      </c>
    </row>
    <row r="262" spans="1:22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1405</v>
      </c>
    </row>
    <row r="263" spans="1:22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1405</v>
      </c>
    </row>
    <row r="264" spans="1:22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271</v>
      </c>
      <c r="M267" s="2" t="s">
        <v>306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12</v>
      </c>
      <c r="F6" s="70"/>
      <c r="G6" s="46">
        <f t="shared" si="0"/>
        <v>12</v>
      </c>
      <c r="H6" s="77">
        <v>0</v>
      </c>
      <c r="I6" s="75">
        <v>0</v>
      </c>
      <c r="J6" s="46">
        <f t="shared" si="1"/>
        <v>10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>
        <v>100</v>
      </c>
      <c r="P6" s="121">
        <f t="shared" ref="P6:P69" si="3">SUM(M6-O6)</f>
        <v>100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13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>
        <v>25</v>
      </c>
      <c r="P11" s="121">
        <f t="shared" si="3"/>
        <v>25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14</v>
      </c>
      <c r="F15" s="70"/>
      <c r="G15" s="46">
        <f t="shared" si="0"/>
        <v>14</v>
      </c>
      <c r="H15" s="77">
        <v>0</v>
      </c>
      <c r="I15" s="75">
        <v>0</v>
      </c>
      <c r="J15" s="46">
        <f t="shared" si="1"/>
        <v>14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17</v>
      </c>
      <c r="F18" s="70"/>
      <c r="G18" s="46">
        <f t="shared" si="0"/>
        <v>17</v>
      </c>
      <c r="H18" s="77">
        <v>0</v>
      </c>
      <c r="I18" s="75">
        <v>0</v>
      </c>
      <c r="J18" s="46">
        <f t="shared" si="1"/>
        <v>14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>
        <v>75</v>
      </c>
      <c r="P18" s="121">
        <f t="shared" si="3"/>
        <v>75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7</v>
      </c>
      <c r="F21" s="70"/>
      <c r="G21" s="46">
        <f t="shared" si="0"/>
        <v>7</v>
      </c>
      <c r="H21" s="77">
        <v>0</v>
      </c>
      <c r="I21" s="75">
        <v>0</v>
      </c>
      <c r="J21" s="46">
        <f t="shared" si="1"/>
        <v>5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>
        <v>90</v>
      </c>
      <c r="P21" s="121">
        <f t="shared" si="3"/>
        <v>80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12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1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13</v>
      </c>
      <c r="F24" s="70"/>
      <c r="G24" s="46">
        <f t="shared" si="0"/>
        <v>13</v>
      </c>
      <c r="H24" s="77">
        <v>0</v>
      </c>
      <c r="I24" s="75">
        <v>0</v>
      </c>
      <c r="J24" s="46">
        <f t="shared" si="1"/>
        <v>12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0</v>
      </c>
      <c r="K25" s="71">
        <v>2</v>
      </c>
      <c r="L25" s="15">
        <v>100</v>
      </c>
      <c r="M25" s="64">
        <f t="shared" si="2"/>
        <v>200</v>
      </c>
      <c r="N25" s="17" t="s">
        <v>16</v>
      </c>
      <c r="O25" s="18">
        <v>100</v>
      </c>
      <c r="P25" s="121">
        <f t="shared" si="3"/>
        <v>100</v>
      </c>
      <c r="Q25" s="89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17</v>
      </c>
      <c r="F28" s="70"/>
      <c r="G28" s="46">
        <f t="shared" si="5"/>
        <v>17</v>
      </c>
      <c r="H28" s="77">
        <v>0</v>
      </c>
      <c r="I28" s="75">
        <v>0</v>
      </c>
      <c r="J28" s="46">
        <f t="shared" si="6"/>
        <v>17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13</v>
      </c>
      <c r="F29" s="70"/>
      <c r="G29" s="46">
        <f t="shared" si="5"/>
        <v>13</v>
      </c>
      <c r="H29" s="77">
        <v>0</v>
      </c>
      <c r="I29" s="75">
        <v>0</v>
      </c>
      <c r="J29" s="46">
        <f t="shared" si="6"/>
        <v>13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3</v>
      </c>
      <c r="F31" s="70"/>
      <c r="G31" s="46">
        <f t="shared" si="5"/>
        <v>3</v>
      </c>
      <c r="H31" s="77">
        <v>0</v>
      </c>
      <c r="I31" s="75">
        <v>0</v>
      </c>
      <c r="J31" s="46">
        <f t="shared" si="6"/>
        <v>2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>
        <v>50</v>
      </c>
      <c r="P31" s="121">
        <f t="shared" si="3"/>
        <v>50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1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1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hidden="1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16</v>
      </c>
      <c r="F39" s="70"/>
      <c r="G39" s="46">
        <f t="shared" si="5"/>
        <v>16</v>
      </c>
      <c r="H39" s="77">
        <v>0</v>
      </c>
      <c r="I39" s="75">
        <v>0</v>
      </c>
      <c r="J39" s="46">
        <f t="shared" si="6"/>
        <v>14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10</v>
      </c>
      <c r="P39" s="121">
        <f t="shared" si="3"/>
        <v>90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8</v>
      </c>
      <c r="F40" s="70"/>
      <c r="G40" s="46">
        <f t="shared" si="5"/>
        <v>8</v>
      </c>
      <c r="H40" s="77">
        <v>0</v>
      </c>
      <c r="I40" s="75">
        <v>0</v>
      </c>
      <c r="J40" s="46">
        <f t="shared" si="6"/>
        <v>7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10</v>
      </c>
      <c r="P40" s="121">
        <f t="shared" si="3"/>
        <v>40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10</v>
      </c>
      <c r="F41" s="70"/>
      <c r="G41" s="46">
        <f t="shared" si="5"/>
        <v>10</v>
      </c>
      <c r="H41" s="77">
        <v>0</v>
      </c>
      <c r="I41" s="75">
        <v>0</v>
      </c>
      <c r="J41" s="46">
        <f t="shared" si="6"/>
        <v>9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10</v>
      </c>
      <c r="P41" s="121">
        <f t="shared" si="3"/>
        <v>40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4</v>
      </c>
      <c r="F56" s="70"/>
      <c r="G56" s="46">
        <f t="shared" si="5"/>
        <v>4</v>
      </c>
      <c r="H56" s="77">
        <v>0</v>
      </c>
      <c r="I56" s="75">
        <v>0</v>
      </c>
      <c r="J56" s="46">
        <f t="shared" si="6"/>
        <v>3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1">
        <f t="shared" si="3"/>
        <v>85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2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3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35</v>
      </c>
      <c r="P59" s="121">
        <f t="shared" si="3"/>
        <v>85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3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3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>
        <v>30</v>
      </c>
      <c r="P74" s="121">
        <f t="shared" si="7"/>
        <v>120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1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50</v>
      </c>
      <c r="P77" s="121">
        <f t="shared" si="7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3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1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3</v>
      </c>
      <c r="F110" s="70"/>
      <c r="G110" s="46">
        <f t="shared" si="20"/>
        <v>3</v>
      </c>
      <c r="H110" s="77">
        <v>0</v>
      </c>
      <c r="I110" s="75">
        <v>0</v>
      </c>
      <c r="J110" s="46">
        <f t="shared" si="21"/>
        <v>0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>
        <v>20</v>
      </c>
      <c r="P110" s="121">
        <f t="shared" si="7"/>
        <v>340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19</v>
      </c>
      <c r="F115" s="70"/>
      <c r="G115" s="46">
        <f t="shared" si="20"/>
        <v>19</v>
      </c>
      <c r="H115" s="77">
        <v>0</v>
      </c>
      <c r="I115" s="75">
        <v>0</v>
      </c>
      <c r="J115" s="46">
        <f t="shared" si="21"/>
        <v>19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4</v>
      </c>
      <c r="F116" s="70"/>
      <c r="G116" s="46">
        <f t="shared" si="20"/>
        <v>4</v>
      </c>
      <c r="H116" s="77">
        <v>0</v>
      </c>
      <c r="I116" s="75">
        <v>0</v>
      </c>
      <c r="J116" s="46">
        <f t="shared" si="21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9</v>
      </c>
      <c r="F131" s="70"/>
      <c r="G131" s="46">
        <f t="shared" si="20"/>
        <v>9</v>
      </c>
      <c r="H131" s="77">
        <v>0</v>
      </c>
      <c r="I131" s="75">
        <v>0</v>
      </c>
      <c r="J131" s="46">
        <f t="shared" si="21"/>
        <v>8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10</v>
      </c>
      <c r="P131" s="121">
        <f t="shared" si="7"/>
        <v>40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8</v>
      </c>
      <c r="F133" s="70"/>
      <c r="G133" s="46">
        <f t="shared" si="20"/>
        <v>8</v>
      </c>
      <c r="H133" s="77">
        <v>0</v>
      </c>
      <c r="I133" s="75">
        <v>0</v>
      </c>
      <c r="J133" s="46">
        <f t="shared" si="21"/>
        <v>8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+'9'!J156</f>
        <v>0</v>
      </c>
      <c r="F156" s="70">
        <v>79</v>
      </c>
      <c r="G156" s="46">
        <f t="shared" si="20"/>
        <v>79</v>
      </c>
      <c r="H156" s="77">
        <v>0</v>
      </c>
      <c r="I156" s="75">
        <v>0</v>
      </c>
      <c r="J156" s="46">
        <f t="shared" si="21"/>
        <v>12</v>
      </c>
      <c r="K156" s="71">
        <v>67</v>
      </c>
      <c r="L156" s="20">
        <v>15</v>
      </c>
      <c r="M156" s="64">
        <f t="shared" si="8"/>
        <v>1005</v>
      </c>
      <c r="N156" s="17" t="s">
        <v>1438</v>
      </c>
      <c r="O156" s="18">
        <v>170</v>
      </c>
      <c r="P156" s="121">
        <f t="shared" si="27"/>
        <v>835</v>
      </c>
      <c r="Q156" s="89">
        <v>11.39</v>
      </c>
      <c r="R156" s="43">
        <f t="shared" si="9"/>
        <v>763.13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14</v>
      </c>
      <c r="F185" s="70"/>
      <c r="G185" s="46">
        <f t="shared" si="28"/>
        <v>14</v>
      </c>
      <c r="H185" s="77">
        <v>0</v>
      </c>
      <c r="I185" s="75">
        <v>0</v>
      </c>
      <c r="J185" s="46">
        <f t="shared" si="29"/>
        <v>14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+'9'!J188</f>
        <v>149</v>
      </c>
      <c r="F188" s="70"/>
      <c r="G188" s="46">
        <f>E188+F188</f>
        <v>149</v>
      </c>
      <c r="H188" s="77">
        <v>0</v>
      </c>
      <c r="I188" s="75">
        <v>0</v>
      </c>
      <c r="J188" s="46">
        <f>+G188-H188-K188-I188</f>
        <v>147</v>
      </c>
      <c r="K188" s="71">
        <v>2</v>
      </c>
      <c r="L188" s="20">
        <v>15</v>
      </c>
      <c r="M188" s="64">
        <f>+L188*K188</f>
        <v>30</v>
      </c>
      <c r="N188" s="17" t="s">
        <v>16</v>
      </c>
      <c r="O188" s="18">
        <v>10</v>
      </c>
      <c r="P188" s="121">
        <f t="shared" si="27"/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6</v>
      </c>
      <c r="F193" s="70"/>
      <c r="G193" s="46">
        <f t="shared" si="28"/>
        <v>6</v>
      </c>
      <c r="H193" s="77">
        <v>0</v>
      </c>
      <c r="I193" s="75">
        <v>0</v>
      </c>
      <c r="J193" s="46">
        <f t="shared" si="29"/>
        <v>6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8</v>
      </c>
      <c r="F194" s="70"/>
      <c r="G194" s="46">
        <f t="shared" si="28"/>
        <v>8</v>
      </c>
      <c r="H194" s="77">
        <v>0</v>
      </c>
      <c r="I194" s="75">
        <v>0</v>
      </c>
      <c r="J194" s="46">
        <f t="shared" si="29"/>
        <v>8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4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36</v>
      </c>
      <c r="F205" s="70"/>
      <c r="G205" s="46">
        <f t="shared" si="28"/>
        <v>36</v>
      </c>
      <c r="H205" s="77">
        <v>0</v>
      </c>
      <c r="I205" s="75">
        <v>0</v>
      </c>
      <c r="J205" s="46">
        <f t="shared" si="29"/>
        <v>36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4</v>
      </c>
      <c r="F209" s="70"/>
      <c r="G209" s="46">
        <f t="shared" si="28"/>
        <v>4</v>
      </c>
      <c r="H209" s="77">
        <v>0</v>
      </c>
      <c r="I209" s="75">
        <v>0</v>
      </c>
      <c r="J209" s="46">
        <f t="shared" si="29"/>
        <v>4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+'9'!J235</f>
        <v>2</v>
      </c>
      <c r="F235" s="70"/>
      <c r="G235" s="46">
        <f t="shared" si="38"/>
        <v>2</v>
      </c>
      <c r="H235" s="77">
        <v>0</v>
      </c>
      <c r="I235" s="75">
        <v>0</v>
      </c>
      <c r="J235" s="46">
        <f t="shared" si="39"/>
        <v>1</v>
      </c>
      <c r="K235" s="71">
        <v>1</v>
      </c>
      <c r="L235" s="20">
        <v>50</v>
      </c>
      <c r="M235" s="64">
        <f t="shared" ref="M235:M247" si="40">+L235*K235</f>
        <v>50</v>
      </c>
      <c r="N235" s="17" t="s">
        <v>16</v>
      </c>
      <c r="O235" s="18">
        <v>10</v>
      </c>
      <c r="P235" s="121">
        <f t="shared" si="36"/>
        <v>40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+'9'!J236</f>
        <v>6</v>
      </c>
      <c r="F236" s="70"/>
      <c r="G236" s="46">
        <f t="shared" si="38"/>
        <v>6</v>
      </c>
      <c r="H236" s="77">
        <v>0</v>
      </c>
      <c r="I236" s="75">
        <v>0</v>
      </c>
      <c r="J236" s="46">
        <f t="shared" si="39"/>
        <v>4</v>
      </c>
      <c r="K236" s="71">
        <v>2</v>
      </c>
      <c r="L236" s="20">
        <v>50</v>
      </c>
      <c r="M236" s="64">
        <f t="shared" si="40"/>
        <v>100</v>
      </c>
      <c r="N236" s="17" t="s">
        <v>16</v>
      </c>
      <c r="O236" s="18">
        <v>20</v>
      </c>
      <c r="P236" s="121">
        <f t="shared" si="36"/>
        <v>80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+'9'!J237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+'9'!J238</f>
        <v>11</v>
      </c>
      <c r="F238" s="70"/>
      <c r="G238" s="46">
        <f t="shared" si="38"/>
        <v>11</v>
      </c>
      <c r="H238" s="77">
        <v>0</v>
      </c>
      <c r="I238" s="75">
        <v>0</v>
      </c>
      <c r="J238" s="46">
        <f t="shared" si="39"/>
        <v>11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+'9'!J239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+'9'!J240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+'9'!J241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+'9'!J242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+'9'!J243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+'9'!J244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+'9'!J245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+'9'!J246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+'9'!J247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+'9'!J248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+'9'!J249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+'9'!J250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+'9'!J251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+'9'!J252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ref="J252" si="44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1668.31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34" t="s">
        <v>202</v>
      </c>
      <c r="M256" s="35"/>
      <c r="N256" s="33">
        <f>SUM(M5:M255)</f>
        <v>4260</v>
      </c>
    </row>
    <row r="257" spans="1:19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1015</v>
      </c>
      <c r="O258" s="2">
        <v>130</v>
      </c>
      <c r="P258" s="2">
        <v>305</v>
      </c>
      <c r="Q258" s="87">
        <v>200</v>
      </c>
      <c r="R258" s="2">
        <v>80</v>
      </c>
      <c r="S258" s="2">
        <v>300</v>
      </c>
    </row>
    <row r="259" spans="1:19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980</v>
      </c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2265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2265</v>
      </c>
    </row>
    <row r="264" spans="1:19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20.00"/>
        <filter val="20.00"/>
        <filter val="25.00"/>
        <filter val="260.00"/>
        <filter val="305"/>
        <filter val="340.00"/>
        <filter val="40.00"/>
        <filter val="400.00"/>
        <filter val="50.00"/>
        <filter val="55.00"/>
        <filter val="75.00"/>
        <filter val="80.00"/>
        <filter val="835.00"/>
        <filter val="85.00"/>
        <filter val="ส่วนลดสินค้า SALE"/>
      </filters>
    </filterColumn>
  </autoFilter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0"/>
  <sheetViews>
    <sheetView zoomScale="80" zoomScaleNormal="80" workbookViewId="0">
      <pane xSplit="10" ySplit="4" topLeftCell="K250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10</v>
      </c>
      <c r="F6" s="70"/>
      <c r="G6" s="46">
        <f t="shared" si="0"/>
        <v>10</v>
      </c>
      <c r="H6" s="77">
        <v>0</v>
      </c>
      <c r="I6" s="75">
        <v>0</v>
      </c>
      <c r="J6" s="46">
        <f t="shared" si="1"/>
        <v>10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10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>
        <v>75</v>
      </c>
      <c r="P11" s="121">
        <f t="shared" si="3"/>
        <v>75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14</v>
      </c>
      <c r="F15" s="70"/>
      <c r="G15" s="46">
        <f t="shared" si="0"/>
        <v>14</v>
      </c>
      <c r="H15" s="77">
        <v>0</v>
      </c>
      <c r="I15" s="75">
        <v>0</v>
      </c>
      <c r="J15" s="46">
        <f t="shared" si="1"/>
        <v>13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1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3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>
        <v>80</v>
      </c>
      <c r="P21" s="121">
        <f t="shared" si="3"/>
        <v>90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12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12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17</v>
      </c>
      <c r="F28" s="70"/>
      <c r="G28" s="46">
        <f t="shared" si="5"/>
        <v>17</v>
      </c>
      <c r="H28" s="77">
        <v>0</v>
      </c>
      <c r="I28" s="75">
        <v>0</v>
      </c>
      <c r="J28" s="46">
        <f t="shared" si="6"/>
        <v>17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13</v>
      </c>
      <c r="F29" s="70"/>
      <c r="G29" s="46">
        <f t="shared" si="5"/>
        <v>13</v>
      </c>
      <c r="H29" s="77">
        <v>0</v>
      </c>
      <c r="I29" s="75">
        <v>0</v>
      </c>
      <c r="J29" s="46">
        <f t="shared" si="6"/>
        <v>13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2</v>
      </c>
      <c r="F31" s="70"/>
      <c r="G31" s="46">
        <f t="shared" si="5"/>
        <v>2</v>
      </c>
      <c r="H31" s="77">
        <v>0</v>
      </c>
      <c r="I31" s="75">
        <v>0</v>
      </c>
      <c r="J31" s="46">
        <f t="shared" si="6"/>
        <v>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14</v>
      </c>
      <c r="F39" s="70"/>
      <c r="G39" s="46">
        <f t="shared" si="5"/>
        <v>14</v>
      </c>
      <c r="H39" s="77">
        <v>0</v>
      </c>
      <c r="I39" s="75">
        <v>0</v>
      </c>
      <c r="J39" s="46">
        <f t="shared" si="6"/>
        <v>10</v>
      </c>
      <c r="K39" s="71">
        <v>4</v>
      </c>
      <c r="L39" s="15">
        <v>50</v>
      </c>
      <c r="M39" s="64">
        <f t="shared" si="2"/>
        <v>200</v>
      </c>
      <c r="N39" s="17" t="s">
        <v>16</v>
      </c>
      <c r="O39" s="18">
        <v>100</v>
      </c>
      <c r="P39" s="121">
        <f t="shared" si="3"/>
        <v>100</v>
      </c>
      <c r="Q39" s="89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3</v>
      </c>
      <c r="K40" s="71">
        <v>4</v>
      </c>
      <c r="L40" s="15">
        <v>50</v>
      </c>
      <c r="M40" s="64">
        <f t="shared" si="2"/>
        <v>200</v>
      </c>
      <c r="N40" s="17" t="s">
        <v>16</v>
      </c>
      <c r="O40" s="18">
        <v>85</v>
      </c>
      <c r="P40" s="121">
        <f t="shared" si="3"/>
        <v>115</v>
      </c>
      <c r="Q40" s="89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9</v>
      </c>
      <c r="F41" s="70"/>
      <c r="G41" s="46">
        <f t="shared" si="5"/>
        <v>9</v>
      </c>
      <c r="H41" s="77">
        <v>0</v>
      </c>
      <c r="I41" s="75">
        <v>0</v>
      </c>
      <c r="J41" s="46">
        <f t="shared" si="6"/>
        <v>5</v>
      </c>
      <c r="K41" s="71">
        <v>4</v>
      </c>
      <c r="L41" s="15">
        <v>50</v>
      </c>
      <c r="M41" s="64">
        <f t="shared" si="2"/>
        <v>200</v>
      </c>
      <c r="N41" s="17" t="s">
        <v>16</v>
      </c>
      <c r="O41" s="18">
        <v>85</v>
      </c>
      <c r="P41" s="121">
        <f t="shared" si="3"/>
        <v>115</v>
      </c>
      <c r="Q41" s="89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0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>
        <v>25</v>
      </c>
      <c r="P77" s="121">
        <f t="shared" si="7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1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3</v>
      </c>
      <c r="K81" s="71">
        <v>1</v>
      </c>
      <c r="L81" s="20">
        <v>55</v>
      </c>
      <c r="M81" s="64">
        <f t="shared" ref="M81:M172" si="8">+L81*K81</f>
        <v>55</v>
      </c>
      <c r="N81" s="17" t="s">
        <v>1435</v>
      </c>
      <c r="O81" s="18">
        <v>55</v>
      </c>
      <c r="P81" s="23">
        <f t="shared" si="7"/>
        <v>0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19</v>
      </c>
      <c r="F115" s="70"/>
      <c r="G115" s="46">
        <f t="shared" si="20"/>
        <v>19</v>
      </c>
      <c r="H115" s="77">
        <v>0</v>
      </c>
      <c r="I115" s="75">
        <v>0</v>
      </c>
      <c r="J115" s="46">
        <f t="shared" si="21"/>
        <v>19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4</v>
      </c>
      <c r="F116" s="70"/>
      <c r="G116" s="46">
        <f t="shared" si="20"/>
        <v>4</v>
      </c>
      <c r="H116" s="77">
        <v>0</v>
      </c>
      <c r="I116" s="75">
        <v>0</v>
      </c>
      <c r="J116" s="46">
        <f t="shared" si="21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8</v>
      </c>
      <c r="F131" s="70"/>
      <c r="G131" s="46">
        <f t="shared" si="20"/>
        <v>8</v>
      </c>
      <c r="H131" s="77">
        <v>0</v>
      </c>
      <c r="I131" s="75">
        <v>0</v>
      </c>
      <c r="J131" s="46">
        <f t="shared" si="21"/>
        <v>4</v>
      </c>
      <c r="K131" s="71">
        <v>4</v>
      </c>
      <c r="L131" s="22">
        <v>50</v>
      </c>
      <c r="M131" s="64">
        <f t="shared" si="8"/>
        <v>200</v>
      </c>
      <c r="N131" s="17" t="s">
        <v>16</v>
      </c>
      <c r="O131" s="18">
        <v>30</v>
      </c>
      <c r="P131" s="121">
        <f t="shared" si="7"/>
        <v>170</v>
      </c>
      <c r="Q131" s="89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8</v>
      </c>
      <c r="F133" s="70"/>
      <c r="G133" s="46">
        <f t="shared" si="20"/>
        <v>8</v>
      </c>
      <c r="H133" s="77">
        <v>0</v>
      </c>
      <c r="I133" s="75">
        <v>0</v>
      </c>
      <c r="J133" s="46">
        <f t="shared" si="21"/>
        <v>6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>
        <v>50</v>
      </c>
      <c r="P133" s="121">
        <f t="shared" si="7"/>
        <v>50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+'10'!J156</f>
        <v>12</v>
      </c>
      <c r="F156" s="70"/>
      <c r="G156" s="46">
        <f t="shared" si="20"/>
        <v>12</v>
      </c>
      <c r="H156" s="77">
        <v>0</v>
      </c>
      <c r="I156" s="75">
        <v>0</v>
      </c>
      <c r="J156" s="46">
        <f t="shared" si="21"/>
        <v>4</v>
      </c>
      <c r="K156" s="71">
        <v>8</v>
      </c>
      <c r="L156" s="20">
        <v>15</v>
      </c>
      <c r="M156" s="64">
        <f t="shared" si="8"/>
        <v>120</v>
      </c>
      <c r="N156" s="17" t="s">
        <v>1438</v>
      </c>
      <c r="O156" s="18">
        <v>20</v>
      </c>
      <c r="P156" s="121">
        <f t="shared" si="27"/>
        <v>100</v>
      </c>
      <c r="Q156" s="89">
        <v>11.39</v>
      </c>
      <c r="R156" s="43">
        <f t="shared" si="9"/>
        <v>91.12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14</v>
      </c>
      <c r="F185" s="70"/>
      <c r="G185" s="46">
        <f t="shared" si="28"/>
        <v>14</v>
      </c>
      <c r="H185" s="77">
        <v>0</v>
      </c>
      <c r="I185" s="75">
        <v>0</v>
      </c>
      <c r="J185" s="46">
        <f t="shared" si="29"/>
        <v>14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+'10'!J188</f>
        <v>147</v>
      </c>
      <c r="F188" s="70"/>
      <c r="G188" s="46">
        <f>E188+F188</f>
        <v>147</v>
      </c>
      <c r="H188" s="77">
        <v>0</v>
      </c>
      <c r="I188" s="75">
        <v>0</v>
      </c>
      <c r="J188" s="46">
        <f>+G188-H188-K188-I188</f>
        <v>147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6</v>
      </c>
      <c r="F193" s="70"/>
      <c r="G193" s="46">
        <f t="shared" si="28"/>
        <v>6</v>
      </c>
      <c r="H193" s="77">
        <v>0</v>
      </c>
      <c r="I193" s="75">
        <v>0</v>
      </c>
      <c r="J193" s="46">
        <f t="shared" si="29"/>
        <v>6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8</v>
      </c>
      <c r="F194" s="70"/>
      <c r="G194" s="46">
        <f t="shared" si="28"/>
        <v>8</v>
      </c>
      <c r="H194" s="77">
        <v>0</v>
      </c>
      <c r="I194" s="75">
        <v>0</v>
      </c>
      <c r="J194" s="46">
        <f t="shared" si="29"/>
        <v>8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4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36</v>
      </c>
      <c r="F205" s="70"/>
      <c r="G205" s="46">
        <f t="shared" si="28"/>
        <v>36</v>
      </c>
      <c r="H205" s="77">
        <v>0</v>
      </c>
      <c r="I205" s="75">
        <v>0</v>
      </c>
      <c r="J205" s="46">
        <f t="shared" si="29"/>
        <v>35</v>
      </c>
      <c r="K205" s="71">
        <v>1</v>
      </c>
      <c r="L205" s="20">
        <v>55</v>
      </c>
      <c r="M205" s="64">
        <f t="shared" si="32"/>
        <v>55</v>
      </c>
      <c r="N205" s="17" t="s">
        <v>16</v>
      </c>
      <c r="O205" s="18"/>
      <c r="P205" s="121">
        <f t="shared" si="36"/>
        <v>55</v>
      </c>
      <c r="Q205" s="89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4</v>
      </c>
      <c r="F209" s="70"/>
      <c r="G209" s="46">
        <f t="shared" si="28"/>
        <v>4</v>
      </c>
      <c r="H209" s="77">
        <v>0</v>
      </c>
      <c r="I209" s="75">
        <v>0</v>
      </c>
      <c r="J209" s="46">
        <f t="shared" si="29"/>
        <v>4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+'10'!J235</f>
        <v>1</v>
      </c>
      <c r="F235" s="70">
        <v>1</v>
      </c>
      <c r="G235" s="46">
        <f t="shared" si="38"/>
        <v>2</v>
      </c>
      <c r="H235" s="77">
        <v>0</v>
      </c>
      <c r="I235" s="75">
        <v>0</v>
      </c>
      <c r="J235" s="46">
        <f t="shared" si="39"/>
        <v>0</v>
      </c>
      <c r="K235" s="71">
        <v>2</v>
      </c>
      <c r="L235" s="20">
        <v>50</v>
      </c>
      <c r="M235" s="64">
        <f t="shared" ref="M235:M247" si="40">+L235*K235</f>
        <v>100</v>
      </c>
      <c r="N235" s="17" t="s">
        <v>16</v>
      </c>
      <c r="O235" s="18">
        <v>50</v>
      </c>
      <c r="P235" s="121">
        <f t="shared" si="36"/>
        <v>50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+'10'!J236</f>
        <v>4</v>
      </c>
      <c r="F236" s="70"/>
      <c r="G236" s="46">
        <f t="shared" si="38"/>
        <v>4</v>
      </c>
      <c r="H236" s="77">
        <v>0</v>
      </c>
      <c r="I236" s="75">
        <v>0</v>
      </c>
      <c r="J236" s="46">
        <f t="shared" si="39"/>
        <v>2</v>
      </c>
      <c r="K236" s="71">
        <v>2</v>
      </c>
      <c r="L236" s="20">
        <v>50</v>
      </c>
      <c r="M236" s="64">
        <f t="shared" si="40"/>
        <v>100</v>
      </c>
      <c r="N236" s="17" t="s">
        <v>16</v>
      </c>
      <c r="O236" s="18">
        <v>50</v>
      </c>
      <c r="P236" s="121">
        <f t="shared" si="36"/>
        <v>50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+'10'!J237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+'10'!J238</f>
        <v>11</v>
      </c>
      <c r="F238" s="70"/>
      <c r="G238" s="46">
        <f t="shared" si="38"/>
        <v>11</v>
      </c>
      <c r="H238" s="77">
        <v>0</v>
      </c>
      <c r="I238" s="75">
        <v>0</v>
      </c>
      <c r="J238" s="46">
        <f t="shared" si="39"/>
        <v>11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+'10'!J239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+'10'!J240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+'10'!J241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+'10'!J242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+'10'!J243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+'10'!J244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+'10'!J245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+'10'!J246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+'10'!J247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+'10'!J248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+'10'!J249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+'10'!J250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+'10'!J251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+'10'!J252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712.15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34" t="s">
        <v>202</v>
      </c>
      <c r="M256" s="35"/>
      <c r="N256" s="33">
        <f>SUM(M5:M255)</f>
        <v>1905</v>
      </c>
    </row>
    <row r="257" spans="1:18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295</v>
      </c>
      <c r="O258" s="2">
        <v>100</v>
      </c>
      <c r="P258" s="2">
        <v>50</v>
      </c>
      <c r="Q258" s="87">
        <v>45</v>
      </c>
      <c r="R258" s="2">
        <v>100</v>
      </c>
    </row>
    <row r="259" spans="1:18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705</v>
      </c>
    </row>
    <row r="262" spans="1:18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905</v>
      </c>
    </row>
    <row r="263" spans="1:18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905</v>
      </c>
    </row>
    <row r="264" spans="1:18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10</v>
      </c>
      <c r="F6" s="70"/>
      <c r="G6" s="46">
        <f t="shared" si="0"/>
        <v>10</v>
      </c>
      <c r="H6" s="77">
        <v>0</v>
      </c>
      <c r="I6" s="75">
        <v>0</v>
      </c>
      <c r="J6" s="46">
        <f t="shared" si="1"/>
        <v>10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13</v>
      </c>
      <c r="F15" s="70"/>
      <c r="G15" s="46">
        <f t="shared" si="0"/>
        <v>13</v>
      </c>
      <c r="H15" s="77">
        <v>0</v>
      </c>
      <c r="I15" s="75">
        <v>0</v>
      </c>
      <c r="J15" s="46">
        <f t="shared" si="1"/>
        <v>13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>
        <v>30</v>
      </c>
      <c r="P20" s="121">
        <f t="shared" si="3"/>
        <v>35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9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>
        <v>100</v>
      </c>
      <c r="P24" s="121">
        <f t="shared" si="3"/>
        <v>200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17</v>
      </c>
      <c r="F28" s="70"/>
      <c r="G28" s="46">
        <f t="shared" si="5"/>
        <v>17</v>
      </c>
      <c r="H28" s="77">
        <v>0</v>
      </c>
      <c r="I28" s="75">
        <v>0</v>
      </c>
      <c r="J28" s="46">
        <f t="shared" si="6"/>
        <v>17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13</v>
      </c>
      <c r="F29" s="70"/>
      <c r="G29" s="46">
        <f t="shared" si="5"/>
        <v>13</v>
      </c>
      <c r="H29" s="77">
        <v>0</v>
      </c>
      <c r="I29" s="75">
        <v>0</v>
      </c>
      <c r="J29" s="46">
        <f t="shared" si="6"/>
        <v>13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2</v>
      </c>
      <c r="F31" s="70"/>
      <c r="G31" s="46">
        <f t="shared" si="5"/>
        <v>2</v>
      </c>
      <c r="H31" s="77">
        <v>0</v>
      </c>
      <c r="I31" s="75">
        <v>0</v>
      </c>
      <c r="J31" s="46">
        <f t="shared" si="6"/>
        <v>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1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>
        <v>130</v>
      </c>
      <c r="P32" s="121">
        <f t="shared" si="3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8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2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30</v>
      </c>
      <c r="P81" s="121">
        <f t="shared" si="7"/>
        <v>25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19</v>
      </c>
      <c r="F115" s="70"/>
      <c r="G115" s="46">
        <f t="shared" si="20"/>
        <v>19</v>
      </c>
      <c r="H115" s="77">
        <v>0</v>
      </c>
      <c r="I115" s="75">
        <v>0</v>
      </c>
      <c r="J115" s="46">
        <f t="shared" si="21"/>
        <v>17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1">
        <f t="shared" si="7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4</v>
      </c>
      <c r="F116" s="70"/>
      <c r="G116" s="46">
        <f t="shared" si="20"/>
        <v>4</v>
      </c>
      <c r="H116" s="77">
        <v>0</v>
      </c>
      <c r="I116" s="75">
        <v>0</v>
      </c>
      <c r="J116" s="46">
        <f t="shared" si="21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4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6</v>
      </c>
      <c r="F133" s="70"/>
      <c r="G133" s="46">
        <f t="shared" si="20"/>
        <v>6</v>
      </c>
      <c r="H133" s="77">
        <v>0</v>
      </c>
      <c r="I133" s="75">
        <v>0</v>
      </c>
      <c r="J133" s="46">
        <f t="shared" si="21"/>
        <v>5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25</v>
      </c>
      <c r="P133" s="121">
        <f t="shared" si="7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+'11'!J156</f>
        <v>4</v>
      </c>
      <c r="F156" s="70"/>
      <c r="G156" s="46">
        <f t="shared" si="20"/>
        <v>4</v>
      </c>
      <c r="H156" s="77">
        <v>0</v>
      </c>
      <c r="I156" s="75">
        <v>0</v>
      </c>
      <c r="J156" s="46">
        <f t="shared" si="21"/>
        <v>0</v>
      </c>
      <c r="K156" s="71">
        <v>4</v>
      </c>
      <c r="L156" s="20">
        <v>15</v>
      </c>
      <c r="M156" s="64">
        <f t="shared" si="8"/>
        <v>60</v>
      </c>
      <c r="N156" s="17" t="s">
        <v>1438</v>
      </c>
      <c r="O156" s="18">
        <v>10</v>
      </c>
      <c r="P156" s="121">
        <f t="shared" si="27"/>
        <v>50</v>
      </c>
      <c r="Q156" s="89">
        <v>11.39</v>
      </c>
      <c r="R156" s="43">
        <f t="shared" si="9"/>
        <v>45.56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+'11'!J157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14</v>
      </c>
      <c r="F185" s="70"/>
      <c r="G185" s="46">
        <f t="shared" si="28"/>
        <v>14</v>
      </c>
      <c r="H185" s="77">
        <v>0</v>
      </c>
      <c r="I185" s="75">
        <v>0</v>
      </c>
      <c r="J185" s="46">
        <f t="shared" si="29"/>
        <v>14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+'11'!J188</f>
        <v>147</v>
      </c>
      <c r="F188" s="70"/>
      <c r="G188" s="46">
        <f>E188+F188</f>
        <v>147</v>
      </c>
      <c r="H188" s="77">
        <v>0</v>
      </c>
      <c r="I188" s="75">
        <v>0</v>
      </c>
      <c r="J188" s="46">
        <f>+G188-H188-K188-I188</f>
        <v>147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6</v>
      </c>
      <c r="F193" s="70"/>
      <c r="G193" s="46">
        <f t="shared" si="28"/>
        <v>6</v>
      </c>
      <c r="H193" s="77">
        <v>0</v>
      </c>
      <c r="I193" s="75">
        <v>0</v>
      </c>
      <c r="J193" s="46">
        <f t="shared" si="29"/>
        <v>6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8</v>
      </c>
      <c r="F194" s="70"/>
      <c r="G194" s="46">
        <f t="shared" si="28"/>
        <v>8</v>
      </c>
      <c r="H194" s="77">
        <v>0</v>
      </c>
      <c r="I194" s="75">
        <v>0</v>
      </c>
      <c r="J194" s="46">
        <f t="shared" si="29"/>
        <v>8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4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35</v>
      </c>
      <c r="F205" s="70"/>
      <c r="G205" s="46">
        <f t="shared" si="28"/>
        <v>35</v>
      </c>
      <c r="H205" s="77">
        <v>0</v>
      </c>
      <c r="I205" s="75">
        <v>0</v>
      </c>
      <c r="J205" s="46">
        <f t="shared" si="29"/>
        <v>35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4</v>
      </c>
      <c r="F209" s="70"/>
      <c r="G209" s="46">
        <f t="shared" si="28"/>
        <v>4</v>
      </c>
      <c r="H209" s="77">
        <v>0</v>
      </c>
      <c r="I209" s="75">
        <v>0</v>
      </c>
      <c r="J209" s="46">
        <f t="shared" si="29"/>
        <v>2</v>
      </c>
      <c r="K209" s="71">
        <v>2</v>
      </c>
      <c r="L209" s="20">
        <v>120</v>
      </c>
      <c r="M209" s="64">
        <f t="shared" si="32"/>
        <v>240</v>
      </c>
      <c r="N209" s="17" t="s">
        <v>16</v>
      </c>
      <c r="O209" s="18"/>
      <c r="P209" s="121">
        <f t="shared" si="36"/>
        <v>240</v>
      </c>
      <c r="Q209" s="89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+'11'!J229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+'11'!J230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+'11'!J231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+'11'!J235</f>
        <v>0</v>
      </c>
      <c r="F235" s="70">
        <v>1</v>
      </c>
      <c r="G235" s="46">
        <f t="shared" si="38"/>
        <v>1</v>
      </c>
      <c r="H235" s="77">
        <v>0</v>
      </c>
      <c r="I235" s="75">
        <v>0</v>
      </c>
      <c r="J235" s="46">
        <f t="shared" si="39"/>
        <v>0</v>
      </c>
      <c r="K235" s="71">
        <v>1</v>
      </c>
      <c r="L235" s="20">
        <v>50</v>
      </c>
      <c r="M235" s="64">
        <f t="shared" ref="M235:M247" si="40">+L235*K235</f>
        <v>50</v>
      </c>
      <c r="N235" s="17" t="s">
        <v>16</v>
      </c>
      <c r="O235" s="18">
        <v>25</v>
      </c>
      <c r="P235" s="121">
        <f t="shared" si="36"/>
        <v>25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+'11'!J236</f>
        <v>2</v>
      </c>
      <c r="F236" s="70"/>
      <c r="G236" s="46">
        <f t="shared" si="38"/>
        <v>2</v>
      </c>
      <c r="H236" s="77">
        <v>0</v>
      </c>
      <c r="I236" s="75">
        <v>0</v>
      </c>
      <c r="J236" s="46">
        <f t="shared" si="39"/>
        <v>1</v>
      </c>
      <c r="K236" s="71">
        <v>1</v>
      </c>
      <c r="L236" s="20">
        <v>50</v>
      </c>
      <c r="M236" s="64">
        <f t="shared" si="40"/>
        <v>50</v>
      </c>
      <c r="N236" s="17" t="s">
        <v>16</v>
      </c>
      <c r="O236" s="18">
        <v>25</v>
      </c>
      <c r="P236" s="121">
        <f t="shared" si="36"/>
        <v>25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+'11'!J237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+'11'!J238</f>
        <v>11</v>
      </c>
      <c r="F238" s="70"/>
      <c r="G238" s="46">
        <f t="shared" si="38"/>
        <v>11</v>
      </c>
      <c r="H238" s="77">
        <v>0</v>
      </c>
      <c r="I238" s="75">
        <v>0</v>
      </c>
      <c r="J238" s="46">
        <f t="shared" si="39"/>
        <v>11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+'11'!J239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+'11'!J240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+'11'!J241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+'11'!J242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+'11'!J243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+'11'!J244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+'11'!J245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+'11'!J246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+'11'!J247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+'11'!J248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+'11'!J249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+'11'!J250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+'11'!J251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+'11'!J252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ref="J252" si="44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609.19999999999993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1450</v>
      </c>
    </row>
    <row r="257" spans="1:16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6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250</v>
      </c>
      <c r="O258" s="2">
        <v>50</v>
      </c>
      <c r="P258" s="2">
        <v>200</v>
      </c>
    </row>
    <row r="259" spans="1:16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375</v>
      </c>
    </row>
    <row r="262" spans="1:16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825</v>
      </c>
    </row>
    <row r="263" spans="1:16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825</v>
      </c>
    </row>
    <row r="264" spans="1:16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Z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10</v>
      </c>
      <c r="F6" s="70">
        <v>20</v>
      </c>
      <c r="G6" s="46">
        <f t="shared" si="0"/>
        <v>30</v>
      </c>
      <c r="H6" s="77">
        <v>0</v>
      </c>
      <c r="I6" s="75">
        <v>0</v>
      </c>
      <c r="J6" s="46">
        <f t="shared" si="1"/>
        <v>27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69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13</v>
      </c>
      <c r="F15" s="70"/>
      <c r="G15" s="46">
        <f t="shared" si="0"/>
        <v>13</v>
      </c>
      <c r="H15" s="77">
        <v>0</v>
      </c>
      <c r="I15" s="75">
        <v>0</v>
      </c>
      <c r="J15" s="46">
        <f t="shared" si="1"/>
        <v>13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3</v>
      </c>
      <c r="F20" s="70">
        <v>3</v>
      </c>
      <c r="G20" s="46">
        <f t="shared" si="0"/>
        <v>6</v>
      </c>
      <c r="H20" s="77">
        <v>0</v>
      </c>
      <c r="I20" s="75">
        <v>0</v>
      </c>
      <c r="J20" s="46">
        <f t="shared" si="1"/>
        <v>4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>
        <v>65</v>
      </c>
      <c r="P20" s="121">
        <f t="shared" si="3"/>
        <v>65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3</v>
      </c>
      <c r="F21" s="70">
        <v>3</v>
      </c>
      <c r="G21" s="46">
        <f t="shared" si="0"/>
        <v>6</v>
      </c>
      <c r="H21" s="77">
        <v>0</v>
      </c>
      <c r="I21" s="75">
        <v>0</v>
      </c>
      <c r="J21" s="46">
        <f t="shared" si="1"/>
        <v>4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>
        <v>40</v>
      </c>
      <c r="P21" s="121">
        <f t="shared" si="3"/>
        <v>130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11</v>
      </c>
      <c r="F22" s="70">
        <v>20</v>
      </c>
      <c r="G22" s="46">
        <f t="shared" si="0"/>
        <v>31</v>
      </c>
      <c r="H22" s="77">
        <v>0</v>
      </c>
      <c r="I22" s="75">
        <v>0</v>
      </c>
      <c r="J22" s="46">
        <f t="shared" si="1"/>
        <v>31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9</v>
      </c>
      <c r="F24" s="70">
        <v>5</v>
      </c>
      <c r="G24" s="46">
        <f t="shared" si="0"/>
        <v>14</v>
      </c>
      <c r="H24" s="77">
        <v>0</v>
      </c>
      <c r="I24" s="75">
        <v>0</v>
      </c>
      <c r="J24" s="46">
        <f t="shared" si="1"/>
        <v>14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>
        <v>5</v>
      </c>
      <c r="G27" s="46">
        <f t="shared" ref="G27:G93" si="5">E27+F27</f>
        <v>5</v>
      </c>
      <c r="H27" s="77">
        <v>0</v>
      </c>
      <c r="I27" s="75">
        <v>0</v>
      </c>
      <c r="J27" s="46">
        <f t="shared" ref="J27:J93" si="6">+G27-H27-K27-I27</f>
        <v>5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17</v>
      </c>
      <c r="F28" s="70">
        <v>5</v>
      </c>
      <c r="G28" s="46">
        <f t="shared" si="5"/>
        <v>22</v>
      </c>
      <c r="H28" s="77">
        <v>0</v>
      </c>
      <c r="I28" s="75">
        <v>0</v>
      </c>
      <c r="J28" s="46">
        <f t="shared" si="6"/>
        <v>22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13</v>
      </c>
      <c r="F29" s="70"/>
      <c r="G29" s="46">
        <f t="shared" si="5"/>
        <v>13</v>
      </c>
      <c r="H29" s="77">
        <v>0</v>
      </c>
      <c r="I29" s="75">
        <v>0</v>
      </c>
      <c r="J29" s="46">
        <f t="shared" si="6"/>
        <v>13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2</v>
      </c>
      <c r="F31" s="70">
        <v>20</v>
      </c>
      <c r="G31" s="46">
        <f t="shared" si="5"/>
        <v>22</v>
      </c>
      <c r="H31" s="77">
        <v>0</v>
      </c>
      <c r="I31" s="75">
        <v>0</v>
      </c>
      <c r="J31" s="46">
        <f t="shared" si="6"/>
        <v>22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1</v>
      </c>
      <c r="F32" s="70">
        <v>3</v>
      </c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>
        <v>65</v>
      </c>
      <c r="P32" s="121">
        <f t="shared" si="3"/>
        <v>195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1</v>
      </c>
      <c r="F35" s="70">
        <v>3</v>
      </c>
      <c r="G35" s="46">
        <f t="shared" si="5"/>
        <v>4</v>
      </c>
      <c r="H35" s="77">
        <v>0</v>
      </c>
      <c r="I35" s="75">
        <v>0</v>
      </c>
      <c r="J35" s="46">
        <f t="shared" si="6"/>
        <v>3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+'12'!J37</f>
        <v>0</v>
      </c>
      <c r="F37" s="70">
        <v>5</v>
      </c>
      <c r="G37" s="46">
        <f t="shared" si="5"/>
        <v>5</v>
      </c>
      <c r="H37" s="77">
        <v>0</v>
      </c>
      <c r="I37" s="75">
        <v>0</v>
      </c>
      <c r="J37" s="46">
        <f t="shared" si="6"/>
        <v>4</v>
      </c>
      <c r="K37" s="71">
        <v>1</v>
      </c>
      <c r="L37" s="15">
        <v>100</v>
      </c>
      <c r="M37" s="64">
        <f t="shared" si="2"/>
        <v>100</v>
      </c>
      <c r="N37" s="17" t="s">
        <v>1438</v>
      </c>
      <c r="O37" s="18"/>
      <c r="P37" s="121">
        <f t="shared" si="3"/>
        <v>100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8</v>
      </c>
      <c r="F39" s="70">
        <v>5</v>
      </c>
      <c r="G39" s="46">
        <f t="shared" si="5"/>
        <v>13</v>
      </c>
      <c r="H39" s="77">
        <v>0</v>
      </c>
      <c r="I39" s="75">
        <v>0</v>
      </c>
      <c r="J39" s="46">
        <f t="shared" si="6"/>
        <v>8</v>
      </c>
      <c r="K39" s="71">
        <v>5</v>
      </c>
      <c r="L39" s="15">
        <v>50</v>
      </c>
      <c r="M39" s="64">
        <f t="shared" si="2"/>
        <v>250</v>
      </c>
      <c r="N39" s="17" t="s">
        <v>16</v>
      </c>
      <c r="O39" s="18"/>
      <c r="P39" s="121">
        <f t="shared" si="3"/>
        <v>250</v>
      </c>
      <c r="Q39" s="89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3</v>
      </c>
      <c r="F40" s="70">
        <v>5</v>
      </c>
      <c r="G40" s="46">
        <f t="shared" si="5"/>
        <v>8</v>
      </c>
      <c r="H40" s="77">
        <v>0</v>
      </c>
      <c r="I40" s="75">
        <v>0</v>
      </c>
      <c r="J40" s="46">
        <f t="shared" si="6"/>
        <v>6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1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5</v>
      </c>
      <c r="F41" s="70">
        <v>5</v>
      </c>
      <c r="G41" s="46">
        <f t="shared" si="5"/>
        <v>10</v>
      </c>
      <c r="H41" s="77">
        <v>0</v>
      </c>
      <c r="I41" s="75">
        <v>0</v>
      </c>
      <c r="J41" s="46">
        <f t="shared" si="6"/>
        <v>9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0</v>
      </c>
      <c r="F46" s="70">
        <v>5</v>
      </c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3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1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2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35</v>
      </c>
      <c r="P59" s="121">
        <f t="shared" si="3"/>
        <v>85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1</v>
      </c>
      <c r="F64" s="70">
        <v>2</v>
      </c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1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0</v>
      </c>
      <c r="F65" s="70">
        <v>2</v>
      </c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0</v>
      </c>
      <c r="F66" s="70">
        <v>2</v>
      </c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1</v>
      </c>
      <c r="F74" s="70">
        <v>5</v>
      </c>
      <c r="G74" s="46">
        <f t="shared" si="5"/>
        <v>6</v>
      </c>
      <c r="H74" s="77">
        <v>0</v>
      </c>
      <c r="I74" s="75">
        <v>0</v>
      </c>
      <c r="J74" s="46">
        <f t="shared" si="6"/>
        <v>4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2</v>
      </c>
      <c r="F80" s="70">
        <v>3</v>
      </c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2</v>
      </c>
      <c r="F81" s="70">
        <v>3</v>
      </c>
      <c r="G81" s="46">
        <f t="shared" si="5"/>
        <v>5</v>
      </c>
      <c r="H81" s="77">
        <v>0</v>
      </c>
      <c r="I81" s="75">
        <v>0</v>
      </c>
      <c r="J81" s="46">
        <f t="shared" si="6"/>
        <v>4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>
        <v>20</v>
      </c>
      <c r="G110" s="46">
        <f t="shared" si="20"/>
        <v>20</v>
      </c>
      <c r="H110" s="77">
        <v>0</v>
      </c>
      <c r="I110" s="75">
        <v>0</v>
      </c>
      <c r="J110" s="46">
        <f t="shared" si="21"/>
        <v>13</v>
      </c>
      <c r="K110" s="71">
        <v>7</v>
      </c>
      <c r="L110" s="22">
        <v>120</v>
      </c>
      <c r="M110" s="64">
        <f t="shared" si="8"/>
        <v>840</v>
      </c>
      <c r="N110" s="17" t="s">
        <v>16</v>
      </c>
      <c r="O110" s="18"/>
      <c r="P110" s="121">
        <f t="shared" si="7"/>
        <v>840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>
        <v>5</v>
      </c>
      <c r="G111" s="46">
        <f t="shared" si="20"/>
        <v>5</v>
      </c>
      <c r="H111" s="77">
        <v>0</v>
      </c>
      <c r="I111" s="75">
        <v>0</v>
      </c>
      <c r="J111" s="46">
        <f t="shared" si="21"/>
        <v>4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21">
        <f t="shared" si="7"/>
        <v>250</v>
      </c>
      <c r="Q111" s="89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17</v>
      </c>
      <c r="F115" s="70"/>
      <c r="G115" s="46">
        <f t="shared" si="20"/>
        <v>17</v>
      </c>
      <c r="H115" s="77">
        <v>0</v>
      </c>
      <c r="I115" s="75">
        <v>0</v>
      </c>
      <c r="J115" s="46">
        <f t="shared" si="21"/>
        <v>16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4</v>
      </c>
      <c r="F116" s="70"/>
      <c r="G116" s="46">
        <f t="shared" si="20"/>
        <v>4</v>
      </c>
      <c r="H116" s="77">
        <v>0</v>
      </c>
      <c r="I116" s="75">
        <v>0</v>
      </c>
      <c r="J116" s="46">
        <f t="shared" si="21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4</v>
      </c>
      <c r="F131" s="70">
        <v>5</v>
      </c>
      <c r="G131" s="46">
        <f t="shared" si="20"/>
        <v>9</v>
      </c>
      <c r="H131" s="77">
        <v>0</v>
      </c>
      <c r="I131" s="75">
        <v>0</v>
      </c>
      <c r="J131" s="46">
        <f t="shared" si="21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0</v>
      </c>
      <c r="F132" s="70">
        <v>5</v>
      </c>
      <c r="G132" s="46">
        <f t="shared" si="20"/>
        <v>5</v>
      </c>
      <c r="H132" s="77">
        <v>0</v>
      </c>
      <c r="I132" s="75">
        <v>0</v>
      </c>
      <c r="J132" s="46">
        <f t="shared" si="21"/>
        <v>3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/>
      <c r="P132" s="121">
        <f t="shared" si="7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5</v>
      </c>
      <c r="F133" s="70">
        <v>5</v>
      </c>
      <c r="G133" s="46">
        <f t="shared" si="20"/>
        <v>10</v>
      </c>
      <c r="H133" s="77">
        <v>0</v>
      </c>
      <c r="I133" s="75">
        <v>0</v>
      </c>
      <c r="J133" s="46">
        <f t="shared" si="21"/>
        <v>10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+'12'!J156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14</v>
      </c>
      <c r="F185" s="70"/>
      <c r="G185" s="46">
        <f t="shared" si="28"/>
        <v>14</v>
      </c>
      <c r="H185" s="77">
        <v>0</v>
      </c>
      <c r="I185" s="75">
        <v>0</v>
      </c>
      <c r="J185" s="46">
        <f t="shared" si="29"/>
        <v>14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+'12'!J188</f>
        <v>147</v>
      </c>
      <c r="F188" s="70"/>
      <c r="G188" s="46">
        <f>E188+F188</f>
        <v>147</v>
      </c>
      <c r="H188" s="77">
        <v>0</v>
      </c>
      <c r="I188" s="75">
        <v>0</v>
      </c>
      <c r="J188" s="46">
        <f>+G188-H188-K188-I188</f>
        <v>147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6</v>
      </c>
      <c r="F193" s="70"/>
      <c r="G193" s="46">
        <f t="shared" si="28"/>
        <v>6</v>
      </c>
      <c r="H193" s="77">
        <v>0</v>
      </c>
      <c r="I193" s="75">
        <v>0</v>
      </c>
      <c r="J193" s="46">
        <f t="shared" si="29"/>
        <v>5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21">
        <f t="shared" si="27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8</v>
      </c>
      <c r="F194" s="70"/>
      <c r="G194" s="46">
        <f t="shared" si="28"/>
        <v>8</v>
      </c>
      <c r="H194" s="77">
        <v>0</v>
      </c>
      <c r="I194" s="75">
        <v>0</v>
      </c>
      <c r="J194" s="46">
        <f t="shared" si="29"/>
        <v>6</v>
      </c>
      <c r="K194" s="71">
        <v>2</v>
      </c>
      <c r="L194" s="20">
        <v>120</v>
      </c>
      <c r="M194" s="64">
        <f t="shared" si="32"/>
        <v>240</v>
      </c>
      <c r="N194" s="17" t="s">
        <v>16</v>
      </c>
      <c r="O194" s="18"/>
      <c r="P194" s="121">
        <f t="shared" si="27"/>
        <v>240</v>
      </c>
      <c r="Q194" s="89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4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35</v>
      </c>
      <c r="F205" s="70"/>
      <c r="G205" s="46">
        <f t="shared" si="28"/>
        <v>35</v>
      </c>
      <c r="H205" s="77">
        <v>0</v>
      </c>
      <c r="I205" s="75">
        <v>0</v>
      </c>
      <c r="J205" s="46">
        <f t="shared" si="29"/>
        <v>35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2</v>
      </c>
      <c r="F209" s="70">
        <v>5</v>
      </c>
      <c r="G209" s="46">
        <f t="shared" si="28"/>
        <v>7</v>
      </c>
      <c r="H209" s="77">
        <v>0</v>
      </c>
      <c r="I209" s="75">
        <v>0</v>
      </c>
      <c r="J209" s="46">
        <f t="shared" si="29"/>
        <v>6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21">
        <f t="shared" si="36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+'12'!J229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+'12'!J230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+'12'!J231</f>
        <v>0</v>
      </c>
      <c r="F231" s="70"/>
      <c r="G231" s="46">
        <f t="shared" ref="G231:G249" si="38">E231+F231</f>
        <v>0</v>
      </c>
      <c r="H231" s="77">
        <v>0</v>
      </c>
      <c r="I231" s="75">
        <v>0</v>
      </c>
      <c r="J231" s="46">
        <f t="shared" ref="J231:J248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+'12'!J235</f>
        <v>0</v>
      </c>
      <c r="F235" s="70">
        <v>5</v>
      </c>
      <c r="G235" s="46">
        <f t="shared" si="38"/>
        <v>5</v>
      </c>
      <c r="H235" s="77">
        <v>0</v>
      </c>
      <c r="I235" s="75">
        <v>0</v>
      </c>
      <c r="J235" s="46">
        <f t="shared" si="39"/>
        <v>5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+'12'!J236</f>
        <v>1</v>
      </c>
      <c r="F236" s="70">
        <v>5</v>
      </c>
      <c r="G236" s="46">
        <f t="shared" si="38"/>
        <v>6</v>
      </c>
      <c r="H236" s="77">
        <v>0</v>
      </c>
      <c r="I236" s="75">
        <v>0</v>
      </c>
      <c r="J236" s="46">
        <f t="shared" si="39"/>
        <v>6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+'12'!J237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+'12'!J238</f>
        <v>11</v>
      </c>
      <c r="F238" s="70"/>
      <c r="G238" s="46">
        <f t="shared" si="38"/>
        <v>11</v>
      </c>
      <c r="H238" s="77">
        <v>0</v>
      </c>
      <c r="I238" s="75">
        <v>0</v>
      </c>
      <c r="J238" s="46">
        <f t="shared" si="39"/>
        <v>11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+'12'!J239</f>
        <v>0</v>
      </c>
      <c r="F239" s="70">
        <v>3</v>
      </c>
      <c r="G239" s="46">
        <f t="shared" si="38"/>
        <v>3</v>
      </c>
      <c r="H239" s="77">
        <v>0</v>
      </c>
      <c r="I239" s="75">
        <v>0</v>
      </c>
      <c r="J239" s="46">
        <f t="shared" si="39"/>
        <v>2</v>
      </c>
      <c r="K239" s="71">
        <v>1</v>
      </c>
      <c r="L239" s="20">
        <v>35</v>
      </c>
      <c r="M239" s="64">
        <f t="shared" si="40"/>
        <v>35</v>
      </c>
      <c r="N239" s="17" t="s">
        <v>16</v>
      </c>
      <c r="O239" s="18"/>
      <c r="P239" s="121">
        <f t="shared" si="36"/>
        <v>35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+'12'!J240</f>
        <v>0</v>
      </c>
      <c r="F240" s="70">
        <v>3</v>
      </c>
      <c r="G240" s="46">
        <f t="shared" si="38"/>
        <v>3</v>
      </c>
      <c r="H240" s="77">
        <v>0</v>
      </c>
      <c r="I240" s="75">
        <v>0</v>
      </c>
      <c r="J240" s="46">
        <f t="shared" si="39"/>
        <v>0</v>
      </c>
      <c r="K240" s="71">
        <v>3</v>
      </c>
      <c r="L240" s="20">
        <v>35</v>
      </c>
      <c r="M240" s="64">
        <f t="shared" si="40"/>
        <v>105</v>
      </c>
      <c r="N240" s="17" t="s">
        <v>16</v>
      </c>
      <c r="O240" s="18"/>
      <c r="P240" s="121">
        <f t="shared" si="36"/>
        <v>105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+'12'!J241</f>
        <v>0</v>
      </c>
      <c r="F241" s="70">
        <v>3</v>
      </c>
      <c r="G241" s="46">
        <f t="shared" si="38"/>
        <v>3</v>
      </c>
      <c r="H241" s="77">
        <v>0</v>
      </c>
      <c r="I241" s="75">
        <v>0</v>
      </c>
      <c r="J241" s="46">
        <f t="shared" si="39"/>
        <v>3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+'12'!J242</f>
        <v>0</v>
      </c>
      <c r="F242" s="70">
        <v>3</v>
      </c>
      <c r="G242" s="46">
        <f t="shared" si="38"/>
        <v>3</v>
      </c>
      <c r="H242" s="77">
        <v>0</v>
      </c>
      <c r="I242" s="75">
        <v>0</v>
      </c>
      <c r="J242" s="46">
        <f t="shared" si="39"/>
        <v>3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+'12'!J243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+'12'!J244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+'12'!J245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+'12'!J246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+'12'!J247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+'12'!J248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+'12'!J249</f>
        <v>0</v>
      </c>
      <c r="F249" s="70"/>
      <c r="G249" s="46">
        <f t="shared" si="38"/>
        <v>0</v>
      </c>
      <c r="H249" s="77"/>
      <c r="I249" s="75"/>
      <c r="J249" s="46"/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+'12'!J250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+'12'!J251</f>
        <v>0</v>
      </c>
      <c r="F251" s="70"/>
      <c r="G251" s="46"/>
      <c r="H251" s="77"/>
      <c r="I251" s="75"/>
      <c r="J251" s="46"/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+'12'!J252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1126.6399999999999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4015</v>
      </c>
    </row>
    <row r="257" spans="1:26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26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1645</v>
      </c>
      <c r="O258" s="2">
        <v>35</v>
      </c>
      <c r="P258" s="2">
        <v>220</v>
      </c>
      <c r="Q258" s="87">
        <v>35</v>
      </c>
      <c r="R258" s="2">
        <v>235</v>
      </c>
      <c r="S258" s="2">
        <v>120</v>
      </c>
      <c r="T258" s="2">
        <v>120</v>
      </c>
      <c r="U258" s="2">
        <v>100</v>
      </c>
      <c r="V258" s="2">
        <v>70</v>
      </c>
      <c r="W258" s="2">
        <v>260</v>
      </c>
      <c r="X258" s="2">
        <v>130</v>
      </c>
      <c r="Y258" s="2">
        <v>100</v>
      </c>
      <c r="Z258" s="2">
        <v>220</v>
      </c>
    </row>
    <row r="259" spans="1:26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6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6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305</v>
      </c>
    </row>
    <row r="262" spans="1:26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2065</v>
      </c>
    </row>
    <row r="263" spans="1:26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2065</v>
      </c>
    </row>
    <row r="264" spans="1:26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26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26" x14ac:dyDescent="0.5">
      <c r="J266" s="2"/>
      <c r="L266" s="2"/>
    </row>
    <row r="267" spans="1:26" ht="25.5" x14ac:dyDescent="0.55000000000000004">
      <c r="J267" s="2"/>
      <c r="L267" s="72" t="s">
        <v>271</v>
      </c>
      <c r="M267" s="2" t="s">
        <v>306</v>
      </c>
    </row>
    <row r="268" spans="1:26" x14ac:dyDescent="0.5">
      <c r="J268" s="2"/>
      <c r="L268" s="2"/>
    </row>
    <row r="269" spans="1:26" x14ac:dyDescent="0.5">
      <c r="J269" s="2"/>
      <c r="L269" s="2"/>
    </row>
    <row r="270" spans="1:26" x14ac:dyDescent="0.5">
      <c r="J270" s="2"/>
      <c r="L270" s="2"/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340"/>
  <sheetViews>
    <sheetView zoomScale="80" zoomScaleNormal="80" workbookViewId="0">
      <pane xSplit="10" ySplit="4" topLeftCell="M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26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13</v>
      </c>
      <c r="F15" s="70"/>
      <c r="G15" s="46">
        <f t="shared" si="0"/>
        <v>13</v>
      </c>
      <c r="H15" s="77">
        <v>0</v>
      </c>
      <c r="I15" s="75">
        <v>0</v>
      </c>
      <c r="J15" s="46">
        <f t="shared" si="1"/>
        <v>13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29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14</v>
      </c>
      <c r="F24" s="70"/>
      <c r="G24" s="46">
        <f t="shared" si="0"/>
        <v>14</v>
      </c>
      <c r="H24" s="77">
        <v>0</v>
      </c>
      <c r="I24" s="75">
        <v>0</v>
      </c>
      <c r="J24" s="46">
        <f t="shared" si="1"/>
        <v>13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5</v>
      </c>
      <c r="F27" s="70"/>
      <c r="G27" s="46">
        <f t="shared" ref="G27:G93" si="5">E27+F27</f>
        <v>5</v>
      </c>
      <c r="H27" s="77">
        <v>0</v>
      </c>
      <c r="I27" s="75">
        <v>0</v>
      </c>
      <c r="J27" s="46">
        <f t="shared" ref="J27:J93" si="6">+G27-H27-K27-I27</f>
        <v>5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22</v>
      </c>
      <c r="F28" s="70"/>
      <c r="G28" s="46">
        <f t="shared" si="5"/>
        <v>22</v>
      </c>
      <c r="H28" s="77">
        <v>0</v>
      </c>
      <c r="I28" s="75">
        <v>0</v>
      </c>
      <c r="J28" s="46">
        <f t="shared" si="6"/>
        <v>21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13</v>
      </c>
      <c r="F29" s="70"/>
      <c r="G29" s="46">
        <f t="shared" si="5"/>
        <v>13</v>
      </c>
      <c r="H29" s="77">
        <v>0</v>
      </c>
      <c r="I29" s="75">
        <v>0</v>
      </c>
      <c r="J29" s="46">
        <f t="shared" si="6"/>
        <v>12</v>
      </c>
      <c r="K29" s="71">
        <v>1</v>
      </c>
      <c r="L29" s="15">
        <v>100</v>
      </c>
      <c r="M29" s="64">
        <f t="shared" si="2"/>
        <v>100</v>
      </c>
      <c r="N29" s="17" t="s">
        <v>16</v>
      </c>
      <c r="O29" s="18">
        <v>50</v>
      </c>
      <c r="P29" s="121">
        <f t="shared" si="3"/>
        <v>50</v>
      </c>
      <c r="Q29" s="120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6"/>
        <v>21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1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1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+'13'!J37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3</v>
      </c>
      <c r="K37" s="71">
        <v>1</v>
      </c>
      <c r="L37" s="15">
        <v>100</v>
      </c>
      <c r="M37" s="64">
        <f t="shared" si="2"/>
        <v>100</v>
      </c>
      <c r="N37" s="17" t="s">
        <v>1438</v>
      </c>
      <c r="O37" s="18"/>
      <c r="P37" s="121">
        <f t="shared" si="3"/>
        <v>100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8</v>
      </c>
      <c r="F39" s="70"/>
      <c r="G39" s="46">
        <f t="shared" si="5"/>
        <v>8</v>
      </c>
      <c r="H39" s="77">
        <v>0</v>
      </c>
      <c r="I39" s="75">
        <v>0</v>
      </c>
      <c r="J39" s="46">
        <f t="shared" si="6"/>
        <v>7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6</v>
      </c>
      <c r="F40" s="70"/>
      <c r="G40" s="46">
        <f t="shared" si="5"/>
        <v>6</v>
      </c>
      <c r="H40" s="77">
        <v>0</v>
      </c>
      <c r="I40" s="75">
        <v>0</v>
      </c>
      <c r="J40" s="46">
        <f t="shared" si="6"/>
        <v>5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9</v>
      </c>
      <c r="F41" s="70"/>
      <c r="G41" s="46">
        <f t="shared" si="5"/>
        <v>9</v>
      </c>
      <c r="H41" s="77">
        <v>0</v>
      </c>
      <c r="I41" s="75">
        <v>0</v>
      </c>
      <c r="J41" s="46">
        <f t="shared" si="6"/>
        <v>7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/>
      <c r="P41" s="121">
        <f t="shared" si="3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4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/>
      <c r="P55" s="121">
        <f t="shared" si="3"/>
        <v>120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2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/>
      <c r="P56" s="121">
        <f t="shared" si="3"/>
        <v>120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7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3</v>
      </c>
      <c r="K81" s="71">
        <v>1</v>
      </c>
      <c r="L81" s="20">
        <v>55</v>
      </c>
      <c r="M81" s="64">
        <f t="shared" ref="M81:M172" si="8">+L81*K81</f>
        <v>55</v>
      </c>
      <c r="N81" s="17" t="s">
        <v>1435</v>
      </c>
      <c r="O81" s="18">
        <v>55</v>
      </c>
      <c r="P81" s="23">
        <f t="shared" si="7"/>
        <v>0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13</v>
      </c>
      <c r="F110" s="70"/>
      <c r="G110" s="46">
        <f t="shared" si="20"/>
        <v>13</v>
      </c>
      <c r="H110" s="77">
        <v>0</v>
      </c>
      <c r="I110" s="75">
        <v>0</v>
      </c>
      <c r="J110" s="46">
        <f t="shared" si="21"/>
        <v>12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21">
        <f t="shared" si="7"/>
        <v>120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4</v>
      </c>
      <c r="F111" s="70"/>
      <c r="G111" s="46">
        <f t="shared" si="20"/>
        <v>4</v>
      </c>
      <c r="H111" s="77">
        <v>0</v>
      </c>
      <c r="I111" s="75">
        <v>0</v>
      </c>
      <c r="J111" s="46">
        <f t="shared" si="21"/>
        <v>2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/>
      <c r="P111" s="121">
        <f t="shared" si="7"/>
        <v>500</v>
      </c>
      <c r="Q111" s="89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v>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16</v>
      </c>
      <c r="F115" s="70"/>
      <c r="G115" s="46">
        <f t="shared" si="20"/>
        <v>16</v>
      </c>
      <c r="H115" s="77">
        <v>0</v>
      </c>
      <c r="I115" s="75">
        <v>0</v>
      </c>
      <c r="J115" s="46">
        <f t="shared" si="21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4</v>
      </c>
      <c r="F116" s="70"/>
      <c r="G116" s="46">
        <f t="shared" si="20"/>
        <v>4</v>
      </c>
      <c r="H116" s="77">
        <v>0</v>
      </c>
      <c r="I116" s="75">
        <v>0</v>
      </c>
      <c r="J116" s="46">
        <f t="shared" si="21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9</v>
      </c>
      <c r="F131" s="70"/>
      <c r="G131" s="46">
        <f t="shared" si="20"/>
        <v>9</v>
      </c>
      <c r="H131" s="77">
        <v>0</v>
      </c>
      <c r="I131" s="75">
        <v>0</v>
      </c>
      <c r="J131" s="46">
        <f t="shared" si="21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2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1">
        <f t="shared" si="7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10</v>
      </c>
      <c r="F133" s="70"/>
      <c r="G133" s="46">
        <f t="shared" si="20"/>
        <v>10</v>
      </c>
      <c r="H133" s="77">
        <v>0</v>
      </c>
      <c r="I133" s="75">
        <v>0</v>
      </c>
      <c r="J133" s="46">
        <f t="shared" si="21"/>
        <v>7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/>
      <c r="P133" s="121">
        <f t="shared" si="7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+'13'!J156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+'13'!J157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6</v>
      </c>
      <c r="F175" s="70"/>
      <c r="G175" s="46">
        <f t="shared" si="28"/>
        <v>6</v>
      </c>
      <c r="H175" s="77">
        <v>0</v>
      </c>
      <c r="I175" s="75">
        <v>0</v>
      </c>
      <c r="J175" s="46">
        <f t="shared" si="29"/>
        <v>5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>
        <v>25</v>
      </c>
      <c r="P175" s="121">
        <f t="shared" si="27"/>
        <v>25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14</v>
      </c>
      <c r="F185" s="70"/>
      <c r="G185" s="46">
        <f t="shared" si="28"/>
        <v>14</v>
      </c>
      <c r="H185" s="77">
        <v>0</v>
      </c>
      <c r="I185" s="75">
        <v>0</v>
      </c>
      <c r="J185" s="46">
        <f t="shared" si="29"/>
        <v>14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+'13'!J188</f>
        <v>147</v>
      </c>
      <c r="F188" s="70"/>
      <c r="G188" s="46">
        <f>E188+F188</f>
        <v>147</v>
      </c>
      <c r="H188" s="77">
        <v>0</v>
      </c>
      <c r="I188" s="75">
        <v>0</v>
      </c>
      <c r="J188" s="46">
        <f>+G188-H188-K188-I188</f>
        <v>145</v>
      </c>
      <c r="K188" s="71">
        <v>2</v>
      </c>
      <c r="L188" s="20">
        <v>15</v>
      </c>
      <c r="M188" s="64">
        <f>+L188*K188</f>
        <v>30</v>
      </c>
      <c r="N188" s="17" t="s">
        <v>16</v>
      </c>
      <c r="O188" s="18">
        <v>10</v>
      </c>
      <c r="P188" s="121">
        <f t="shared" si="27"/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5</v>
      </c>
      <c r="F193" s="70"/>
      <c r="G193" s="46">
        <f t="shared" si="28"/>
        <v>5</v>
      </c>
      <c r="H193" s="77">
        <v>0</v>
      </c>
      <c r="I193" s="75">
        <v>0</v>
      </c>
      <c r="J193" s="46">
        <f t="shared" si="29"/>
        <v>5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6</v>
      </c>
      <c r="F194" s="70"/>
      <c r="G194" s="46">
        <f t="shared" si="28"/>
        <v>6</v>
      </c>
      <c r="H194" s="77">
        <v>0</v>
      </c>
      <c r="I194" s="75">
        <v>0</v>
      </c>
      <c r="J194" s="46">
        <f t="shared" si="29"/>
        <v>4</v>
      </c>
      <c r="K194" s="71">
        <v>2</v>
      </c>
      <c r="L194" s="20">
        <v>120</v>
      </c>
      <c r="M194" s="64">
        <f t="shared" si="32"/>
        <v>240</v>
      </c>
      <c r="N194" s="17" t="s">
        <v>16</v>
      </c>
      <c r="O194" s="18"/>
      <c r="P194" s="121">
        <f t="shared" si="27"/>
        <v>240</v>
      </c>
      <c r="Q194" s="89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4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35</v>
      </c>
      <c r="F205" s="70"/>
      <c r="G205" s="46">
        <f t="shared" si="28"/>
        <v>35</v>
      </c>
      <c r="H205" s="77">
        <v>0</v>
      </c>
      <c r="I205" s="75">
        <v>0</v>
      </c>
      <c r="J205" s="46">
        <f t="shared" si="29"/>
        <v>34</v>
      </c>
      <c r="K205" s="71">
        <v>1</v>
      </c>
      <c r="L205" s="20">
        <v>55</v>
      </c>
      <c r="M205" s="64">
        <f t="shared" si="32"/>
        <v>55</v>
      </c>
      <c r="N205" s="17" t="s">
        <v>16</v>
      </c>
      <c r="O205" s="18"/>
      <c r="P205" s="121">
        <f t="shared" si="36"/>
        <v>55</v>
      </c>
      <c r="Q205" s="89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6</v>
      </c>
      <c r="F209" s="70"/>
      <c r="G209" s="46">
        <f t="shared" si="28"/>
        <v>6</v>
      </c>
      <c r="H209" s="77">
        <v>0</v>
      </c>
      <c r="I209" s="75">
        <v>0</v>
      </c>
      <c r="J209" s="46">
        <f t="shared" si="29"/>
        <v>6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+'13'!J229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+'13'!J230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+'13'!J231</f>
        <v>0</v>
      </c>
      <c r="F231" s="70"/>
      <c r="G231" s="46">
        <f t="shared" ref="G231:G249" si="38">E231+F231</f>
        <v>0</v>
      </c>
      <c r="H231" s="77">
        <v>0</v>
      </c>
      <c r="I231" s="75">
        <v>0</v>
      </c>
      <c r="J231" s="46">
        <f t="shared" ref="J231:J248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+'13'!J235</f>
        <v>5</v>
      </c>
      <c r="F235" s="70"/>
      <c r="G235" s="46">
        <f t="shared" si="38"/>
        <v>5</v>
      </c>
      <c r="H235" s="77">
        <v>0</v>
      </c>
      <c r="I235" s="75">
        <v>0</v>
      </c>
      <c r="J235" s="46">
        <f t="shared" si="39"/>
        <v>5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+'13'!J236</f>
        <v>6</v>
      </c>
      <c r="F236" s="70"/>
      <c r="G236" s="46">
        <f t="shared" si="38"/>
        <v>6</v>
      </c>
      <c r="H236" s="77">
        <v>0</v>
      </c>
      <c r="I236" s="75">
        <v>0</v>
      </c>
      <c r="J236" s="46">
        <f t="shared" si="39"/>
        <v>5</v>
      </c>
      <c r="K236" s="71">
        <v>1</v>
      </c>
      <c r="L236" s="20">
        <v>50</v>
      </c>
      <c r="M236" s="64">
        <f t="shared" si="40"/>
        <v>50</v>
      </c>
      <c r="N236" s="17" t="s">
        <v>16</v>
      </c>
      <c r="O236" s="18"/>
      <c r="P236" s="121">
        <f t="shared" si="36"/>
        <v>50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+'13'!J237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+'13'!J238</f>
        <v>11</v>
      </c>
      <c r="F238" s="70"/>
      <c r="G238" s="46">
        <f t="shared" si="38"/>
        <v>11</v>
      </c>
      <c r="H238" s="77">
        <v>0</v>
      </c>
      <c r="I238" s="75">
        <v>0</v>
      </c>
      <c r="J238" s="46">
        <f t="shared" si="39"/>
        <v>10</v>
      </c>
      <c r="K238" s="71">
        <v>1</v>
      </c>
      <c r="L238" s="20">
        <v>35</v>
      </c>
      <c r="M238" s="64">
        <f t="shared" si="40"/>
        <v>35</v>
      </c>
      <c r="N238" s="17" t="s">
        <v>16</v>
      </c>
      <c r="O238" s="18"/>
      <c r="P238" s="121">
        <f t="shared" si="36"/>
        <v>35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+'13'!J239</f>
        <v>2</v>
      </c>
      <c r="F239" s="70"/>
      <c r="G239" s="46">
        <f t="shared" si="38"/>
        <v>2</v>
      </c>
      <c r="H239" s="77">
        <v>0</v>
      </c>
      <c r="I239" s="75">
        <v>0</v>
      </c>
      <c r="J239" s="46">
        <f t="shared" si="39"/>
        <v>1</v>
      </c>
      <c r="K239" s="71">
        <v>1</v>
      </c>
      <c r="L239" s="20">
        <v>35</v>
      </c>
      <c r="M239" s="64">
        <f t="shared" si="40"/>
        <v>35</v>
      </c>
      <c r="N239" s="17" t="s">
        <v>16</v>
      </c>
      <c r="O239" s="18"/>
      <c r="P239" s="121">
        <f t="shared" si="36"/>
        <v>35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+'13'!J240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+'13'!J241</f>
        <v>3</v>
      </c>
      <c r="F241" s="70"/>
      <c r="G241" s="46">
        <f t="shared" si="38"/>
        <v>3</v>
      </c>
      <c r="H241" s="77">
        <v>0</v>
      </c>
      <c r="I241" s="75">
        <v>0</v>
      </c>
      <c r="J241" s="46">
        <f t="shared" si="39"/>
        <v>3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+'13'!J242</f>
        <v>3</v>
      </c>
      <c r="F242" s="70"/>
      <c r="G242" s="46">
        <f t="shared" si="38"/>
        <v>3</v>
      </c>
      <c r="H242" s="77">
        <v>0</v>
      </c>
      <c r="I242" s="75">
        <v>0</v>
      </c>
      <c r="J242" s="46">
        <f t="shared" si="39"/>
        <v>1</v>
      </c>
      <c r="K242" s="71">
        <v>2</v>
      </c>
      <c r="L242" s="20">
        <v>35</v>
      </c>
      <c r="M242" s="64">
        <f t="shared" si="40"/>
        <v>70</v>
      </c>
      <c r="N242" s="17" t="s">
        <v>16</v>
      </c>
      <c r="O242" s="18"/>
      <c r="P242" s="121">
        <f t="shared" si="36"/>
        <v>70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+'13'!J243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+'13'!J244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+'13'!J245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+'13'!J246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+'13'!J247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+'13'!J248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+'13'!J249</f>
        <v>0</v>
      </c>
      <c r="F249" s="70"/>
      <c r="G249" s="46">
        <f t="shared" si="38"/>
        <v>0</v>
      </c>
      <c r="H249" s="77"/>
      <c r="I249" s="75"/>
      <c r="J249" s="46"/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+'13'!J250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+'13'!J251</f>
        <v>0</v>
      </c>
      <c r="F251" s="70"/>
      <c r="G251" s="46"/>
      <c r="H251" s="77"/>
      <c r="I251" s="75"/>
      <c r="J251" s="46"/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+'13'!J252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+'13'!J253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932.55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3200</v>
      </c>
    </row>
    <row r="257" spans="1:20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755</v>
      </c>
      <c r="O258" s="2">
        <v>150</v>
      </c>
      <c r="P258" s="2">
        <v>35</v>
      </c>
      <c r="Q258" s="87">
        <v>270</v>
      </c>
      <c r="R258" s="2">
        <v>130</v>
      </c>
      <c r="S258" s="2">
        <v>120</v>
      </c>
      <c r="T258" s="2">
        <v>50</v>
      </c>
    </row>
    <row r="259" spans="1:20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190</v>
      </c>
    </row>
    <row r="262" spans="1:20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2255</v>
      </c>
    </row>
    <row r="263" spans="1:20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2255</v>
      </c>
    </row>
    <row r="264" spans="1:20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10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24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69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8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13</v>
      </c>
      <c r="F15" s="70"/>
      <c r="G15" s="46">
        <f t="shared" si="0"/>
        <v>13</v>
      </c>
      <c r="H15" s="77">
        <v>0</v>
      </c>
      <c r="I15" s="75">
        <v>0</v>
      </c>
      <c r="J15" s="46">
        <f t="shared" si="1"/>
        <v>11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>
        <v>50</v>
      </c>
      <c r="P15" s="121">
        <f t="shared" si="3"/>
        <v>50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29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13</v>
      </c>
      <c r="F24" s="70"/>
      <c r="G24" s="46">
        <f t="shared" si="0"/>
        <v>13</v>
      </c>
      <c r="H24" s="77">
        <v>0</v>
      </c>
      <c r="I24" s="75">
        <v>0</v>
      </c>
      <c r="J24" s="46">
        <f t="shared" si="1"/>
        <v>13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5</v>
      </c>
      <c r="F27" s="70"/>
      <c r="G27" s="46">
        <f t="shared" ref="G27:G93" si="5">E27+F27</f>
        <v>5</v>
      </c>
      <c r="H27" s="77">
        <v>4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2"/>
        <v>0</v>
      </c>
      <c r="N27" s="17" t="s">
        <v>1440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21</v>
      </c>
      <c r="F28" s="70"/>
      <c r="G28" s="46">
        <f t="shared" si="5"/>
        <v>21</v>
      </c>
      <c r="H28" s="77">
        <v>0</v>
      </c>
      <c r="I28" s="75">
        <v>0</v>
      </c>
      <c r="J28" s="46">
        <f t="shared" si="6"/>
        <v>21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12</v>
      </c>
      <c r="F29" s="70"/>
      <c r="G29" s="46">
        <f t="shared" si="5"/>
        <v>12</v>
      </c>
      <c r="H29" s="77">
        <v>0</v>
      </c>
      <c r="I29" s="75">
        <v>0</v>
      </c>
      <c r="J29" s="46">
        <f t="shared" si="6"/>
        <v>12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19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+'14'!J37</f>
        <v>3</v>
      </c>
      <c r="F37" s="70"/>
      <c r="G37" s="46">
        <f t="shared" si="5"/>
        <v>3</v>
      </c>
      <c r="H37" s="77">
        <v>0</v>
      </c>
      <c r="I37" s="75">
        <v>0</v>
      </c>
      <c r="J37" s="46">
        <f t="shared" si="6"/>
        <v>3</v>
      </c>
      <c r="K37" s="71"/>
      <c r="L37" s="15">
        <v>100</v>
      </c>
      <c r="M37" s="64">
        <f t="shared" si="2"/>
        <v>0</v>
      </c>
      <c r="N37" s="17" t="s">
        <v>1438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7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3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5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>
        <v>50</v>
      </c>
      <c r="P41" s="121">
        <f t="shared" si="3"/>
        <v>50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1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1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12</v>
      </c>
      <c r="F110" s="70"/>
      <c r="G110" s="46">
        <f t="shared" si="20"/>
        <v>12</v>
      </c>
      <c r="H110" s="77">
        <v>0</v>
      </c>
      <c r="I110" s="75">
        <v>0</v>
      </c>
      <c r="J110" s="46">
        <f t="shared" si="21"/>
        <v>12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2</v>
      </c>
      <c r="F111" s="70"/>
      <c r="G111" s="46">
        <f t="shared" si="20"/>
        <v>2</v>
      </c>
      <c r="H111" s="77">
        <v>0</v>
      </c>
      <c r="I111" s="75">
        <v>0</v>
      </c>
      <c r="J111" s="46">
        <f t="shared" si="21"/>
        <v>2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1</v>
      </c>
      <c r="F112" s="70"/>
      <c r="G112" s="46">
        <f t="shared" si="20"/>
        <v>1</v>
      </c>
      <c r="H112" s="77">
        <v>0</v>
      </c>
      <c r="I112" s="75">
        <v>0</v>
      </c>
      <c r="J112" s="46">
        <f t="shared" si="21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16</v>
      </c>
      <c r="F115" s="70"/>
      <c r="G115" s="46">
        <f t="shared" si="20"/>
        <v>16</v>
      </c>
      <c r="H115" s="77">
        <v>0</v>
      </c>
      <c r="I115" s="75">
        <v>0</v>
      </c>
      <c r="J115" s="46">
        <f t="shared" si="21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4</v>
      </c>
      <c r="F116" s="70"/>
      <c r="G116" s="46">
        <f t="shared" si="20"/>
        <v>4</v>
      </c>
      <c r="H116" s="77">
        <v>0</v>
      </c>
      <c r="I116" s="75">
        <v>0</v>
      </c>
      <c r="J116" s="46">
        <f t="shared" si="21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9</v>
      </c>
      <c r="F131" s="70"/>
      <c r="G131" s="46">
        <f t="shared" si="20"/>
        <v>9</v>
      </c>
      <c r="H131" s="77">
        <v>0</v>
      </c>
      <c r="I131" s="75">
        <v>0</v>
      </c>
      <c r="J131" s="46">
        <f t="shared" si="21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1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1">
        <f t="shared" si="7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7</v>
      </c>
      <c r="F133" s="70"/>
      <c r="G133" s="46">
        <f t="shared" si="20"/>
        <v>7</v>
      </c>
      <c r="H133" s="77">
        <v>0</v>
      </c>
      <c r="I133" s="75">
        <v>0</v>
      </c>
      <c r="J133" s="46">
        <f t="shared" si="21"/>
        <v>5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1">
        <f t="shared" si="7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+'14'!J156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5</v>
      </c>
      <c r="F175" s="70"/>
      <c r="G175" s="46">
        <f t="shared" si="28"/>
        <v>5</v>
      </c>
      <c r="H175" s="77">
        <v>0</v>
      </c>
      <c r="I175" s="75">
        <v>0</v>
      </c>
      <c r="J175" s="46">
        <f t="shared" si="29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14</v>
      </c>
      <c r="F185" s="70"/>
      <c r="G185" s="46">
        <f t="shared" si="28"/>
        <v>14</v>
      </c>
      <c r="H185" s="77">
        <v>0</v>
      </c>
      <c r="I185" s="75">
        <v>0</v>
      </c>
      <c r="J185" s="46">
        <f t="shared" si="29"/>
        <v>14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+'14'!J188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5</v>
      </c>
      <c r="F193" s="70"/>
      <c r="G193" s="46">
        <f t="shared" si="28"/>
        <v>5</v>
      </c>
      <c r="H193" s="77">
        <v>0</v>
      </c>
      <c r="I193" s="75">
        <v>0</v>
      </c>
      <c r="J193" s="46">
        <f t="shared" si="29"/>
        <v>5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4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34</v>
      </c>
      <c r="F205" s="70"/>
      <c r="G205" s="46">
        <f t="shared" si="28"/>
        <v>34</v>
      </c>
      <c r="H205" s="77">
        <v>0</v>
      </c>
      <c r="I205" s="75">
        <v>0</v>
      </c>
      <c r="J205" s="46">
        <f t="shared" si="29"/>
        <v>34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6</v>
      </c>
      <c r="F209" s="70"/>
      <c r="G209" s="46">
        <f t="shared" si="28"/>
        <v>6</v>
      </c>
      <c r="H209" s="77">
        <v>0</v>
      </c>
      <c r="I209" s="75">
        <v>0</v>
      </c>
      <c r="J209" s="46">
        <f t="shared" si="29"/>
        <v>4</v>
      </c>
      <c r="K209" s="71">
        <v>2</v>
      </c>
      <c r="L209" s="20">
        <v>120</v>
      </c>
      <c r="M209" s="64">
        <f t="shared" si="32"/>
        <v>240</v>
      </c>
      <c r="N209" s="17" t="s">
        <v>16</v>
      </c>
      <c r="O209" s="18"/>
      <c r="P209" s="121">
        <f t="shared" si="36"/>
        <v>240</v>
      </c>
      <c r="Q209" s="89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+'14'!J229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+'14'!J230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+'14'!J231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+'14'!J235</f>
        <v>5</v>
      </c>
      <c r="F235" s="70"/>
      <c r="G235" s="46">
        <f t="shared" si="38"/>
        <v>5</v>
      </c>
      <c r="H235" s="77">
        <v>0</v>
      </c>
      <c r="I235" s="75">
        <v>0</v>
      </c>
      <c r="J235" s="46">
        <f t="shared" si="39"/>
        <v>4</v>
      </c>
      <c r="K235" s="71">
        <v>1</v>
      </c>
      <c r="L235" s="20">
        <v>50</v>
      </c>
      <c r="M235" s="64">
        <f t="shared" ref="M235:M247" si="40">+L235*K235</f>
        <v>50</v>
      </c>
      <c r="N235" s="17" t="s">
        <v>16</v>
      </c>
      <c r="O235" s="18"/>
      <c r="P235" s="121">
        <f t="shared" si="36"/>
        <v>50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+'14'!J236</f>
        <v>5</v>
      </c>
      <c r="F236" s="70"/>
      <c r="G236" s="46">
        <f t="shared" si="38"/>
        <v>5</v>
      </c>
      <c r="H236" s="77">
        <v>0</v>
      </c>
      <c r="I236" s="75">
        <v>0</v>
      </c>
      <c r="J236" s="46">
        <f t="shared" si="39"/>
        <v>5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+'14'!J237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+'14'!J238</f>
        <v>10</v>
      </c>
      <c r="F238" s="70"/>
      <c r="G238" s="46">
        <f t="shared" si="38"/>
        <v>10</v>
      </c>
      <c r="H238" s="77">
        <v>0</v>
      </c>
      <c r="I238" s="75">
        <v>0</v>
      </c>
      <c r="J238" s="46">
        <f t="shared" si="39"/>
        <v>9</v>
      </c>
      <c r="K238" s="71">
        <v>1</v>
      </c>
      <c r="L238" s="20">
        <v>35</v>
      </c>
      <c r="M238" s="64">
        <f t="shared" si="40"/>
        <v>35</v>
      </c>
      <c r="N238" s="17" t="s">
        <v>16</v>
      </c>
      <c r="O238" s="18"/>
      <c r="P238" s="121">
        <f t="shared" si="36"/>
        <v>35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+'14'!J239</f>
        <v>1</v>
      </c>
      <c r="F239" s="70"/>
      <c r="G239" s="46">
        <f t="shared" si="38"/>
        <v>1</v>
      </c>
      <c r="H239" s="77">
        <v>0</v>
      </c>
      <c r="I239" s="75">
        <v>0</v>
      </c>
      <c r="J239" s="46">
        <f t="shared" si="39"/>
        <v>1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+'14'!J240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+'14'!J241</f>
        <v>3</v>
      </c>
      <c r="F241" s="70"/>
      <c r="G241" s="46">
        <f t="shared" si="38"/>
        <v>3</v>
      </c>
      <c r="H241" s="77">
        <v>0</v>
      </c>
      <c r="I241" s="75">
        <v>0</v>
      </c>
      <c r="J241" s="46">
        <f t="shared" si="39"/>
        <v>1</v>
      </c>
      <c r="K241" s="71">
        <v>2</v>
      </c>
      <c r="L241" s="20">
        <v>22</v>
      </c>
      <c r="M241" s="64">
        <f t="shared" si="40"/>
        <v>44</v>
      </c>
      <c r="N241" s="17" t="s">
        <v>16</v>
      </c>
      <c r="O241" s="18"/>
      <c r="P241" s="121">
        <f t="shared" si="36"/>
        <v>44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+'14'!J242</f>
        <v>1</v>
      </c>
      <c r="F242" s="70"/>
      <c r="G242" s="46">
        <f t="shared" si="38"/>
        <v>1</v>
      </c>
      <c r="H242" s="77">
        <v>0</v>
      </c>
      <c r="I242" s="75">
        <v>0</v>
      </c>
      <c r="J242" s="46">
        <f t="shared" si="39"/>
        <v>1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+'14'!J243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+'14'!J244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+'14'!J245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+'14'!J246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+'14'!J247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+'14'!J248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+'14'!J249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+'14'!J250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+'14'!J251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+'14'!J252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625.66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1529</v>
      </c>
    </row>
    <row r="257" spans="1:15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5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100</v>
      </c>
      <c r="O258" s="2">
        <v>100</v>
      </c>
    </row>
    <row r="259" spans="1:15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5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5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150</v>
      </c>
    </row>
    <row r="262" spans="1:15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1279</v>
      </c>
    </row>
    <row r="263" spans="1:15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1279</v>
      </c>
    </row>
    <row r="264" spans="1:15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5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5" x14ac:dyDescent="0.5">
      <c r="J266" s="2"/>
      <c r="L266" s="2"/>
    </row>
    <row r="267" spans="1:15" ht="25.5" x14ac:dyDescent="0.55000000000000004">
      <c r="J267" s="2"/>
      <c r="L267" s="72" t="s">
        <v>271</v>
      </c>
      <c r="M267" s="2" t="s">
        <v>306</v>
      </c>
    </row>
    <row r="268" spans="1:15" x14ac:dyDescent="0.5">
      <c r="J268" s="2"/>
      <c r="L268" s="2"/>
    </row>
    <row r="269" spans="1:15" x14ac:dyDescent="0.5">
      <c r="J269" s="2"/>
      <c r="L269" s="2"/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10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24</v>
      </c>
      <c r="F6" s="70">
        <v>5</v>
      </c>
      <c r="G6" s="46">
        <f t="shared" si="0"/>
        <v>29</v>
      </c>
      <c r="H6" s="77">
        <v>0</v>
      </c>
      <c r="I6" s="75">
        <v>0</v>
      </c>
      <c r="J6" s="46">
        <f t="shared" si="1"/>
        <v>14</v>
      </c>
      <c r="K6" s="71">
        <v>15</v>
      </c>
      <c r="L6" s="15">
        <v>100</v>
      </c>
      <c r="M6" s="64">
        <f t="shared" ref="M6:M80" si="2">+L6*K6</f>
        <v>1500</v>
      </c>
      <c r="N6" s="17" t="s">
        <v>16</v>
      </c>
      <c r="O6" s="18"/>
      <c r="P6" s="121">
        <f t="shared" ref="P6:P69" si="3">SUM(M6-O6)</f>
        <v>1500</v>
      </c>
      <c r="Q6" s="120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13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29</v>
      </c>
      <c r="F22" s="70">
        <v>5</v>
      </c>
      <c r="G22" s="46">
        <f t="shared" si="0"/>
        <v>34</v>
      </c>
      <c r="H22" s="77">
        <v>0</v>
      </c>
      <c r="I22" s="75">
        <v>0</v>
      </c>
      <c r="J22" s="46">
        <f t="shared" si="1"/>
        <v>34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13</v>
      </c>
      <c r="F24" s="70">
        <v>5</v>
      </c>
      <c r="G24" s="46">
        <f t="shared" si="0"/>
        <v>18</v>
      </c>
      <c r="H24" s="77">
        <v>0</v>
      </c>
      <c r="I24" s="75">
        <v>0</v>
      </c>
      <c r="J24" s="46">
        <f t="shared" si="1"/>
        <v>18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21</v>
      </c>
      <c r="F28" s="70">
        <v>5</v>
      </c>
      <c r="G28" s="46">
        <f t="shared" si="5"/>
        <v>26</v>
      </c>
      <c r="H28" s="77">
        <v>0</v>
      </c>
      <c r="I28" s="75">
        <v>0</v>
      </c>
      <c r="J28" s="46">
        <f t="shared" si="6"/>
        <v>26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12</v>
      </c>
      <c r="F29" s="70"/>
      <c r="G29" s="46">
        <f t="shared" si="5"/>
        <v>12</v>
      </c>
      <c r="H29" s="77">
        <v>0</v>
      </c>
      <c r="I29" s="75">
        <v>0</v>
      </c>
      <c r="J29" s="46">
        <f t="shared" si="6"/>
        <v>12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19</v>
      </c>
      <c r="F31" s="70">
        <v>5</v>
      </c>
      <c r="G31" s="46">
        <f t="shared" si="5"/>
        <v>24</v>
      </c>
      <c r="H31" s="77">
        <v>0</v>
      </c>
      <c r="I31" s="75">
        <v>0</v>
      </c>
      <c r="J31" s="46">
        <f t="shared" si="6"/>
        <v>24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+'15'!J37</f>
        <v>3</v>
      </c>
      <c r="F37" s="70"/>
      <c r="G37" s="46">
        <f t="shared" si="5"/>
        <v>3</v>
      </c>
      <c r="H37" s="77">
        <v>0</v>
      </c>
      <c r="I37" s="75">
        <v>0</v>
      </c>
      <c r="J37" s="46">
        <f t="shared" si="6"/>
        <v>2</v>
      </c>
      <c r="K37" s="71">
        <v>1</v>
      </c>
      <c r="L37" s="15">
        <v>100</v>
      </c>
      <c r="M37" s="64">
        <f t="shared" si="2"/>
        <v>100</v>
      </c>
      <c r="N37" s="17" t="s">
        <v>1438</v>
      </c>
      <c r="O37" s="18"/>
      <c r="P37" s="121">
        <f t="shared" si="3"/>
        <v>100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6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1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1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2</v>
      </c>
      <c r="F77" s="70">
        <v>5</v>
      </c>
      <c r="G77" s="46">
        <f t="shared" si="5"/>
        <v>7</v>
      </c>
      <c r="H77" s="77">
        <v>0</v>
      </c>
      <c r="I77" s="75">
        <v>0</v>
      </c>
      <c r="J77" s="46">
        <f t="shared" si="6"/>
        <v>6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12</v>
      </c>
      <c r="F110" s="70">
        <v>10</v>
      </c>
      <c r="G110" s="46">
        <f t="shared" si="20"/>
        <v>22</v>
      </c>
      <c r="H110" s="77">
        <v>0</v>
      </c>
      <c r="I110" s="75">
        <v>0</v>
      </c>
      <c r="J110" s="46">
        <f t="shared" si="21"/>
        <v>22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2</v>
      </c>
      <c r="F111" s="70"/>
      <c r="G111" s="46">
        <f t="shared" si="20"/>
        <v>2</v>
      </c>
      <c r="H111" s="77">
        <v>0</v>
      </c>
      <c r="I111" s="75">
        <v>0</v>
      </c>
      <c r="J111" s="46">
        <f t="shared" si="21"/>
        <v>1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21">
        <f t="shared" si="7"/>
        <v>250</v>
      </c>
      <c r="Q111" s="89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1</v>
      </c>
      <c r="F112" s="70"/>
      <c r="G112" s="46">
        <f t="shared" si="20"/>
        <v>1</v>
      </c>
      <c r="H112" s="77">
        <v>0</v>
      </c>
      <c r="I112" s="75">
        <v>0</v>
      </c>
      <c r="J112" s="46">
        <f t="shared" si="21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16</v>
      </c>
      <c r="F115" s="70"/>
      <c r="G115" s="46">
        <f t="shared" si="20"/>
        <v>16</v>
      </c>
      <c r="H115" s="77">
        <v>0</v>
      </c>
      <c r="I115" s="75">
        <v>0</v>
      </c>
      <c r="J115" s="46">
        <f t="shared" si="21"/>
        <v>15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4</v>
      </c>
      <c r="F116" s="70">
        <v>5</v>
      </c>
      <c r="G116" s="46">
        <f t="shared" si="20"/>
        <v>9</v>
      </c>
      <c r="H116" s="77">
        <v>0</v>
      </c>
      <c r="I116" s="75">
        <v>0</v>
      </c>
      <c r="J116" s="46">
        <f t="shared" si="21"/>
        <v>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9</v>
      </c>
      <c r="F131" s="70">
        <v>5</v>
      </c>
      <c r="G131" s="46">
        <f t="shared" si="20"/>
        <v>14</v>
      </c>
      <c r="H131" s="77">
        <v>0</v>
      </c>
      <c r="I131" s="75">
        <v>0</v>
      </c>
      <c r="J131" s="46">
        <f t="shared" si="21"/>
        <v>12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50</v>
      </c>
      <c r="P131" s="121">
        <f t="shared" si="7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1</v>
      </c>
      <c r="F132" s="70"/>
      <c r="G132" s="46">
        <f t="shared" si="20"/>
        <v>1</v>
      </c>
      <c r="H132" s="77">
        <v>0</v>
      </c>
      <c r="I132" s="75">
        <v>0</v>
      </c>
      <c r="J132" s="46">
        <f t="shared" si="21"/>
        <v>1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5</v>
      </c>
      <c r="F133" s="70">
        <v>5</v>
      </c>
      <c r="G133" s="46">
        <f t="shared" si="20"/>
        <v>10</v>
      </c>
      <c r="H133" s="77">
        <v>0</v>
      </c>
      <c r="I133" s="75">
        <v>0</v>
      </c>
      <c r="J133" s="46">
        <f t="shared" si="21"/>
        <v>8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>
        <v>50</v>
      </c>
      <c r="P133" s="121">
        <f t="shared" si="7"/>
        <v>50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+'15'!J156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5</v>
      </c>
      <c r="F175" s="70"/>
      <c r="G175" s="46">
        <f t="shared" si="28"/>
        <v>5</v>
      </c>
      <c r="H175" s="77">
        <v>0</v>
      </c>
      <c r="I175" s="75">
        <v>0</v>
      </c>
      <c r="J175" s="46">
        <f t="shared" si="29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14</v>
      </c>
      <c r="F185" s="70"/>
      <c r="G185" s="46">
        <f t="shared" si="28"/>
        <v>14</v>
      </c>
      <c r="H185" s="77">
        <v>0</v>
      </c>
      <c r="I185" s="75">
        <v>0</v>
      </c>
      <c r="J185" s="46">
        <f t="shared" si="29"/>
        <v>13</v>
      </c>
      <c r="K185" s="71">
        <v>1</v>
      </c>
      <c r="L185" s="20">
        <v>80</v>
      </c>
      <c r="M185" s="64">
        <f t="shared" si="32"/>
        <v>80</v>
      </c>
      <c r="N185" s="17" t="s">
        <v>16</v>
      </c>
      <c r="O185" s="18"/>
      <c r="P185" s="121">
        <f t="shared" si="27"/>
        <v>80</v>
      </c>
      <c r="Q185" s="89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+'15'!J188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144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>
        <v>5</v>
      </c>
      <c r="P188" s="121">
        <f t="shared" si="27"/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5</v>
      </c>
      <c r="F193" s="70"/>
      <c r="G193" s="46">
        <f t="shared" si="28"/>
        <v>5</v>
      </c>
      <c r="H193" s="77">
        <v>0</v>
      </c>
      <c r="I193" s="75">
        <v>0</v>
      </c>
      <c r="J193" s="46">
        <f t="shared" si="29"/>
        <v>5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4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34</v>
      </c>
      <c r="F205" s="70"/>
      <c r="G205" s="46">
        <f t="shared" si="28"/>
        <v>34</v>
      </c>
      <c r="H205" s="77">
        <v>0</v>
      </c>
      <c r="I205" s="75">
        <v>0</v>
      </c>
      <c r="J205" s="46">
        <f t="shared" si="29"/>
        <v>33</v>
      </c>
      <c r="K205" s="71">
        <v>1</v>
      </c>
      <c r="L205" s="20">
        <v>55</v>
      </c>
      <c r="M205" s="64">
        <f t="shared" si="32"/>
        <v>55</v>
      </c>
      <c r="N205" s="17" t="s">
        <v>16</v>
      </c>
      <c r="O205" s="18"/>
      <c r="P205" s="121">
        <f t="shared" si="36"/>
        <v>55</v>
      </c>
      <c r="Q205" s="89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4</v>
      </c>
      <c r="F209" s="70"/>
      <c r="G209" s="46">
        <f t="shared" si="28"/>
        <v>4</v>
      </c>
      <c r="H209" s="77">
        <v>0</v>
      </c>
      <c r="I209" s="75">
        <v>0</v>
      </c>
      <c r="J209" s="46">
        <f t="shared" si="29"/>
        <v>4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+'15'!J229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+'15'!J230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+'15'!J231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2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+'15'!J235</f>
        <v>4</v>
      </c>
      <c r="F235" s="70">
        <v>5</v>
      </c>
      <c r="G235" s="46">
        <f t="shared" si="38"/>
        <v>9</v>
      </c>
      <c r="H235" s="77">
        <v>0</v>
      </c>
      <c r="I235" s="75">
        <v>0</v>
      </c>
      <c r="J235" s="46">
        <f t="shared" si="39"/>
        <v>9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+'15'!J236</f>
        <v>5</v>
      </c>
      <c r="F236" s="70">
        <v>5</v>
      </c>
      <c r="G236" s="46">
        <f t="shared" si="38"/>
        <v>10</v>
      </c>
      <c r="H236" s="77">
        <v>0</v>
      </c>
      <c r="I236" s="75">
        <v>0</v>
      </c>
      <c r="J236" s="46">
        <f t="shared" si="39"/>
        <v>10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+'15'!J237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+'15'!J238</f>
        <v>9</v>
      </c>
      <c r="F238" s="70"/>
      <c r="G238" s="46">
        <f t="shared" si="38"/>
        <v>9</v>
      </c>
      <c r="H238" s="77">
        <v>0</v>
      </c>
      <c r="I238" s="75">
        <v>0</v>
      </c>
      <c r="J238" s="46">
        <f t="shared" si="39"/>
        <v>9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+'15'!J239</f>
        <v>1</v>
      </c>
      <c r="F239" s="70"/>
      <c r="G239" s="46">
        <f t="shared" si="38"/>
        <v>1</v>
      </c>
      <c r="H239" s="77">
        <v>0</v>
      </c>
      <c r="I239" s="75">
        <v>0</v>
      </c>
      <c r="J239" s="46">
        <f t="shared" si="39"/>
        <v>1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+'15'!J240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+'15'!J241</f>
        <v>1</v>
      </c>
      <c r="F241" s="70"/>
      <c r="G241" s="46">
        <f t="shared" si="38"/>
        <v>1</v>
      </c>
      <c r="H241" s="77">
        <v>0</v>
      </c>
      <c r="I241" s="75">
        <v>0</v>
      </c>
      <c r="J241" s="46">
        <f t="shared" si="39"/>
        <v>0</v>
      </c>
      <c r="K241" s="71">
        <v>1</v>
      </c>
      <c r="L241" s="20">
        <v>22</v>
      </c>
      <c r="M241" s="64">
        <f t="shared" si="40"/>
        <v>22</v>
      </c>
      <c r="N241" s="17" t="s">
        <v>16</v>
      </c>
      <c r="O241" s="18"/>
      <c r="P241" s="121">
        <f t="shared" si="36"/>
        <v>22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+'15'!J242</f>
        <v>1</v>
      </c>
      <c r="F242" s="70"/>
      <c r="G242" s="46">
        <f t="shared" si="38"/>
        <v>1</v>
      </c>
      <c r="H242" s="77">
        <v>0</v>
      </c>
      <c r="I242" s="75">
        <v>0</v>
      </c>
      <c r="J242" s="46">
        <f t="shared" si="39"/>
        <v>1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+'15'!J243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+'15'!J244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+'15'!J245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+'15'!J246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+'15'!J247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+'15'!J248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+'15'!J249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+'15'!J250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+'15'!J251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+'15'!J252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7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964.10000000000014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2697</v>
      </c>
    </row>
    <row r="257" spans="1:18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1597</v>
      </c>
      <c r="O258" s="2">
        <v>1500</v>
      </c>
      <c r="P258" s="2">
        <v>25</v>
      </c>
      <c r="Q258" s="87">
        <v>50</v>
      </c>
      <c r="R258" s="2">
        <v>22</v>
      </c>
    </row>
    <row r="259" spans="1:18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130</v>
      </c>
    </row>
    <row r="262" spans="1:18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970</v>
      </c>
    </row>
    <row r="263" spans="1:18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970</v>
      </c>
    </row>
    <row r="264" spans="1:18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8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14</v>
      </c>
      <c r="F6" s="70"/>
      <c r="G6" s="46">
        <f t="shared" si="0"/>
        <v>14</v>
      </c>
      <c r="H6" s="77">
        <v>1</v>
      </c>
      <c r="I6" s="75">
        <v>0</v>
      </c>
      <c r="J6" s="46">
        <f t="shared" si="1"/>
        <v>0</v>
      </c>
      <c r="K6" s="71">
        <v>13</v>
      </c>
      <c r="L6" s="15">
        <v>100</v>
      </c>
      <c r="M6" s="64">
        <f t="shared" ref="M6:M80" si="2">+L6*K6</f>
        <v>1300</v>
      </c>
      <c r="N6" s="17" t="s">
        <v>1440</v>
      </c>
      <c r="O6" s="18"/>
      <c r="P6" s="121">
        <f t="shared" ref="P6:P69" si="3">SUM(M6-O6)</f>
        <v>1300</v>
      </c>
      <c r="Q6" s="120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7</v>
      </c>
      <c r="F11" s="70"/>
      <c r="G11" s="46">
        <f t="shared" si="0"/>
        <v>7</v>
      </c>
      <c r="H11" s="77">
        <v>1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2"/>
        <v>0</v>
      </c>
      <c r="N11" s="17" t="s">
        <v>1440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13</v>
      </c>
      <c r="F18" s="70"/>
      <c r="G18" s="46">
        <f t="shared" si="0"/>
        <v>13</v>
      </c>
      <c r="H18" s="77">
        <v>1</v>
      </c>
      <c r="I18" s="75">
        <v>0</v>
      </c>
      <c r="J18" s="46">
        <f t="shared" si="1"/>
        <v>11</v>
      </c>
      <c r="K18" s="71">
        <v>1</v>
      </c>
      <c r="L18" s="15">
        <v>50</v>
      </c>
      <c r="M18" s="64">
        <f t="shared" si="2"/>
        <v>50</v>
      </c>
      <c r="N18" s="17" t="s">
        <v>1440</v>
      </c>
      <c r="O18" s="18">
        <v>25</v>
      </c>
      <c r="P18" s="121">
        <f t="shared" si="3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34</v>
      </c>
      <c r="F22" s="70"/>
      <c r="G22" s="46">
        <f t="shared" si="0"/>
        <v>34</v>
      </c>
      <c r="H22" s="77">
        <v>5</v>
      </c>
      <c r="I22" s="75">
        <v>0</v>
      </c>
      <c r="J22" s="46">
        <f t="shared" si="1"/>
        <v>28</v>
      </c>
      <c r="K22" s="71">
        <v>1</v>
      </c>
      <c r="L22" s="20">
        <v>100</v>
      </c>
      <c r="M22" s="64">
        <f t="shared" si="2"/>
        <v>100</v>
      </c>
      <c r="N22" s="17" t="s">
        <v>1441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18</v>
      </c>
      <c r="F24" s="70"/>
      <c r="G24" s="46">
        <f t="shared" si="0"/>
        <v>18</v>
      </c>
      <c r="H24" s="77">
        <v>4</v>
      </c>
      <c r="I24" s="75">
        <v>0</v>
      </c>
      <c r="J24" s="46">
        <f t="shared" si="1"/>
        <v>12</v>
      </c>
      <c r="K24" s="71">
        <v>2</v>
      </c>
      <c r="L24" s="15">
        <v>100</v>
      </c>
      <c r="M24" s="64">
        <f t="shared" si="2"/>
        <v>200</v>
      </c>
      <c r="N24" s="17" t="s">
        <v>1440</v>
      </c>
      <c r="O24" s="18"/>
      <c r="P24" s="121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26</v>
      </c>
      <c r="F28" s="70"/>
      <c r="G28" s="46">
        <f t="shared" si="5"/>
        <v>26</v>
      </c>
      <c r="H28" s="77">
        <v>2</v>
      </c>
      <c r="I28" s="75">
        <v>0</v>
      </c>
      <c r="J28" s="46">
        <f t="shared" si="6"/>
        <v>23</v>
      </c>
      <c r="K28" s="71">
        <v>1</v>
      </c>
      <c r="L28" s="15">
        <v>100</v>
      </c>
      <c r="M28" s="64">
        <f t="shared" si="2"/>
        <v>100</v>
      </c>
      <c r="N28" s="17" t="s">
        <v>1440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12</v>
      </c>
      <c r="F29" s="70"/>
      <c r="G29" s="46">
        <f t="shared" si="5"/>
        <v>12</v>
      </c>
      <c r="H29" s="77">
        <v>0</v>
      </c>
      <c r="I29" s="75">
        <v>0</v>
      </c>
      <c r="J29" s="46">
        <f t="shared" si="6"/>
        <v>12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24</v>
      </c>
      <c r="F31" s="70"/>
      <c r="G31" s="46">
        <f t="shared" si="5"/>
        <v>24</v>
      </c>
      <c r="H31" s="77">
        <v>0</v>
      </c>
      <c r="I31" s="75">
        <v>0</v>
      </c>
      <c r="J31" s="46">
        <f t="shared" si="6"/>
        <v>18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/>
      <c r="P31" s="121">
        <f t="shared" si="3"/>
        <v>600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+'16'!J37</f>
        <v>2</v>
      </c>
      <c r="F37" s="70"/>
      <c r="G37" s="46">
        <f t="shared" si="5"/>
        <v>2</v>
      </c>
      <c r="H37" s="77">
        <v>0</v>
      </c>
      <c r="I37" s="75">
        <v>0</v>
      </c>
      <c r="J37" s="46">
        <f t="shared" si="6"/>
        <v>2</v>
      </c>
      <c r="K37" s="71"/>
      <c r="L37" s="15">
        <v>100</v>
      </c>
      <c r="M37" s="64">
        <f t="shared" si="2"/>
        <v>0</v>
      </c>
      <c r="N37" s="17" t="s">
        <v>1438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3</v>
      </c>
      <c r="F62" s="70"/>
      <c r="G62" s="46">
        <f t="shared" si="5"/>
        <v>3</v>
      </c>
      <c r="H62" s="77">
        <v>1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1440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22</v>
      </c>
      <c r="F110" s="70"/>
      <c r="G110" s="46">
        <f t="shared" si="20"/>
        <v>22</v>
      </c>
      <c r="H110" s="77">
        <v>0</v>
      </c>
      <c r="I110" s="75">
        <v>0</v>
      </c>
      <c r="J110" s="46">
        <f t="shared" si="21"/>
        <v>18</v>
      </c>
      <c r="K110" s="71">
        <v>4</v>
      </c>
      <c r="L110" s="22">
        <v>120</v>
      </c>
      <c r="M110" s="64">
        <f t="shared" si="8"/>
        <v>480</v>
      </c>
      <c r="N110" s="17" t="s">
        <v>16</v>
      </c>
      <c r="O110" s="18">
        <v>60</v>
      </c>
      <c r="P110" s="121">
        <f t="shared" si="7"/>
        <v>420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1</v>
      </c>
      <c r="F111" s="70"/>
      <c r="G111" s="46">
        <f t="shared" si="20"/>
        <v>1</v>
      </c>
      <c r="H111" s="77">
        <v>0</v>
      </c>
      <c r="I111" s="75">
        <v>0</v>
      </c>
      <c r="J111" s="46">
        <f t="shared" si="21"/>
        <v>1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1</v>
      </c>
      <c r="F112" s="70"/>
      <c r="G112" s="46">
        <f t="shared" si="20"/>
        <v>1</v>
      </c>
      <c r="H112" s="77">
        <v>0</v>
      </c>
      <c r="I112" s="75">
        <v>0</v>
      </c>
      <c r="J112" s="46">
        <f t="shared" si="21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15</v>
      </c>
      <c r="F115" s="70"/>
      <c r="G115" s="46">
        <f t="shared" si="20"/>
        <v>15</v>
      </c>
      <c r="H115" s="77">
        <v>0</v>
      </c>
      <c r="I115" s="75">
        <v>0</v>
      </c>
      <c r="J115" s="46">
        <f t="shared" si="21"/>
        <v>14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9</v>
      </c>
      <c r="F116" s="70"/>
      <c r="G116" s="46">
        <f t="shared" si="20"/>
        <v>9</v>
      </c>
      <c r="H116" s="77">
        <v>0</v>
      </c>
      <c r="I116" s="75">
        <v>0</v>
      </c>
      <c r="J116" s="46">
        <f t="shared" si="21"/>
        <v>8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1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12</v>
      </c>
      <c r="F131" s="70"/>
      <c r="G131" s="46">
        <f t="shared" si="20"/>
        <v>12</v>
      </c>
      <c r="H131" s="77">
        <v>0</v>
      </c>
      <c r="I131" s="75">
        <v>0</v>
      </c>
      <c r="J131" s="46">
        <f t="shared" si="21"/>
        <v>10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25</v>
      </c>
      <c r="P131" s="121">
        <f t="shared" si="7"/>
        <v>75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1</v>
      </c>
      <c r="F132" s="70"/>
      <c r="G132" s="46">
        <f t="shared" si="20"/>
        <v>1</v>
      </c>
      <c r="H132" s="77">
        <v>0</v>
      </c>
      <c r="I132" s="75">
        <v>0</v>
      </c>
      <c r="J132" s="46">
        <f t="shared" si="21"/>
        <v>1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8</v>
      </c>
      <c r="F133" s="70"/>
      <c r="G133" s="46">
        <f t="shared" si="20"/>
        <v>8</v>
      </c>
      <c r="H133" s="77">
        <v>0</v>
      </c>
      <c r="I133" s="75">
        <v>0</v>
      </c>
      <c r="J133" s="46">
        <f t="shared" si="21"/>
        <v>6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1">
        <f t="shared" si="7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+'16'!J156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5</v>
      </c>
      <c r="F175" s="70"/>
      <c r="G175" s="46">
        <f t="shared" si="28"/>
        <v>5</v>
      </c>
      <c r="H175" s="77">
        <v>0</v>
      </c>
      <c r="I175" s="75">
        <v>0</v>
      </c>
      <c r="J175" s="46">
        <f t="shared" si="29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13</v>
      </c>
      <c r="F185" s="70"/>
      <c r="G185" s="46">
        <f t="shared" si="28"/>
        <v>13</v>
      </c>
      <c r="H185" s="77">
        <v>0</v>
      </c>
      <c r="I185" s="75">
        <v>0</v>
      </c>
      <c r="J185" s="46">
        <f t="shared" si="29"/>
        <v>13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+'16'!J188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5</v>
      </c>
      <c r="F193" s="70"/>
      <c r="G193" s="46">
        <f t="shared" si="28"/>
        <v>5</v>
      </c>
      <c r="H193" s="77">
        <v>0</v>
      </c>
      <c r="I193" s="75">
        <v>0</v>
      </c>
      <c r="J193" s="46">
        <f t="shared" si="29"/>
        <v>5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4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33</v>
      </c>
      <c r="F205" s="70"/>
      <c r="G205" s="46">
        <f t="shared" si="28"/>
        <v>33</v>
      </c>
      <c r="H205" s="77">
        <v>0</v>
      </c>
      <c r="I205" s="75">
        <v>0</v>
      </c>
      <c r="J205" s="46">
        <f t="shared" si="29"/>
        <v>33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4</v>
      </c>
      <c r="F209" s="70"/>
      <c r="G209" s="46">
        <f t="shared" si="28"/>
        <v>4</v>
      </c>
      <c r="H209" s="77">
        <v>0</v>
      </c>
      <c r="I209" s="75">
        <v>0</v>
      </c>
      <c r="J209" s="46">
        <f t="shared" si="29"/>
        <v>3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21">
        <f t="shared" si="36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>
        <v>10</v>
      </c>
      <c r="G227" s="46">
        <f t="shared" si="28"/>
        <v>10</v>
      </c>
      <c r="H227" s="77">
        <v>0</v>
      </c>
      <c r="I227" s="75">
        <v>0</v>
      </c>
      <c r="J227" s="46">
        <f t="shared" si="29"/>
        <v>0</v>
      </c>
      <c r="K227" s="71">
        <v>10</v>
      </c>
      <c r="L227" s="20">
        <v>35</v>
      </c>
      <c r="M227" s="64">
        <f t="shared" si="32"/>
        <v>350</v>
      </c>
      <c r="N227" s="17" t="s">
        <v>16</v>
      </c>
      <c r="O227" s="18"/>
      <c r="P227" s="121">
        <f t="shared" si="36"/>
        <v>350</v>
      </c>
      <c r="Q227" s="89">
        <v>20.36</v>
      </c>
      <c r="R227" s="43">
        <f t="shared" si="33"/>
        <v>203.6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+'16'!J229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+'16'!J230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+'16'!J231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+'16'!J235</f>
        <v>9</v>
      </c>
      <c r="F235" s="70"/>
      <c r="G235" s="46">
        <f t="shared" si="38"/>
        <v>9</v>
      </c>
      <c r="H235" s="77">
        <v>0</v>
      </c>
      <c r="I235" s="75">
        <v>0</v>
      </c>
      <c r="J235" s="46">
        <f t="shared" si="39"/>
        <v>9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+'16'!J236</f>
        <v>10</v>
      </c>
      <c r="F236" s="70"/>
      <c r="G236" s="46">
        <f t="shared" si="38"/>
        <v>10</v>
      </c>
      <c r="H236" s="77">
        <v>0</v>
      </c>
      <c r="I236" s="75">
        <v>0</v>
      </c>
      <c r="J236" s="46">
        <f t="shared" si="39"/>
        <v>8</v>
      </c>
      <c r="K236" s="71">
        <v>2</v>
      </c>
      <c r="L236" s="20">
        <v>50</v>
      </c>
      <c r="M236" s="64">
        <f t="shared" si="40"/>
        <v>100</v>
      </c>
      <c r="N236" s="17" t="s">
        <v>16</v>
      </c>
      <c r="O236" s="18"/>
      <c r="P236" s="121">
        <f t="shared" si="36"/>
        <v>100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+'16'!J237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+'16'!J238</f>
        <v>9</v>
      </c>
      <c r="F238" s="70"/>
      <c r="G238" s="46">
        <f t="shared" si="38"/>
        <v>9</v>
      </c>
      <c r="H238" s="77">
        <v>0</v>
      </c>
      <c r="I238" s="75">
        <v>0</v>
      </c>
      <c r="J238" s="46">
        <f t="shared" si="39"/>
        <v>9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+'16'!J239</f>
        <v>1</v>
      </c>
      <c r="F239" s="70"/>
      <c r="G239" s="46">
        <f t="shared" si="38"/>
        <v>1</v>
      </c>
      <c r="H239" s="77">
        <v>0</v>
      </c>
      <c r="I239" s="75">
        <v>0</v>
      </c>
      <c r="J239" s="46">
        <f t="shared" si="39"/>
        <v>1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+'16'!J240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+'16'!J241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+'16'!J242</f>
        <v>1</v>
      </c>
      <c r="F242" s="70"/>
      <c r="G242" s="46">
        <f t="shared" si="38"/>
        <v>1</v>
      </c>
      <c r="H242" s="77">
        <v>0</v>
      </c>
      <c r="I242" s="75">
        <v>0</v>
      </c>
      <c r="J242" s="46">
        <f t="shared" si="39"/>
        <v>1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+'16'!J243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+'16'!J244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+'16'!J245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+'16'!J246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+'16'!J247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+'16'!J248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+'16'!J249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+'16'!J250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+'16'!J251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+'16'!J252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ref="J252" si="44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1334.46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4010</v>
      </c>
    </row>
    <row r="257" spans="1:19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975</v>
      </c>
      <c r="O258" s="2">
        <v>250</v>
      </c>
      <c r="P258" s="2">
        <v>250</v>
      </c>
      <c r="Q258" s="87">
        <v>350</v>
      </c>
      <c r="R258" s="2">
        <v>25</v>
      </c>
      <c r="S258" s="2">
        <v>100</v>
      </c>
    </row>
    <row r="259" spans="1:19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110</v>
      </c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2925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2925</v>
      </c>
    </row>
    <row r="264" spans="1:19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B246" sqref="B246: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11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11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27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12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23</v>
      </c>
      <c r="F28" s="70"/>
      <c r="G28" s="46">
        <f t="shared" si="5"/>
        <v>23</v>
      </c>
      <c r="H28" s="77">
        <v>0</v>
      </c>
      <c r="I28" s="75">
        <v>0</v>
      </c>
      <c r="J28" s="46">
        <f t="shared" si="6"/>
        <v>23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12</v>
      </c>
      <c r="F29" s="70"/>
      <c r="G29" s="46">
        <f t="shared" si="5"/>
        <v>12</v>
      </c>
      <c r="H29" s="77">
        <v>0</v>
      </c>
      <c r="I29" s="75">
        <v>0</v>
      </c>
      <c r="J29" s="46">
        <f t="shared" si="6"/>
        <v>12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13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1">
        <f t="shared" si="3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+'17'!J37</f>
        <v>2</v>
      </c>
      <c r="F37" s="70"/>
      <c r="G37" s="46">
        <f t="shared" si="5"/>
        <v>2</v>
      </c>
      <c r="H37" s="77">
        <v>0</v>
      </c>
      <c r="I37" s="75">
        <v>0</v>
      </c>
      <c r="J37" s="46">
        <f t="shared" si="6"/>
        <v>2</v>
      </c>
      <c r="K37" s="71"/>
      <c r="L37" s="15">
        <v>100</v>
      </c>
      <c r="M37" s="64">
        <f t="shared" si="2"/>
        <v>0</v>
      </c>
      <c r="N37" s="17" t="s">
        <v>1438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4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10</v>
      </c>
      <c r="P41" s="121">
        <f t="shared" si="3"/>
        <v>40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10</v>
      </c>
      <c r="P74" s="121">
        <f t="shared" si="7"/>
        <v>40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>
        <v>10</v>
      </c>
      <c r="P77" s="121">
        <f t="shared" si="7"/>
        <v>40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18</v>
      </c>
      <c r="F110" s="70"/>
      <c r="G110" s="46">
        <f t="shared" si="20"/>
        <v>18</v>
      </c>
      <c r="H110" s="77">
        <v>0</v>
      </c>
      <c r="I110" s="75">
        <v>0</v>
      </c>
      <c r="J110" s="46">
        <f t="shared" si="21"/>
        <v>7</v>
      </c>
      <c r="K110" s="71">
        <v>11</v>
      </c>
      <c r="L110" s="22">
        <v>120</v>
      </c>
      <c r="M110" s="64">
        <f t="shared" si="8"/>
        <v>1320</v>
      </c>
      <c r="N110" s="17" t="s">
        <v>16</v>
      </c>
      <c r="O110" s="18">
        <v>420</v>
      </c>
      <c r="P110" s="121">
        <f t="shared" si="7"/>
        <v>900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1</v>
      </c>
      <c r="F111" s="70"/>
      <c r="G111" s="46">
        <f t="shared" si="20"/>
        <v>1</v>
      </c>
      <c r="H111" s="77">
        <v>0</v>
      </c>
      <c r="I111" s="75">
        <v>0</v>
      </c>
      <c r="J111" s="46">
        <f t="shared" si="21"/>
        <v>1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1</v>
      </c>
      <c r="F112" s="70"/>
      <c r="G112" s="46">
        <f t="shared" si="20"/>
        <v>1</v>
      </c>
      <c r="H112" s="77">
        <v>0</v>
      </c>
      <c r="I112" s="75">
        <v>0</v>
      </c>
      <c r="J112" s="46">
        <f t="shared" si="21"/>
        <v>0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14</v>
      </c>
      <c r="F115" s="70"/>
      <c r="G115" s="46">
        <f t="shared" si="20"/>
        <v>14</v>
      </c>
      <c r="H115" s="77">
        <v>0</v>
      </c>
      <c r="I115" s="75">
        <v>0</v>
      </c>
      <c r="J115" s="46">
        <f t="shared" si="21"/>
        <v>13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8</v>
      </c>
      <c r="F116" s="70"/>
      <c r="G116" s="46">
        <f t="shared" si="20"/>
        <v>8</v>
      </c>
      <c r="H116" s="77">
        <v>0</v>
      </c>
      <c r="I116" s="75">
        <v>0</v>
      </c>
      <c r="J116" s="46">
        <f t="shared" si="21"/>
        <v>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10</v>
      </c>
      <c r="F131" s="70"/>
      <c r="G131" s="46">
        <f t="shared" si="20"/>
        <v>10</v>
      </c>
      <c r="H131" s="77">
        <v>0</v>
      </c>
      <c r="I131" s="75">
        <v>0</v>
      </c>
      <c r="J131" s="46">
        <f t="shared" si="21"/>
        <v>9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1</v>
      </c>
      <c r="F132" s="70"/>
      <c r="G132" s="46">
        <f t="shared" si="20"/>
        <v>1</v>
      </c>
      <c r="H132" s="77">
        <v>0</v>
      </c>
      <c r="I132" s="75">
        <v>0</v>
      </c>
      <c r="J132" s="46">
        <f t="shared" si="21"/>
        <v>1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6</v>
      </c>
      <c r="F133" s="70"/>
      <c r="G133" s="46">
        <f t="shared" si="20"/>
        <v>6</v>
      </c>
      <c r="H133" s="77">
        <v>0</v>
      </c>
      <c r="I133" s="75">
        <v>0</v>
      </c>
      <c r="J133" s="46">
        <f t="shared" si="21"/>
        <v>5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10</v>
      </c>
      <c r="P133" s="121">
        <f t="shared" si="7"/>
        <v>40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+'17'!J156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5</v>
      </c>
      <c r="F175" s="70"/>
      <c r="G175" s="46">
        <f t="shared" si="28"/>
        <v>5</v>
      </c>
      <c r="H175" s="77">
        <v>0</v>
      </c>
      <c r="I175" s="75">
        <v>0</v>
      </c>
      <c r="J175" s="46">
        <f t="shared" si="29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13</v>
      </c>
      <c r="F185" s="70"/>
      <c r="G185" s="46">
        <f t="shared" si="28"/>
        <v>13</v>
      </c>
      <c r="H185" s="77">
        <v>0</v>
      </c>
      <c r="I185" s="75">
        <v>0</v>
      </c>
      <c r="J185" s="46">
        <f t="shared" si="29"/>
        <v>13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+'17'!J188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5</v>
      </c>
      <c r="F193" s="70"/>
      <c r="G193" s="46">
        <f t="shared" si="28"/>
        <v>5</v>
      </c>
      <c r="H193" s="77">
        <v>0</v>
      </c>
      <c r="I193" s="75">
        <v>0</v>
      </c>
      <c r="J193" s="46">
        <f t="shared" si="29"/>
        <v>1</v>
      </c>
      <c r="K193" s="71">
        <v>4</v>
      </c>
      <c r="L193" s="20">
        <v>60</v>
      </c>
      <c r="M193" s="64">
        <f t="shared" si="32"/>
        <v>240</v>
      </c>
      <c r="N193" s="17" t="s">
        <v>16</v>
      </c>
      <c r="O193" s="18">
        <v>40</v>
      </c>
      <c r="P193" s="121">
        <f t="shared" si="27"/>
        <v>200</v>
      </c>
      <c r="Q193" s="89">
        <v>38</v>
      </c>
      <c r="R193" s="43">
        <f t="shared" si="33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4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33</v>
      </c>
      <c r="F205" s="70"/>
      <c r="G205" s="46">
        <f t="shared" si="28"/>
        <v>33</v>
      </c>
      <c r="H205" s="77">
        <v>0</v>
      </c>
      <c r="I205" s="75">
        <v>0</v>
      </c>
      <c r="J205" s="46">
        <f t="shared" si="29"/>
        <v>33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3</v>
      </c>
      <c r="F209" s="70"/>
      <c r="G209" s="46">
        <f t="shared" si="28"/>
        <v>3</v>
      </c>
      <c r="H209" s="77">
        <v>0</v>
      </c>
      <c r="I209" s="75">
        <v>0</v>
      </c>
      <c r="J209" s="46">
        <f t="shared" si="29"/>
        <v>3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+'17'!J229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+'17'!J230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+'17'!J231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0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+'17'!J235</f>
        <v>9</v>
      </c>
      <c r="F235" s="70"/>
      <c r="G235" s="46">
        <f t="shared" si="38"/>
        <v>9</v>
      </c>
      <c r="H235" s="77">
        <v>0</v>
      </c>
      <c r="I235" s="75">
        <v>0</v>
      </c>
      <c r="J235" s="46">
        <f t="shared" si="39"/>
        <v>9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+'17'!J236</f>
        <v>8</v>
      </c>
      <c r="F236" s="70"/>
      <c r="G236" s="46">
        <f t="shared" si="38"/>
        <v>8</v>
      </c>
      <c r="H236" s="77">
        <v>0</v>
      </c>
      <c r="I236" s="75">
        <v>0</v>
      </c>
      <c r="J236" s="46">
        <f t="shared" si="39"/>
        <v>8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+'17'!J237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+'17'!J238</f>
        <v>9</v>
      </c>
      <c r="F238" s="70"/>
      <c r="G238" s="46">
        <f t="shared" si="38"/>
        <v>9</v>
      </c>
      <c r="H238" s="77">
        <v>0</v>
      </c>
      <c r="I238" s="75">
        <v>0</v>
      </c>
      <c r="J238" s="46">
        <f t="shared" si="39"/>
        <v>9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+'17'!J239</f>
        <v>1</v>
      </c>
      <c r="F239" s="70"/>
      <c r="G239" s="46">
        <f t="shared" si="38"/>
        <v>1</v>
      </c>
      <c r="H239" s="77">
        <v>0</v>
      </c>
      <c r="I239" s="75">
        <v>0</v>
      </c>
      <c r="J239" s="46">
        <f t="shared" si="39"/>
        <v>1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+'17'!J240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+'17'!J241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+'17'!J242</f>
        <v>1</v>
      </c>
      <c r="F242" s="70"/>
      <c r="G242" s="46">
        <f t="shared" si="38"/>
        <v>1</v>
      </c>
      <c r="H242" s="77">
        <v>0</v>
      </c>
      <c r="I242" s="75">
        <v>0</v>
      </c>
      <c r="J242" s="46">
        <f t="shared" si="39"/>
        <v>1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+'17'!J243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+'17'!J244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+'17'!J245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+'17'!J246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/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+'17'!J247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+'17'!J248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+'17'!J249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+'17'!J250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+'17'!J251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/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+'17'!J252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525.06999999999994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2635</v>
      </c>
    </row>
    <row r="257" spans="1:19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920</v>
      </c>
      <c r="O258" s="2">
        <v>120</v>
      </c>
      <c r="P258" s="2">
        <v>450</v>
      </c>
      <c r="Q258" s="87">
        <v>150</v>
      </c>
      <c r="R258" s="2">
        <v>80</v>
      </c>
      <c r="S258" s="2">
        <v>120</v>
      </c>
    </row>
    <row r="259" spans="1:19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500</v>
      </c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1215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1215</v>
      </c>
    </row>
    <row r="264" spans="1:19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H140" sqref="H1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68" si="1">+G5-H5-K5-I5</f>
        <v>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0</v>
      </c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>+L6*K6</f>
        <v>0</v>
      </c>
      <c r="N6" s="17" t="s">
        <v>16</v>
      </c>
      <c r="O6" s="18"/>
      <c r="P6" s="23">
        <f t="shared" ref="P6:P69" si="2">SUM(M6-O6)</f>
        <v>0</v>
      </c>
      <c r="Q6" s="120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ref="M7:M80" si="4">+L7*K7</f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4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4"/>
        <v>0</v>
      </c>
      <c r="N9" s="17" t="s">
        <v>16</v>
      </c>
      <c r="O9" s="18"/>
      <c r="P9" s="23">
        <f t="shared" si="2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4"/>
        <v>0</v>
      </c>
      <c r="N10" s="17" t="s">
        <v>16</v>
      </c>
      <c r="O10" s="18"/>
      <c r="P10" s="23">
        <f t="shared" si="2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4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4"/>
        <v>0</v>
      </c>
      <c r="N12" s="17" t="s">
        <v>16</v>
      </c>
      <c r="O12" s="18"/>
      <c r="P12" s="23">
        <f t="shared" si="2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4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4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11</v>
      </c>
      <c r="F15" s="70"/>
      <c r="G15" s="46">
        <f t="shared" si="0"/>
        <v>11</v>
      </c>
      <c r="H15" s="77">
        <v>0</v>
      </c>
      <c r="I15" s="75">
        <v>0</v>
      </c>
      <c r="J15" s="46">
        <f t="shared" si="1"/>
        <v>11</v>
      </c>
      <c r="K15" s="71"/>
      <c r="L15" s="15">
        <v>50</v>
      </c>
      <c r="M15" s="64">
        <f t="shared" si="4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4"/>
        <v>0</v>
      </c>
      <c r="N16" s="17" t="s">
        <v>16</v>
      </c>
      <c r="O16" s="18"/>
      <c r="P16" s="23">
        <f t="shared" si="2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4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11</v>
      </c>
      <c r="K18" s="71"/>
      <c r="L18" s="15">
        <v>50</v>
      </c>
      <c r="M18" s="64">
        <f t="shared" si="4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4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4"/>
        <v>0</v>
      </c>
      <c r="N20" s="17" t="s">
        <v>16</v>
      </c>
      <c r="O20" s="18"/>
      <c r="P20" s="23"/>
      <c r="Q20" s="89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4"/>
        <v>85</v>
      </c>
      <c r="N21" s="17" t="s">
        <v>16</v>
      </c>
      <c r="O21" s="18">
        <v>25</v>
      </c>
      <c r="P21" s="121">
        <f t="shared" si="2"/>
        <v>60</v>
      </c>
      <c r="Q21" s="89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27</v>
      </c>
      <c r="F22" s="70"/>
      <c r="G22" s="46">
        <f t="shared" si="0"/>
        <v>27</v>
      </c>
      <c r="H22" s="77">
        <v>0</v>
      </c>
      <c r="I22" s="75">
        <v>0</v>
      </c>
      <c r="J22" s="46">
        <f t="shared" si="1"/>
        <v>25</v>
      </c>
      <c r="K22" s="71">
        <v>2</v>
      </c>
      <c r="L22" s="20">
        <v>100</v>
      </c>
      <c r="M22" s="64">
        <f t="shared" si="4"/>
        <v>200</v>
      </c>
      <c r="N22" s="17" t="s">
        <v>16</v>
      </c>
      <c r="O22" s="18"/>
      <c r="P22" s="121">
        <f t="shared" si="2"/>
        <v>200</v>
      </c>
      <c r="Q22" s="120">
        <v>27.98</v>
      </c>
      <c r="R22" s="43">
        <f t="shared" si="3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4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12</v>
      </c>
      <c r="K24" s="71"/>
      <c r="L24" s="15">
        <v>100</v>
      </c>
      <c r="M24" s="64">
        <f t="shared" si="4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4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4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si="1"/>
        <v>1</v>
      </c>
      <c r="K27" s="71"/>
      <c r="L27" s="15">
        <v>100</v>
      </c>
      <c r="M27" s="64">
        <f t="shared" si="4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23</v>
      </c>
      <c r="F28" s="70"/>
      <c r="G28" s="46">
        <f t="shared" si="5"/>
        <v>23</v>
      </c>
      <c r="H28" s="77">
        <v>0</v>
      </c>
      <c r="I28" s="75">
        <v>0</v>
      </c>
      <c r="J28" s="46">
        <f t="shared" si="1"/>
        <v>22</v>
      </c>
      <c r="K28" s="71">
        <v>1</v>
      </c>
      <c r="L28" s="15">
        <v>100</v>
      </c>
      <c r="M28" s="64">
        <f t="shared" si="4"/>
        <v>100</v>
      </c>
      <c r="N28" s="17" t="s">
        <v>16</v>
      </c>
      <c r="O28" s="18"/>
      <c r="P28" s="121">
        <f t="shared" si="2"/>
        <v>100</v>
      </c>
      <c r="Q28" s="120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12</v>
      </c>
      <c r="F29" s="70"/>
      <c r="G29" s="46">
        <f t="shared" si="5"/>
        <v>12</v>
      </c>
      <c r="H29" s="77">
        <v>0</v>
      </c>
      <c r="I29" s="75">
        <v>0</v>
      </c>
      <c r="J29" s="46">
        <f t="shared" si="1"/>
        <v>12</v>
      </c>
      <c r="K29" s="71"/>
      <c r="L29" s="15">
        <v>100</v>
      </c>
      <c r="M29" s="64">
        <f t="shared" si="4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4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1"/>
        <v>12</v>
      </c>
      <c r="K31" s="71">
        <v>1</v>
      </c>
      <c r="L31" s="15">
        <v>100</v>
      </c>
      <c r="M31" s="64">
        <f t="shared" si="4"/>
        <v>100</v>
      </c>
      <c r="N31" s="17" t="s">
        <v>16</v>
      </c>
      <c r="O31" s="18"/>
      <c r="P31" s="121">
        <f t="shared" si="2"/>
        <v>100</v>
      </c>
      <c r="Q31" s="120">
        <v>34.64</v>
      </c>
      <c r="R31" s="43">
        <f t="shared" si="3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1"/>
        <v>2</v>
      </c>
      <c r="K32" s="71"/>
      <c r="L32" s="15">
        <v>130</v>
      </c>
      <c r="M32" s="64">
        <f t="shared" si="4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4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4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1"/>
        <v>1</v>
      </c>
      <c r="K35" s="71"/>
      <c r="L35" s="15">
        <v>130</v>
      </c>
      <c r="M35" s="64">
        <f t="shared" si="4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4"/>
        <v>0</v>
      </c>
      <c r="N36" s="17" t="s">
        <v>16</v>
      </c>
      <c r="O36" s="18"/>
      <c r="P36" s="23">
        <f t="shared" si="2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+'18'!J37</f>
        <v>2</v>
      </c>
      <c r="F37" s="70"/>
      <c r="G37" s="46">
        <f t="shared" si="5"/>
        <v>2</v>
      </c>
      <c r="H37" s="77">
        <v>0</v>
      </c>
      <c r="I37" s="75">
        <v>0</v>
      </c>
      <c r="J37" s="46">
        <f t="shared" si="1"/>
        <v>2</v>
      </c>
      <c r="K37" s="71"/>
      <c r="L37" s="15">
        <v>100</v>
      </c>
      <c r="M37" s="64">
        <f t="shared" si="4"/>
        <v>0</v>
      </c>
      <c r="N37" s="17" t="s">
        <v>1438</v>
      </c>
      <c r="O37" s="18"/>
      <c r="P37" s="23">
        <f t="shared" si="2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1"/>
        <v>6</v>
      </c>
      <c r="K39" s="71"/>
      <c r="L39" s="15">
        <v>50</v>
      </c>
      <c r="M39" s="64">
        <f t="shared" si="4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4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1"/>
        <v>4</v>
      </c>
      <c r="K41" s="71"/>
      <c r="L41" s="15">
        <v>50</v>
      </c>
      <c r="M41" s="64">
        <f t="shared" si="4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4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4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4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1"/>
        <v>4</v>
      </c>
      <c r="K46" s="71"/>
      <c r="L46" s="15">
        <v>50</v>
      </c>
      <c r="M46" s="64">
        <f t="shared" si="4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4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1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1"/>
        <v>9</v>
      </c>
      <c r="K50" s="71"/>
      <c r="L50" s="15">
        <v>50</v>
      </c>
      <c r="M50" s="64">
        <f t="shared" si="4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ref="M51:M56" si="6"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6"/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50</v>
      </c>
      <c r="M53" s="64">
        <f t="shared" si="6"/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6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1"/>
        <v>3</v>
      </c>
      <c r="K55" s="71">
        <v>1</v>
      </c>
      <c r="L55" s="15">
        <v>120</v>
      </c>
      <c r="M55" s="64">
        <f t="shared" si="6"/>
        <v>120</v>
      </c>
      <c r="N55" s="17" t="s">
        <v>16</v>
      </c>
      <c r="O55" s="18"/>
      <c r="P55" s="121">
        <f t="shared" si="2"/>
        <v>120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 t="shared" si="6"/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4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4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4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4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4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4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4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50</v>
      </c>
      <c r="M64" s="64">
        <f t="shared" si="4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1"/>
        <v>1</v>
      </c>
      <c r="K65" s="71"/>
      <c r="L65" s="15">
        <v>50</v>
      </c>
      <c r="M65" s="64">
        <f t="shared" si="4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4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4"/>
        <v>0</v>
      </c>
      <c r="N67" s="17" t="s">
        <v>16</v>
      </c>
      <c r="O67" s="18"/>
      <c r="P67" s="23">
        <f t="shared" si="2"/>
        <v>0</v>
      </c>
      <c r="Q67" s="89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4"/>
        <v>0</v>
      </c>
      <c r="N68" s="17" t="s">
        <v>16</v>
      </c>
      <c r="O68" s="18"/>
      <c r="P68" s="23">
        <f t="shared" si="2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7">+G69-H69-K69-I69</f>
        <v>0</v>
      </c>
      <c r="K69" s="71"/>
      <c r="L69" s="15">
        <v>150</v>
      </c>
      <c r="M69" s="64">
        <f t="shared" si="4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4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4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7"/>
        <v>5</v>
      </c>
      <c r="K72" s="71"/>
      <c r="L72" s="21">
        <v>50</v>
      </c>
      <c r="M72" s="64">
        <f t="shared" si="4"/>
        <v>0</v>
      </c>
      <c r="N72" s="17" t="s">
        <v>16</v>
      </c>
      <c r="O72" s="18"/>
      <c r="P72" s="23">
        <f t="shared" si="8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4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7"/>
        <v>0</v>
      </c>
      <c r="K74" s="71">
        <v>1</v>
      </c>
      <c r="L74" s="21">
        <v>50</v>
      </c>
      <c r="M74" s="64">
        <f t="shared" si="4"/>
        <v>50</v>
      </c>
      <c r="N74" s="17" t="s">
        <v>16</v>
      </c>
      <c r="O74" s="18">
        <v>10</v>
      </c>
      <c r="P74" s="121">
        <f t="shared" si="8"/>
        <v>40</v>
      </c>
      <c r="Q74" s="89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4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7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7"/>
        <v>3</v>
      </c>
      <c r="K77" s="71">
        <v>1</v>
      </c>
      <c r="L77" s="21">
        <v>50</v>
      </c>
      <c r="M77" s="64">
        <f t="shared" si="4"/>
        <v>50</v>
      </c>
      <c r="N77" s="17" t="s">
        <v>16</v>
      </c>
      <c r="O77" s="18">
        <v>10</v>
      </c>
      <c r="P77" s="121">
        <f t="shared" si="8"/>
        <v>40</v>
      </c>
      <c r="Q77" s="89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4"/>
        <v>0</v>
      </c>
      <c r="N78" s="17" t="s">
        <v>16</v>
      </c>
      <c r="O78" s="18"/>
      <c r="P78" s="23">
        <f t="shared" si="8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4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7"/>
        <v>3</v>
      </c>
      <c r="K80" s="71">
        <v>2</v>
      </c>
      <c r="L80" s="15">
        <v>55</v>
      </c>
      <c r="M80" s="64">
        <f t="shared" si="4"/>
        <v>110</v>
      </c>
      <c r="N80" s="17" t="s">
        <v>16</v>
      </c>
      <c r="O80" s="18">
        <v>30</v>
      </c>
      <c r="P80" s="121">
        <f t="shared" si="8"/>
        <v>80</v>
      </c>
      <c r="Q80" s="89">
        <v>14.35</v>
      </c>
      <c r="R80" s="43">
        <f t="shared" si="3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7"/>
        <v>2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/>
      <c r="P81" s="121">
        <f t="shared" si="8"/>
        <v>55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7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ref="M88" si="17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9">E94+F94</f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9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9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9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9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9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ref="M99:M105" si="20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1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9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20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9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20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22">E102+F102</f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20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7"/>
        <v>0</v>
      </c>
      <c r="K103" s="71"/>
      <c r="L103" s="20">
        <v>139</v>
      </c>
      <c r="M103" s="64">
        <f t="shared" si="20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7"/>
        <v>0</v>
      </c>
      <c r="K104" s="71"/>
      <c r="L104" s="20">
        <v>89</v>
      </c>
      <c r="M104" s="64">
        <f t="shared" si="20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3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7"/>
        <v>0</v>
      </c>
      <c r="K105" s="71"/>
      <c r="L105" s="20">
        <v>72</v>
      </c>
      <c r="M105" s="64">
        <f t="shared" si="20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9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3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9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3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9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3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9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3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7</v>
      </c>
      <c r="F110" s="70"/>
      <c r="G110" s="46">
        <f t="shared" si="19"/>
        <v>7</v>
      </c>
      <c r="H110" s="77">
        <v>0</v>
      </c>
      <c r="I110" s="75">
        <v>0</v>
      </c>
      <c r="J110" s="46">
        <f t="shared" si="7"/>
        <v>2</v>
      </c>
      <c r="K110" s="71">
        <v>5</v>
      </c>
      <c r="L110" s="22">
        <v>120</v>
      </c>
      <c r="M110" s="64">
        <f t="shared" si="9"/>
        <v>600</v>
      </c>
      <c r="N110" s="17" t="s">
        <v>16</v>
      </c>
      <c r="O110" s="18">
        <v>180</v>
      </c>
      <c r="P110" s="121">
        <f t="shared" si="8"/>
        <v>420</v>
      </c>
      <c r="Q110" s="89"/>
      <c r="R110" s="43">
        <f t="shared" si="23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1</v>
      </c>
      <c r="F111" s="70"/>
      <c r="G111" s="46">
        <f t="shared" si="19"/>
        <v>1</v>
      </c>
      <c r="H111" s="77">
        <v>0</v>
      </c>
      <c r="I111" s="75">
        <v>0</v>
      </c>
      <c r="J111" s="46">
        <f t="shared" si="7"/>
        <v>0</v>
      </c>
      <c r="K111" s="71">
        <v>1</v>
      </c>
      <c r="L111" s="20">
        <v>250</v>
      </c>
      <c r="M111" s="64">
        <f t="shared" si="9"/>
        <v>250</v>
      </c>
      <c r="N111" s="17" t="s">
        <v>16</v>
      </c>
      <c r="O111" s="18">
        <v>150</v>
      </c>
      <c r="P111" s="121">
        <f t="shared" si="8"/>
        <v>100</v>
      </c>
      <c r="Q111" s="89"/>
      <c r="R111" s="43">
        <f t="shared" si="23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0</v>
      </c>
      <c r="F112" s="70"/>
      <c r="G112" s="46">
        <f t="shared" si="19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5</v>
      </c>
      <c r="F113" s="70"/>
      <c r="G113" s="46">
        <f t="shared" si="19"/>
        <v>5</v>
      </c>
      <c r="H113" s="77">
        <v>0</v>
      </c>
      <c r="I113" s="75">
        <v>0</v>
      </c>
      <c r="J113" s="46">
        <f t="shared" si="7"/>
        <v>5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9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13</v>
      </c>
      <c r="F115" s="70"/>
      <c r="G115" s="46">
        <f t="shared" si="19"/>
        <v>13</v>
      </c>
      <c r="H115" s="77">
        <v>0</v>
      </c>
      <c r="I115" s="75">
        <v>0</v>
      </c>
      <c r="J115" s="46">
        <f t="shared" si="7"/>
        <v>13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8</v>
      </c>
      <c r="F116" s="70"/>
      <c r="G116" s="46">
        <f t="shared" si="19"/>
        <v>8</v>
      </c>
      <c r="H116" s="77">
        <v>0</v>
      </c>
      <c r="I116" s="75">
        <v>0</v>
      </c>
      <c r="J116" s="46">
        <f t="shared" si="7"/>
        <v>8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0</v>
      </c>
      <c r="F117" s="70"/>
      <c r="G117" s="46">
        <f t="shared" si="19"/>
        <v>0</v>
      </c>
      <c r="H117" s="77">
        <v>0</v>
      </c>
      <c r="I117" s="75">
        <v>0</v>
      </c>
      <c r="J117" s="46">
        <f t="shared" si="7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9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9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9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9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9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9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9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0</v>
      </c>
      <c r="F125" s="70"/>
      <c r="G125" s="46">
        <f t="shared" si="19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9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9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9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9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9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9</v>
      </c>
      <c r="F131" s="70"/>
      <c r="G131" s="46">
        <f t="shared" si="19"/>
        <v>9</v>
      </c>
      <c r="H131" s="77">
        <v>0</v>
      </c>
      <c r="I131" s="75">
        <v>0</v>
      </c>
      <c r="J131" s="46">
        <f t="shared" si="7"/>
        <v>8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>
        <v>10</v>
      </c>
      <c r="P131" s="121">
        <f t="shared" si="8"/>
        <v>40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1</v>
      </c>
      <c r="F132" s="70"/>
      <c r="G132" s="46">
        <f t="shared" si="19"/>
        <v>1</v>
      </c>
      <c r="H132" s="77">
        <v>0</v>
      </c>
      <c r="I132" s="75">
        <v>0</v>
      </c>
      <c r="J132" s="46">
        <f t="shared" si="7"/>
        <v>0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>
        <v>10</v>
      </c>
      <c r="P132" s="121">
        <f t="shared" si="8"/>
        <v>50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5</v>
      </c>
      <c r="F133" s="70"/>
      <c r="G133" s="46">
        <f t="shared" si="19"/>
        <v>5</v>
      </c>
      <c r="H133" s="77">
        <v>0</v>
      </c>
      <c r="I133" s="75">
        <v>0</v>
      </c>
      <c r="J133" s="46">
        <f t="shared" ref="J133:J196" si="24">+G133-H133-K133-I133</f>
        <v>2</v>
      </c>
      <c r="K133" s="71">
        <v>3</v>
      </c>
      <c r="L133" s="20">
        <v>50</v>
      </c>
      <c r="M133" s="64">
        <f t="shared" si="9"/>
        <v>150</v>
      </c>
      <c r="N133" s="17" t="s">
        <v>16</v>
      </c>
      <c r="O133" s="18"/>
      <c r="P133" s="121">
        <f t="shared" si="8"/>
        <v>150</v>
      </c>
      <c r="Q133" s="89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9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25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9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5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9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5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9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5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9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5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9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5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9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5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9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5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9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5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9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5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9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5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9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5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9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5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9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5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9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5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9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5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9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5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9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5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9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5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9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5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9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9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5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+'18'!J156</f>
        <v>0</v>
      </c>
      <c r="F156" s="70"/>
      <c r="G156" s="46">
        <f t="shared" si="19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9"/>
        <v>0</v>
      </c>
      <c r="N156" s="17" t="s">
        <v>1438</v>
      </c>
      <c r="O156" s="18"/>
      <c r="P156" s="23">
        <f t="shared" si="25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+'18'!J157</f>
        <v>0</v>
      </c>
      <c r="F157" s="70"/>
      <c r="G157" s="46">
        <f t="shared" si="19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5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9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5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5</v>
      </c>
      <c r="F159" s="70"/>
      <c r="G159" s="46">
        <f t="shared" si="19"/>
        <v>5</v>
      </c>
      <c r="H159" s="77">
        <v>0</v>
      </c>
      <c r="I159" s="75">
        <v>0</v>
      </c>
      <c r="J159" s="46">
        <f t="shared" si="24"/>
        <v>5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5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9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5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9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5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3</v>
      </c>
      <c r="F162" s="70"/>
      <c r="G162" s="46">
        <f t="shared" ref="G162:G230" si="26">E162+F162</f>
        <v>3</v>
      </c>
      <c r="H162" s="77">
        <v>0</v>
      </c>
      <c r="I162" s="75">
        <v>0</v>
      </c>
      <c r="J162" s="46">
        <f t="shared" si="24"/>
        <v>3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5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6"/>
        <v>0</v>
      </c>
      <c r="H163" s="77">
        <v>0</v>
      </c>
      <c r="I163" s="75">
        <v>0</v>
      </c>
      <c r="J163" s="46">
        <f t="shared" si="24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5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6"/>
        <v>0</v>
      </c>
      <c r="H164" s="77">
        <v>0</v>
      </c>
      <c r="I164" s="75">
        <v>0</v>
      </c>
      <c r="J164" s="46">
        <f t="shared" si="24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5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6"/>
        <v>0</v>
      </c>
      <c r="H165" s="77">
        <v>0</v>
      </c>
      <c r="I165" s="75">
        <v>0</v>
      </c>
      <c r="J165" s="46">
        <f t="shared" si="24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5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6"/>
        <v>0</v>
      </c>
      <c r="H166" s="77">
        <v>0</v>
      </c>
      <c r="I166" s="75">
        <v>0</v>
      </c>
      <c r="J166" s="46">
        <f t="shared" si="24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5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6"/>
        <v>0</v>
      </c>
      <c r="H167" s="77">
        <v>0</v>
      </c>
      <c r="I167" s="75">
        <v>0</v>
      </c>
      <c r="J167" s="46">
        <f t="shared" si="2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6"/>
        <v>0</v>
      </c>
      <c r="H168" s="77">
        <v>0</v>
      </c>
      <c r="I168" s="75">
        <v>0</v>
      </c>
      <c r="J168" s="46">
        <f t="shared" si="2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6"/>
        <v>0</v>
      </c>
      <c r="H169" s="77">
        <v>0</v>
      </c>
      <c r="I169" s="75">
        <v>0</v>
      </c>
      <c r="J169" s="46">
        <f t="shared" si="24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5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6"/>
        <v>0</v>
      </c>
      <c r="H170" s="77">
        <v>0</v>
      </c>
      <c r="I170" s="75">
        <v>0</v>
      </c>
      <c r="J170" s="46">
        <f t="shared" si="24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5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6"/>
        <v>0</v>
      </c>
      <c r="H171" s="77">
        <v>0</v>
      </c>
      <c r="I171" s="75">
        <v>0</v>
      </c>
      <c r="J171" s="46">
        <f t="shared" si="24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5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6"/>
        <v>0</v>
      </c>
      <c r="H172" s="77">
        <v>0</v>
      </c>
      <c r="I172" s="75">
        <v>0</v>
      </c>
      <c r="J172" s="46">
        <f t="shared" si="24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5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4"/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7">E174+F174</f>
        <v>0</v>
      </c>
      <c r="H174" s="77">
        <v>0</v>
      </c>
      <c r="I174" s="75">
        <v>0</v>
      </c>
      <c r="J174" s="46">
        <f t="shared" si="24"/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5</v>
      </c>
      <c r="F175" s="70"/>
      <c r="G175" s="46">
        <f t="shared" si="26"/>
        <v>5</v>
      </c>
      <c r="H175" s="77">
        <v>0</v>
      </c>
      <c r="I175" s="75">
        <v>0</v>
      </c>
      <c r="J175" s="46">
        <f t="shared" si="24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5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6"/>
        <v>0</v>
      </c>
      <c r="H176" s="77">
        <v>0</v>
      </c>
      <c r="I176" s="75">
        <v>0</v>
      </c>
      <c r="J176" s="46">
        <f t="shared" si="2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5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6"/>
        <v>0</v>
      </c>
      <c r="H177" s="77">
        <v>0</v>
      </c>
      <c r="I177" s="75">
        <v>0</v>
      </c>
      <c r="J177" s="46">
        <f t="shared" si="24"/>
        <v>0</v>
      </c>
      <c r="K177" s="71"/>
      <c r="L177" s="20">
        <v>55</v>
      </c>
      <c r="M177" s="64">
        <f t="shared" ref="M177:M252" si="28">+L177*K177</f>
        <v>0</v>
      </c>
      <c r="N177" s="17" t="s">
        <v>16</v>
      </c>
      <c r="O177" s="18"/>
      <c r="P177" s="23">
        <f t="shared" si="25"/>
        <v>0</v>
      </c>
      <c r="Q177" s="89"/>
      <c r="R177" s="43">
        <f t="shared" ref="R177:R252" si="2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7</v>
      </c>
      <c r="F178" s="70"/>
      <c r="G178" s="46">
        <f t="shared" si="26"/>
        <v>7</v>
      </c>
      <c r="H178" s="77">
        <v>0</v>
      </c>
      <c r="I178" s="75">
        <v>0</v>
      </c>
      <c r="J178" s="46">
        <f t="shared" si="24"/>
        <v>7</v>
      </c>
      <c r="K178" s="71"/>
      <c r="L178" s="20">
        <v>55</v>
      </c>
      <c r="M178" s="64">
        <f t="shared" si="28"/>
        <v>0</v>
      </c>
      <c r="N178" s="17" t="s">
        <v>16</v>
      </c>
      <c r="O178" s="18"/>
      <c r="P178" s="23">
        <f t="shared" si="2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6"/>
        <v>0</v>
      </c>
      <c r="H179" s="77">
        <v>0</v>
      </c>
      <c r="I179" s="75">
        <v>0</v>
      </c>
      <c r="J179" s="46">
        <f t="shared" si="24"/>
        <v>0</v>
      </c>
      <c r="K179" s="71"/>
      <c r="L179" s="20">
        <v>10</v>
      </c>
      <c r="M179" s="64">
        <f t="shared" si="28"/>
        <v>0</v>
      </c>
      <c r="N179" s="17" t="s">
        <v>16</v>
      </c>
      <c r="O179" s="18"/>
      <c r="P179" s="23">
        <f t="shared" si="25"/>
        <v>0</v>
      </c>
      <c r="Q179" s="89">
        <v>6.82</v>
      </c>
      <c r="R179" s="43">
        <f t="shared" si="2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0</v>
      </c>
      <c r="F180" s="70"/>
      <c r="G180" s="46">
        <f t="shared" si="26"/>
        <v>0</v>
      </c>
      <c r="H180" s="77">
        <v>0</v>
      </c>
      <c r="I180" s="75">
        <v>0</v>
      </c>
      <c r="J180" s="46">
        <f t="shared" si="24"/>
        <v>0</v>
      </c>
      <c r="K180" s="71"/>
      <c r="L180" s="20">
        <v>35</v>
      </c>
      <c r="M180" s="64">
        <f t="shared" si="28"/>
        <v>0</v>
      </c>
      <c r="N180" s="17" t="s">
        <v>16</v>
      </c>
      <c r="O180" s="18"/>
      <c r="P180" s="23">
        <f t="shared" si="25"/>
        <v>0</v>
      </c>
      <c r="Q180" s="89"/>
      <c r="R180" s="43">
        <f t="shared" si="2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6"/>
        <v>0</v>
      </c>
      <c r="H181" s="77">
        <v>0</v>
      </c>
      <c r="I181" s="75">
        <v>0</v>
      </c>
      <c r="J181" s="46">
        <f t="shared" si="2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6"/>
        <v>0</v>
      </c>
      <c r="H182" s="77">
        <v>0</v>
      </c>
      <c r="I182" s="75">
        <v>0</v>
      </c>
      <c r="J182" s="46">
        <f t="shared" si="24"/>
        <v>0</v>
      </c>
      <c r="K182" s="71"/>
      <c r="L182" s="20">
        <v>40</v>
      </c>
      <c r="M182" s="64">
        <f t="shared" si="28"/>
        <v>0</v>
      </c>
      <c r="N182" s="17" t="s">
        <v>16</v>
      </c>
      <c r="O182" s="18"/>
      <c r="P182" s="23">
        <f t="shared" si="25"/>
        <v>0</v>
      </c>
      <c r="Q182" s="89">
        <v>20</v>
      </c>
      <c r="R182" s="43">
        <f t="shared" si="2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6"/>
        <v>0</v>
      </c>
      <c r="H183" s="77">
        <v>0</v>
      </c>
      <c r="I183" s="75">
        <v>0</v>
      </c>
      <c r="J183" s="46">
        <f t="shared" si="2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6"/>
        <v>0</v>
      </c>
      <c r="H184" s="77">
        <v>0</v>
      </c>
      <c r="I184" s="75">
        <v>0</v>
      </c>
      <c r="J184" s="46">
        <f t="shared" si="24"/>
        <v>0</v>
      </c>
      <c r="K184" s="71"/>
      <c r="L184" s="20">
        <v>50</v>
      </c>
      <c r="M184" s="64">
        <f t="shared" si="28"/>
        <v>0</v>
      </c>
      <c r="N184" s="17" t="s">
        <v>16</v>
      </c>
      <c r="O184" s="18"/>
      <c r="P184" s="23">
        <f t="shared" si="25"/>
        <v>0</v>
      </c>
      <c r="Q184" s="89">
        <v>24.99</v>
      </c>
      <c r="R184" s="43">
        <f t="shared" si="2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13</v>
      </c>
      <c r="F185" s="70"/>
      <c r="G185" s="46">
        <f t="shared" si="26"/>
        <v>13</v>
      </c>
      <c r="H185" s="77">
        <v>0</v>
      </c>
      <c r="I185" s="75">
        <v>0</v>
      </c>
      <c r="J185" s="46">
        <f t="shared" si="24"/>
        <v>13</v>
      </c>
      <c r="K185" s="71"/>
      <c r="L185" s="20">
        <v>80</v>
      </c>
      <c r="M185" s="64">
        <f t="shared" si="28"/>
        <v>0</v>
      </c>
      <c r="N185" s="17" t="s">
        <v>16</v>
      </c>
      <c r="O185" s="18"/>
      <c r="P185" s="23">
        <f t="shared" si="25"/>
        <v>0</v>
      </c>
      <c r="Q185" s="89">
        <v>63</v>
      </c>
      <c r="R185" s="43">
        <f t="shared" si="2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6"/>
        <v>0</v>
      </c>
      <c r="H186" s="77">
        <v>0</v>
      </c>
      <c r="I186" s="75">
        <v>0</v>
      </c>
      <c r="J186" s="46">
        <f t="shared" si="24"/>
        <v>0</v>
      </c>
      <c r="K186" s="71"/>
      <c r="L186" s="20">
        <v>15</v>
      </c>
      <c r="M186" s="64">
        <f t="shared" si="28"/>
        <v>0</v>
      </c>
      <c r="N186" s="17" t="s">
        <v>16</v>
      </c>
      <c r="O186" s="18"/>
      <c r="P186" s="23">
        <f t="shared" si="25"/>
        <v>0</v>
      </c>
      <c r="Q186" s="89">
        <v>3.5</v>
      </c>
      <c r="R186" s="43">
        <f t="shared" ref="R186" si="3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4"/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+'18'!J188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 t="shared" si="24"/>
        <v>143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>
        <v>5</v>
      </c>
      <c r="P188" s="121">
        <f t="shared" si="25"/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4"/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6"/>
        <v>0</v>
      </c>
      <c r="H190" s="77">
        <v>0</v>
      </c>
      <c r="I190" s="75">
        <v>0</v>
      </c>
      <c r="J190" s="46">
        <f t="shared" si="24"/>
        <v>0</v>
      </c>
      <c r="K190" s="71"/>
      <c r="L190" s="20">
        <v>80</v>
      </c>
      <c r="M190" s="64">
        <f t="shared" si="28"/>
        <v>0</v>
      </c>
      <c r="N190" s="17" t="s">
        <v>16</v>
      </c>
      <c r="O190" s="18"/>
      <c r="P190" s="23">
        <f t="shared" si="25"/>
        <v>0</v>
      </c>
      <c r="Q190" s="89"/>
      <c r="R190" s="43">
        <f t="shared" ref="R190" si="3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6"/>
        <v>0</v>
      </c>
      <c r="H191" s="77">
        <v>0</v>
      </c>
      <c r="I191" s="75">
        <v>0</v>
      </c>
      <c r="J191" s="46">
        <f t="shared" si="24"/>
        <v>0</v>
      </c>
      <c r="K191" s="71"/>
      <c r="L191" s="20">
        <v>35</v>
      </c>
      <c r="M191" s="64">
        <f t="shared" si="28"/>
        <v>0</v>
      </c>
      <c r="N191" s="17" t="s">
        <v>16</v>
      </c>
      <c r="O191" s="18"/>
      <c r="P191" s="23">
        <f t="shared" si="25"/>
        <v>0</v>
      </c>
      <c r="Q191" s="89">
        <v>40.28</v>
      </c>
      <c r="R191" s="43">
        <f t="shared" si="2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6"/>
        <v>0</v>
      </c>
      <c r="H192" s="77">
        <v>0</v>
      </c>
      <c r="I192" s="75">
        <v>0</v>
      </c>
      <c r="J192" s="46">
        <f t="shared" si="24"/>
        <v>0</v>
      </c>
      <c r="K192" s="71"/>
      <c r="L192" s="20">
        <v>35</v>
      </c>
      <c r="M192" s="64">
        <f t="shared" si="28"/>
        <v>0</v>
      </c>
      <c r="N192" s="17" t="s">
        <v>16</v>
      </c>
      <c r="O192" s="18"/>
      <c r="P192" s="23">
        <f t="shared" si="25"/>
        <v>0</v>
      </c>
      <c r="Q192" s="89"/>
      <c r="R192" s="43">
        <f t="shared" si="2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1</v>
      </c>
      <c r="F193" s="70"/>
      <c r="G193" s="46">
        <f t="shared" si="26"/>
        <v>1</v>
      </c>
      <c r="H193" s="77">
        <v>0</v>
      </c>
      <c r="I193" s="75">
        <v>0</v>
      </c>
      <c r="J193" s="46">
        <f t="shared" si="24"/>
        <v>1</v>
      </c>
      <c r="K193" s="71"/>
      <c r="L193" s="20">
        <v>60</v>
      </c>
      <c r="M193" s="64">
        <f t="shared" si="28"/>
        <v>0</v>
      </c>
      <c r="N193" s="17" t="s">
        <v>16</v>
      </c>
      <c r="O193" s="18"/>
      <c r="P193" s="23">
        <f t="shared" si="25"/>
        <v>0</v>
      </c>
      <c r="Q193" s="89">
        <v>38</v>
      </c>
      <c r="R193" s="43">
        <f t="shared" si="29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4</v>
      </c>
      <c r="F194" s="70"/>
      <c r="G194" s="46">
        <f t="shared" si="26"/>
        <v>4</v>
      </c>
      <c r="H194" s="77">
        <v>0</v>
      </c>
      <c r="I194" s="75">
        <v>0</v>
      </c>
      <c r="J194" s="46">
        <f t="shared" si="24"/>
        <v>4</v>
      </c>
      <c r="K194" s="71"/>
      <c r="L194" s="20">
        <v>120</v>
      </c>
      <c r="M194" s="64">
        <f t="shared" si="28"/>
        <v>0</v>
      </c>
      <c r="N194" s="17" t="s">
        <v>16</v>
      </c>
      <c r="O194" s="18"/>
      <c r="P194" s="23">
        <f t="shared" si="25"/>
        <v>0</v>
      </c>
      <c r="Q194" s="89">
        <v>73</v>
      </c>
      <c r="R194" s="43">
        <f t="shared" si="29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0</v>
      </c>
      <c r="F195" s="70"/>
      <c r="G195" s="46">
        <f t="shared" si="26"/>
        <v>0</v>
      </c>
      <c r="H195" s="77">
        <v>0</v>
      </c>
      <c r="I195" s="75">
        <v>0</v>
      </c>
      <c r="J195" s="46">
        <f t="shared" si="24"/>
        <v>0</v>
      </c>
      <c r="K195" s="71"/>
      <c r="L195" s="20">
        <v>60</v>
      </c>
      <c r="M195" s="64">
        <f t="shared" si="28"/>
        <v>0</v>
      </c>
      <c r="N195" s="17" t="s">
        <v>16</v>
      </c>
      <c r="O195" s="18"/>
      <c r="P195" s="23">
        <f t="shared" si="25"/>
        <v>0</v>
      </c>
      <c r="Q195" s="89">
        <v>38</v>
      </c>
      <c r="R195" s="43">
        <f t="shared" si="2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0</v>
      </c>
      <c r="F196" s="70"/>
      <c r="G196" s="46">
        <f t="shared" si="26"/>
        <v>0</v>
      </c>
      <c r="H196" s="77">
        <v>0</v>
      </c>
      <c r="I196" s="75">
        <v>0</v>
      </c>
      <c r="J196" s="46">
        <f t="shared" si="24"/>
        <v>0</v>
      </c>
      <c r="K196" s="71"/>
      <c r="L196" s="20">
        <v>120</v>
      </c>
      <c r="M196" s="64">
        <f t="shared" si="28"/>
        <v>0</v>
      </c>
      <c r="N196" s="17" t="s">
        <v>16</v>
      </c>
      <c r="O196" s="18"/>
      <c r="P196" s="23">
        <f t="shared" si="25"/>
        <v>0</v>
      </c>
      <c r="Q196" s="89">
        <v>73</v>
      </c>
      <c r="R196" s="43">
        <f t="shared" si="2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6"/>
        <v>0</v>
      </c>
      <c r="H197" s="77">
        <v>0</v>
      </c>
      <c r="I197" s="75">
        <v>0</v>
      </c>
      <c r="J197" s="46">
        <f t="shared" ref="J197:J253" si="32">+G197-H197-K197-I197</f>
        <v>0</v>
      </c>
      <c r="K197" s="71"/>
      <c r="L197" s="20">
        <v>50</v>
      </c>
      <c r="M197" s="64">
        <f t="shared" si="28"/>
        <v>0</v>
      </c>
      <c r="N197" s="17" t="s">
        <v>16</v>
      </c>
      <c r="O197" s="18"/>
      <c r="P197" s="23">
        <f t="shared" si="25"/>
        <v>0</v>
      </c>
      <c r="Q197" s="89">
        <v>23.74</v>
      </c>
      <c r="R197" s="43">
        <f t="shared" si="2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4</v>
      </c>
      <c r="F198" s="70"/>
      <c r="G198" s="46">
        <f t="shared" si="26"/>
        <v>4</v>
      </c>
      <c r="H198" s="77">
        <v>0</v>
      </c>
      <c r="I198" s="75">
        <v>0</v>
      </c>
      <c r="J198" s="46">
        <f t="shared" si="32"/>
        <v>4</v>
      </c>
      <c r="K198" s="71"/>
      <c r="L198" s="20">
        <v>150</v>
      </c>
      <c r="M198" s="64">
        <f t="shared" si="28"/>
        <v>0</v>
      </c>
      <c r="N198" s="17" t="s">
        <v>16</v>
      </c>
      <c r="O198" s="18"/>
      <c r="P198" s="23">
        <f t="shared" ref="P198:P253" si="33">SUM(M198-O198)</f>
        <v>0</v>
      </c>
      <c r="Q198" s="89">
        <v>64.38</v>
      </c>
      <c r="R198" s="43">
        <f t="shared" si="2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6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28"/>
        <v>0</v>
      </c>
      <c r="N199" s="17" t="s">
        <v>16</v>
      </c>
      <c r="O199" s="18"/>
      <c r="P199" s="23">
        <f t="shared" si="33"/>
        <v>0</v>
      </c>
      <c r="Q199" s="89">
        <v>105</v>
      </c>
      <c r="R199" s="43">
        <f t="shared" si="2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6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28"/>
        <v>0</v>
      </c>
      <c r="N200" s="17" t="s">
        <v>16</v>
      </c>
      <c r="O200" s="18"/>
      <c r="P200" s="23">
        <f t="shared" si="33"/>
        <v>0</v>
      </c>
      <c r="Q200" s="89">
        <v>73</v>
      </c>
      <c r="R200" s="43">
        <f t="shared" si="2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6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28"/>
        <v>0</v>
      </c>
      <c r="N201" s="17" t="s">
        <v>16</v>
      </c>
      <c r="O201" s="18"/>
      <c r="P201" s="23">
        <f t="shared" si="33"/>
        <v>0</v>
      </c>
      <c r="Q201" s="89">
        <v>60</v>
      </c>
      <c r="R201" s="43">
        <f t="shared" si="2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6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28"/>
        <v>0</v>
      </c>
      <c r="N202" s="17" t="s">
        <v>16</v>
      </c>
      <c r="O202" s="18"/>
      <c r="P202" s="23">
        <f t="shared" si="33"/>
        <v>0</v>
      </c>
      <c r="Q202" s="89">
        <v>60</v>
      </c>
      <c r="R202" s="43">
        <f t="shared" si="2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6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28"/>
        <v>0</v>
      </c>
      <c r="N203" s="17" t="s">
        <v>16</v>
      </c>
      <c r="O203" s="18"/>
      <c r="P203" s="23">
        <f t="shared" si="33"/>
        <v>0</v>
      </c>
      <c r="Q203" s="89">
        <v>60</v>
      </c>
      <c r="R203" s="43">
        <f t="shared" si="2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6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28"/>
        <v>0</v>
      </c>
      <c r="N204" s="17" t="s">
        <v>16</v>
      </c>
      <c r="O204" s="18"/>
      <c r="P204" s="23">
        <f t="shared" si="33"/>
        <v>0</v>
      </c>
      <c r="Q204" s="89">
        <v>60</v>
      </c>
      <c r="R204" s="43">
        <f t="shared" si="2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33</v>
      </c>
      <c r="F205" s="70"/>
      <c r="G205" s="46">
        <f t="shared" si="26"/>
        <v>33</v>
      </c>
      <c r="H205" s="77">
        <v>0</v>
      </c>
      <c r="I205" s="75">
        <v>0</v>
      </c>
      <c r="J205" s="46">
        <f t="shared" si="32"/>
        <v>33</v>
      </c>
      <c r="K205" s="71"/>
      <c r="L205" s="20">
        <v>55</v>
      </c>
      <c r="M205" s="64">
        <f t="shared" si="28"/>
        <v>0</v>
      </c>
      <c r="N205" s="17" t="s">
        <v>16</v>
      </c>
      <c r="O205" s="18"/>
      <c r="P205" s="23">
        <f t="shared" si="33"/>
        <v>0</v>
      </c>
      <c r="Q205" s="89">
        <v>40</v>
      </c>
      <c r="R205" s="43">
        <f t="shared" si="2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28"/>
        <v>0</v>
      </c>
      <c r="N206" s="17" t="s">
        <v>16</v>
      </c>
      <c r="O206" s="18"/>
      <c r="P206" s="23">
        <f t="shared" si="33"/>
        <v>0</v>
      </c>
      <c r="Q206" s="89">
        <v>60</v>
      </c>
      <c r="R206" s="43">
        <f t="shared" si="2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2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3"/>
        <v>0</v>
      </c>
      <c r="Q207" s="89"/>
      <c r="R207" s="43">
        <f t="shared" ref="R207" si="34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28"/>
        <v>0</v>
      </c>
      <c r="N208" s="17" t="s">
        <v>16</v>
      </c>
      <c r="O208" s="18"/>
      <c r="P208" s="23">
        <f t="shared" si="33"/>
        <v>0</v>
      </c>
      <c r="Q208" s="89">
        <v>33</v>
      </c>
      <c r="R208" s="43">
        <f t="shared" si="2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3</v>
      </c>
      <c r="F209" s="70"/>
      <c r="G209" s="46">
        <f t="shared" si="26"/>
        <v>3</v>
      </c>
      <c r="H209" s="77">
        <v>0</v>
      </c>
      <c r="I209" s="75">
        <v>0</v>
      </c>
      <c r="J209" s="46">
        <f t="shared" si="32"/>
        <v>3</v>
      </c>
      <c r="K209" s="71"/>
      <c r="L209" s="20">
        <v>120</v>
      </c>
      <c r="M209" s="64">
        <f t="shared" si="28"/>
        <v>0</v>
      </c>
      <c r="N209" s="17" t="s">
        <v>16</v>
      </c>
      <c r="O209" s="18"/>
      <c r="P209" s="23">
        <f t="shared" si="33"/>
        <v>0</v>
      </c>
      <c r="Q209" s="89">
        <v>83</v>
      </c>
      <c r="R209" s="43">
        <f t="shared" si="2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28"/>
        <v>0</v>
      </c>
      <c r="N211" s="17" t="s">
        <v>16</v>
      </c>
      <c r="O211" s="18"/>
      <c r="P211" s="23">
        <f t="shared" si="33"/>
        <v>0</v>
      </c>
      <c r="Q211" s="89">
        <v>15</v>
      </c>
      <c r="R211" s="43">
        <f t="shared" si="2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28"/>
        <v>0</v>
      </c>
      <c r="N212" s="17" t="s">
        <v>16</v>
      </c>
      <c r="O212" s="18"/>
      <c r="P212" s="23">
        <f t="shared" si="33"/>
        <v>0</v>
      </c>
      <c r="Q212" s="89">
        <v>15</v>
      </c>
      <c r="R212" s="43">
        <f t="shared" si="2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28"/>
        <v>0</v>
      </c>
      <c r="N213" s="17" t="s">
        <v>16</v>
      </c>
      <c r="O213" s="18"/>
      <c r="P213" s="23">
        <f t="shared" si="33"/>
        <v>0</v>
      </c>
      <c r="Q213" s="89">
        <v>15</v>
      </c>
      <c r="R213" s="43">
        <f t="shared" si="2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3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43</v>
      </c>
      <c r="F216" s="70"/>
      <c r="G216" s="46">
        <f t="shared" si="26"/>
        <v>43</v>
      </c>
      <c r="H216" s="77">
        <v>0</v>
      </c>
      <c r="I216" s="75">
        <v>0</v>
      </c>
      <c r="J216" s="46">
        <f t="shared" si="32"/>
        <v>43</v>
      </c>
      <c r="K216" s="71"/>
      <c r="L216" s="20">
        <v>10</v>
      </c>
      <c r="M216" s="64">
        <f t="shared" si="28"/>
        <v>0</v>
      </c>
      <c r="N216" s="17" t="s">
        <v>16</v>
      </c>
      <c r="O216" s="18"/>
      <c r="P216" s="23">
        <f t="shared" si="33"/>
        <v>0</v>
      </c>
      <c r="Q216" s="89">
        <v>9</v>
      </c>
      <c r="R216" s="43">
        <f t="shared" si="2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6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28"/>
        <v>0</v>
      </c>
      <c r="N217" s="17" t="s">
        <v>16</v>
      </c>
      <c r="O217" s="18"/>
      <c r="P217" s="23">
        <f t="shared" si="33"/>
        <v>0</v>
      </c>
      <c r="Q217" s="89"/>
      <c r="R217" s="43">
        <f t="shared" si="2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28"/>
        <v>0</v>
      </c>
      <c r="N218" s="17" t="s">
        <v>16</v>
      </c>
      <c r="O218" s="18"/>
      <c r="P218" s="23">
        <f t="shared" si="33"/>
        <v>0</v>
      </c>
      <c r="Q218" s="89">
        <v>16.670000000000002</v>
      </c>
      <c r="R218" s="43">
        <f t="shared" si="2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28"/>
        <v>0</v>
      </c>
      <c r="N219" s="17" t="s">
        <v>16</v>
      </c>
      <c r="O219" s="18"/>
      <c r="P219" s="23">
        <f t="shared" si="33"/>
        <v>0</v>
      </c>
      <c r="Q219" s="89"/>
      <c r="R219" s="43">
        <f t="shared" si="2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28"/>
        <v>0</v>
      </c>
      <c r="N220" s="17" t="s">
        <v>16</v>
      </c>
      <c r="O220" s="18"/>
      <c r="P220" s="23">
        <f t="shared" si="33"/>
        <v>0</v>
      </c>
      <c r="Q220" s="89">
        <v>85</v>
      </c>
      <c r="R220" s="43">
        <f t="shared" si="2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6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28"/>
        <v>0</v>
      </c>
      <c r="N221" s="17" t="s">
        <v>16</v>
      </c>
      <c r="O221" s="18"/>
      <c r="P221" s="23">
        <f t="shared" si="33"/>
        <v>0</v>
      </c>
      <c r="Q221" s="89">
        <v>100</v>
      </c>
      <c r="R221" s="43">
        <f t="shared" si="2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6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28"/>
        <v>0</v>
      </c>
      <c r="N222" s="17" t="s">
        <v>16</v>
      </c>
      <c r="O222" s="18"/>
      <c r="P222" s="23">
        <f t="shared" si="33"/>
        <v>0</v>
      </c>
      <c r="Q222" s="89">
        <v>250</v>
      </c>
      <c r="R222" s="43">
        <f t="shared" si="2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6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28"/>
        <v>0</v>
      </c>
      <c r="N223" s="17" t="s">
        <v>16</v>
      </c>
      <c r="O223" s="18"/>
      <c r="P223" s="23">
        <f t="shared" si="33"/>
        <v>0</v>
      </c>
      <c r="Q223" s="89"/>
      <c r="R223" s="43">
        <f t="shared" si="2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280</v>
      </c>
      <c r="F224" s="70"/>
      <c r="G224" s="46">
        <f t="shared" si="26"/>
        <v>280</v>
      </c>
      <c r="H224" s="77">
        <v>0</v>
      </c>
      <c r="I224" s="75">
        <v>0</v>
      </c>
      <c r="J224" s="46">
        <f t="shared" si="32"/>
        <v>280</v>
      </c>
      <c r="K224" s="71"/>
      <c r="L224" s="20">
        <v>0</v>
      </c>
      <c r="M224" s="64">
        <f t="shared" si="28"/>
        <v>0</v>
      </c>
      <c r="N224" s="17" t="s">
        <v>16</v>
      </c>
      <c r="O224" s="18"/>
      <c r="P224" s="23">
        <f t="shared" si="33"/>
        <v>0</v>
      </c>
      <c r="Q224" s="89"/>
      <c r="R224" s="43">
        <f t="shared" si="2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28"/>
        <v>0</v>
      </c>
      <c r="N225" s="17" t="s">
        <v>16</v>
      </c>
      <c r="O225" s="18"/>
      <c r="P225" s="23">
        <f t="shared" si="33"/>
        <v>0</v>
      </c>
      <c r="Q225" s="89">
        <v>28.59</v>
      </c>
      <c r="R225" s="43">
        <f t="shared" si="2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28"/>
        <v>0</v>
      </c>
      <c r="N226" s="17" t="s">
        <v>16</v>
      </c>
      <c r="O226" s="18"/>
      <c r="P226" s="23">
        <f t="shared" si="33"/>
        <v>0</v>
      </c>
      <c r="Q226" s="89">
        <v>23.7</v>
      </c>
      <c r="R226" s="43">
        <f t="shared" si="2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28"/>
        <v>0</v>
      </c>
      <c r="N227" s="17" t="s">
        <v>16</v>
      </c>
      <c r="O227" s="18"/>
      <c r="P227" s="23">
        <f t="shared" si="33"/>
        <v>0</v>
      </c>
      <c r="Q227" s="89">
        <v>20.36</v>
      </c>
      <c r="R227" s="43">
        <f t="shared" si="2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3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+'18'!J229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28"/>
        <v>0</v>
      </c>
      <c r="N229" s="17" t="s">
        <v>16</v>
      </c>
      <c r="O229" s="18"/>
      <c r="P229" s="23">
        <f t="shared" si="33"/>
        <v>0</v>
      </c>
      <c r="Q229" s="89"/>
      <c r="R229" s="43">
        <f t="shared" si="2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+'18'!J230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28"/>
        <v>0</v>
      </c>
      <c r="N230" s="17" t="s">
        <v>16</v>
      </c>
      <c r="O230" s="18"/>
      <c r="P230" s="23">
        <f t="shared" si="33"/>
        <v>0</v>
      </c>
      <c r="Q230" s="89"/>
      <c r="R230" s="43">
        <f t="shared" si="2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+'18'!J231</f>
        <v>0</v>
      </c>
      <c r="F231" s="70"/>
      <c r="G231" s="46">
        <f t="shared" ref="G231:G252" si="35">E231+F231</f>
        <v>0</v>
      </c>
      <c r="H231" s="77">
        <v>0</v>
      </c>
      <c r="I231" s="75">
        <v>0</v>
      </c>
      <c r="J231" s="46">
        <f t="shared" si="32"/>
        <v>0</v>
      </c>
      <c r="K231" s="71"/>
      <c r="L231" s="20">
        <v>55</v>
      </c>
      <c r="M231" s="64">
        <f t="shared" si="28"/>
        <v>0</v>
      </c>
      <c r="N231" s="17" t="s">
        <v>16</v>
      </c>
      <c r="O231" s="18"/>
      <c r="P231" s="23">
        <f t="shared" si="33"/>
        <v>0</v>
      </c>
      <c r="Q231" s="89"/>
      <c r="R231" s="43">
        <f t="shared" si="2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si="35"/>
        <v>0</v>
      </c>
      <c r="H232" s="77">
        <v>0</v>
      </c>
      <c r="I232" s="75">
        <v>0</v>
      </c>
      <c r="J232" s="46">
        <f t="shared" si="32"/>
        <v>0</v>
      </c>
      <c r="K232" s="71"/>
      <c r="L232" s="20">
        <v>40</v>
      </c>
      <c r="M232" s="64">
        <f t="shared" si="28"/>
        <v>0</v>
      </c>
      <c r="N232" s="17" t="s">
        <v>16</v>
      </c>
      <c r="O232" s="18"/>
      <c r="P232" s="23">
        <f t="shared" si="33"/>
        <v>0</v>
      </c>
      <c r="Q232" s="89"/>
      <c r="R232" s="43">
        <f t="shared" si="2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5"/>
        <v>0</v>
      </c>
      <c r="H233" s="77">
        <v>0</v>
      </c>
      <c r="I233" s="75">
        <v>0</v>
      </c>
      <c r="J233" s="46">
        <f t="shared" si="32"/>
        <v>0</v>
      </c>
      <c r="K233" s="71"/>
      <c r="L233" s="20">
        <v>49</v>
      </c>
      <c r="M233" s="64">
        <f t="shared" si="28"/>
        <v>0</v>
      </c>
      <c r="N233" s="17" t="s">
        <v>16</v>
      </c>
      <c r="O233" s="18"/>
      <c r="P233" s="23">
        <f t="shared" si="33"/>
        <v>0</v>
      </c>
      <c r="Q233" s="89"/>
      <c r="R233" s="43">
        <f t="shared" si="2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5"/>
        <v>0</v>
      </c>
      <c r="H234" s="77">
        <v>0</v>
      </c>
      <c r="I234" s="75">
        <v>0</v>
      </c>
      <c r="J234" s="46">
        <f t="shared" si="32"/>
        <v>0</v>
      </c>
      <c r="K234" s="71"/>
      <c r="L234" s="20">
        <v>39</v>
      </c>
      <c r="M234" s="64">
        <f t="shared" si="28"/>
        <v>0</v>
      </c>
      <c r="N234" s="17" t="s">
        <v>16</v>
      </c>
      <c r="O234" s="18"/>
      <c r="P234" s="23">
        <f t="shared" si="33"/>
        <v>0</v>
      </c>
      <c r="Q234" s="89"/>
      <c r="R234" s="43">
        <f t="shared" si="2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+'18'!J235</f>
        <v>9</v>
      </c>
      <c r="F235" s="70"/>
      <c r="G235" s="46">
        <f t="shared" si="35"/>
        <v>9</v>
      </c>
      <c r="H235" s="77">
        <v>0</v>
      </c>
      <c r="I235" s="75">
        <v>0</v>
      </c>
      <c r="J235" s="46">
        <f t="shared" si="32"/>
        <v>8</v>
      </c>
      <c r="K235" s="71">
        <v>1</v>
      </c>
      <c r="L235" s="20">
        <v>50</v>
      </c>
      <c r="M235" s="64">
        <f t="shared" ref="M235:M247" si="36">+L235*K235</f>
        <v>50</v>
      </c>
      <c r="N235" s="17" t="s">
        <v>16</v>
      </c>
      <c r="O235" s="18">
        <v>10</v>
      </c>
      <c r="P235" s="121">
        <f t="shared" si="33"/>
        <v>40</v>
      </c>
      <c r="Q235" s="89"/>
      <c r="R235" s="43">
        <f t="shared" ref="R235:R247" si="3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+'18'!J236</f>
        <v>8</v>
      </c>
      <c r="F236" s="70"/>
      <c r="G236" s="46">
        <f t="shared" si="35"/>
        <v>8</v>
      </c>
      <c r="H236" s="77">
        <v>0</v>
      </c>
      <c r="I236" s="75">
        <v>0</v>
      </c>
      <c r="J236" s="46">
        <f t="shared" si="32"/>
        <v>8</v>
      </c>
      <c r="K236" s="71"/>
      <c r="L236" s="20">
        <v>50</v>
      </c>
      <c r="M236" s="64">
        <f t="shared" si="36"/>
        <v>0</v>
      </c>
      <c r="N236" s="17" t="s">
        <v>16</v>
      </c>
      <c r="O236" s="18"/>
      <c r="P236" s="23">
        <f t="shared" si="33"/>
        <v>0</v>
      </c>
      <c r="Q236" s="89"/>
      <c r="R236" s="43">
        <f t="shared" si="3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+'18'!J237</f>
        <v>0</v>
      </c>
      <c r="F237" s="70"/>
      <c r="G237" s="46">
        <f t="shared" si="35"/>
        <v>0</v>
      </c>
      <c r="H237" s="77">
        <v>0</v>
      </c>
      <c r="I237" s="75">
        <v>0</v>
      </c>
      <c r="J237" s="46">
        <f t="shared" si="32"/>
        <v>0</v>
      </c>
      <c r="K237" s="71"/>
      <c r="L237" s="20">
        <v>35</v>
      </c>
      <c r="M237" s="64">
        <f t="shared" si="36"/>
        <v>0</v>
      </c>
      <c r="N237" s="17" t="s">
        <v>16</v>
      </c>
      <c r="O237" s="18"/>
      <c r="P237" s="23">
        <f t="shared" si="33"/>
        <v>0</v>
      </c>
      <c r="Q237" s="89"/>
      <c r="R237" s="43">
        <f t="shared" si="37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+'18'!J238</f>
        <v>9</v>
      </c>
      <c r="F238" s="70"/>
      <c r="G238" s="46">
        <f t="shared" si="35"/>
        <v>9</v>
      </c>
      <c r="H238" s="77">
        <v>0</v>
      </c>
      <c r="I238" s="75">
        <v>0</v>
      </c>
      <c r="J238" s="46">
        <f t="shared" si="32"/>
        <v>9</v>
      </c>
      <c r="K238" s="71"/>
      <c r="L238" s="20">
        <v>35</v>
      </c>
      <c r="M238" s="64">
        <f t="shared" si="36"/>
        <v>0</v>
      </c>
      <c r="N238" s="17" t="s">
        <v>16</v>
      </c>
      <c r="O238" s="18"/>
      <c r="P238" s="23">
        <f t="shared" si="33"/>
        <v>0</v>
      </c>
      <c r="Q238" s="89"/>
      <c r="R238" s="43">
        <f t="shared" si="37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+'18'!J239</f>
        <v>1</v>
      </c>
      <c r="F239" s="70"/>
      <c r="G239" s="46">
        <f t="shared" si="35"/>
        <v>1</v>
      </c>
      <c r="H239" s="77">
        <v>0</v>
      </c>
      <c r="I239" s="75">
        <v>0</v>
      </c>
      <c r="J239" s="46">
        <f t="shared" si="32"/>
        <v>1</v>
      </c>
      <c r="K239" s="71"/>
      <c r="L239" s="20">
        <v>35</v>
      </c>
      <c r="M239" s="64">
        <f t="shared" si="36"/>
        <v>0</v>
      </c>
      <c r="N239" s="17" t="s">
        <v>16</v>
      </c>
      <c r="O239" s="18"/>
      <c r="P239" s="23">
        <f t="shared" si="33"/>
        <v>0</v>
      </c>
      <c r="Q239" s="89"/>
      <c r="R239" s="43">
        <f t="shared" si="37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+'18'!J240</f>
        <v>0</v>
      </c>
      <c r="F240" s="70"/>
      <c r="G240" s="46">
        <f t="shared" si="35"/>
        <v>0</v>
      </c>
      <c r="H240" s="77">
        <v>0</v>
      </c>
      <c r="I240" s="75">
        <v>0</v>
      </c>
      <c r="J240" s="46">
        <f t="shared" si="32"/>
        <v>0</v>
      </c>
      <c r="K240" s="71"/>
      <c r="L240" s="20">
        <v>35</v>
      </c>
      <c r="M240" s="64">
        <f t="shared" si="36"/>
        <v>0</v>
      </c>
      <c r="N240" s="17" t="s">
        <v>16</v>
      </c>
      <c r="O240" s="18"/>
      <c r="P240" s="23">
        <f t="shared" si="33"/>
        <v>0</v>
      </c>
      <c r="Q240" s="89"/>
      <c r="R240" s="43">
        <f t="shared" si="37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+'18'!J241</f>
        <v>0</v>
      </c>
      <c r="F241" s="70"/>
      <c r="G241" s="46">
        <f t="shared" si="35"/>
        <v>0</v>
      </c>
      <c r="H241" s="77">
        <v>0</v>
      </c>
      <c r="I241" s="75">
        <v>0</v>
      </c>
      <c r="J241" s="46">
        <f t="shared" si="32"/>
        <v>0</v>
      </c>
      <c r="K241" s="71"/>
      <c r="L241" s="20">
        <v>22</v>
      </c>
      <c r="M241" s="64">
        <f t="shared" si="36"/>
        <v>0</v>
      </c>
      <c r="N241" s="17" t="s">
        <v>16</v>
      </c>
      <c r="O241" s="18"/>
      <c r="P241" s="23">
        <f t="shared" si="33"/>
        <v>0</v>
      </c>
      <c r="Q241" s="89"/>
      <c r="R241" s="43">
        <f t="shared" si="37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+'18'!J242</f>
        <v>1</v>
      </c>
      <c r="F242" s="70"/>
      <c r="G242" s="46">
        <f t="shared" si="35"/>
        <v>1</v>
      </c>
      <c r="H242" s="77">
        <v>0</v>
      </c>
      <c r="I242" s="75">
        <v>0</v>
      </c>
      <c r="J242" s="46">
        <f t="shared" si="32"/>
        <v>0</v>
      </c>
      <c r="K242" s="71">
        <v>1</v>
      </c>
      <c r="L242" s="20">
        <v>35</v>
      </c>
      <c r="M242" s="64">
        <f t="shared" si="36"/>
        <v>35</v>
      </c>
      <c r="N242" s="17" t="s">
        <v>16</v>
      </c>
      <c r="O242" s="18"/>
      <c r="P242" s="121">
        <f t="shared" si="33"/>
        <v>35</v>
      </c>
      <c r="Q242" s="89"/>
      <c r="R242" s="43">
        <f t="shared" si="37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+'18'!J243</f>
        <v>0</v>
      </c>
      <c r="F243" s="70"/>
      <c r="G243" s="46">
        <f t="shared" si="35"/>
        <v>0</v>
      </c>
      <c r="H243" s="77">
        <v>0</v>
      </c>
      <c r="I243" s="75">
        <v>0</v>
      </c>
      <c r="J243" s="46">
        <f t="shared" si="32"/>
        <v>0</v>
      </c>
      <c r="K243" s="71"/>
      <c r="L243" s="20">
        <v>29</v>
      </c>
      <c r="M243" s="64">
        <f t="shared" ref="M243:M246" si="38">+L243*K243</f>
        <v>0</v>
      </c>
      <c r="N243" s="17" t="s">
        <v>16</v>
      </c>
      <c r="O243" s="18"/>
      <c r="P243" s="23">
        <f t="shared" si="33"/>
        <v>0</v>
      </c>
      <c r="Q243" s="89"/>
      <c r="R243" s="43">
        <f t="shared" ref="R243:R246" si="39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+'18'!J244</f>
        <v>1</v>
      </c>
      <c r="F244" s="70"/>
      <c r="G244" s="46">
        <f t="shared" si="35"/>
        <v>1</v>
      </c>
      <c r="H244" s="77">
        <v>0</v>
      </c>
      <c r="I244" s="75">
        <v>0</v>
      </c>
      <c r="J244" s="46">
        <f t="shared" si="32"/>
        <v>1</v>
      </c>
      <c r="K244" s="71"/>
      <c r="L244" s="20">
        <v>25</v>
      </c>
      <c r="M244" s="64">
        <f t="shared" si="38"/>
        <v>0</v>
      </c>
      <c r="N244" s="17" t="s">
        <v>16</v>
      </c>
      <c r="O244" s="18"/>
      <c r="P244" s="23">
        <f t="shared" si="33"/>
        <v>0</v>
      </c>
      <c r="Q244" s="89"/>
      <c r="R244" s="43">
        <f t="shared" si="39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+'18'!J245</f>
        <v>0</v>
      </c>
      <c r="F245" s="70">
        <v>20</v>
      </c>
      <c r="G245" s="46">
        <f t="shared" si="35"/>
        <v>20</v>
      </c>
      <c r="H245" s="77">
        <v>0</v>
      </c>
      <c r="I245" s="75">
        <v>0</v>
      </c>
      <c r="J245" s="46">
        <f t="shared" si="32"/>
        <v>20</v>
      </c>
      <c r="K245" s="71"/>
      <c r="L245" s="20">
        <v>20</v>
      </c>
      <c r="M245" s="64">
        <f t="shared" si="38"/>
        <v>0</v>
      </c>
      <c r="N245" s="17" t="s">
        <v>16</v>
      </c>
      <c r="O245" s="18"/>
      <c r="P245" s="23">
        <f t="shared" si="33"/>
        <v>0</v>
      </c>
      <c r="Q245" s="89"/>
      <c r="R245" s="43">
        <f t="shared" si="39"/>
        <v>0</v>
      </c>
    </row>
    <row r="246" spans="1:19" ht="25.5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63">
        <f>+'18'!J246</f>
        <v>0</v>
      </c>
      <c r="F246" s="70">
        <v>9</v>
      </c>
      <c r="G246" s="46">
        <f t="shared" si="35"/>
        <v>9</v>
      </c>
      <c r="H246" s="77">
        <v>0</v>
      </c>
      <c r="I246" s="75">
        <v>0</v>
      </c>
      <c r="J246" s="46">
        <f t="shared" si="32"/>
        <v>7</v>
      </c>
      <c r="K246" s="71">
        <v>2</v>
      </c>
      <c r="L246" s="20">
        <v>25</v>
      </c>
      <c r="M246" s="64">
        <f t="shared" si="38"/>
        <v>50</v>
      </c>
      <c r="N246" s="17" t="s">
        <v>16</v>
      </c>
      <c r="O246" s="18"/>
      <c r="P246" s="121">
        <f t="shared" si="33"/>
        <v>50</v>
      </c>
      <c r="Q246" s="89"/>
      <c r="R246" s="43">
        <f t="shared" si="39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63">
        <f>+'18'!J247</f>
        <v>0</v>
      </c>
      <c r="F247" s="70">
        <v>20</v>
      </c>
      <c r="G247" s="46">
        <f t="shared" si="35"/>
        <v>20</v>
      </c>
      <c r="H247" s="77">
        <v>0</v>
      </c>
      <c r="I247" s="75">
        <v>0</v>
      </c>
      <c r="J247" s="46">
        <f t="shared" si="32"/>
        <v>18</v>
      </c>
      <c r="K247" s="71">
        <v>2</v>
      </c>
      <c r="L247" s="20">
        <v>20</v>
      </c>
      <c r="M247" s="64">
        <f t="shared" si="36"/>
        <v>40</v>
      </c>
      <c r="N247" s="17" t="s">
        <v>16</v>
      </c>
      <c r="O247" s="18"/>
      <c r="P247" s="121">
        <f t="shared" si="33"/>
        <v>40</v>
      </c>
      <c r="Q247" s="89"/>
      <c r="R247" s="43">
        <f t="shared" si="37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+'18'!J248</f>
        <v>0</v>
      </c>
      <c r="F248" s="70"/>
      <c r="G248" s="46">
        <f t="shared" si="35"/>
        <v>0</v>
      </c>
      <c r="H248" s="77">
        <v>0</v>
      </c>
      <c r="I248" s="75">
        <v>0</v>
      </c>
      <c r="J248" s="46">
        <f t="shared" si="32"/>
        <v>0</v>
      </c>
      <c r="K248" s="71"/>
      <c r="L248" s="20"/>
      <c r="M248" s="64">
        <f t="shared" si="28"/>
        <v>0</v>
      </c>
      <c r="N248" s="17" t="s">
        <v>16</v>
      </c>
      <c r="O248" s="18"/>
      <c r="P248" s="23">
        <f t="shared" si="33"/>
        <v>0</v>
      </c>
      <c r="Q248" s="89"/>
      <c r="R248" s="43">
        <f t="shared" si="29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+'18'!J249</f>
        <v>0</v>
      </c>
      <c r="F249" s="70"/>
      <c r="G249" s="46">
        <f t="shared" si="35"/>
        <v>0</v>
      </c>
      <c r="H249" s="77">
        <v>0</v>
      </c>
      <c r="I249" s="75">
        <v>0</v>
      </c>
      <c r="J249" s="46">
        <f t="shared" si="32"/>
        <v>0</v>
      </c>
      <c r="K249" s="71"/>
      <c r="L249" s="20"/>
      <c r="M249" s="64">
        <f t="shared" si="28"/>
        <v>0</v>
      </c>
      <c r="N249" s="17" t="s">
        <v>16</v>
      </c>
      <c r="O249" s="18"/>
      <c r="P249" s="23">
        <f t="shared" si="33"/>
        <v>0</v>
      </c>
      <c r="Q249" s="89"/>
      <c r="R249" s="43">
        <f t="shared" si="29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+'18'!J250</f>
        <v>0</v>
      </c>
      <c r="F250" s="70"/>
      <c r="G250" s="46">
        <f t="shared" si="35"/>
        <v>0</v>
      </c>
      <c r="H250" s="77">
        <v>0</v>
      </c>
      <c r="I250" s="75">
        <v>0</v>
      </c>
      <c r="J250" s="46">
        <f t="shared" si="32"/>
        <v>0</v>
      </c>
      <c r="K250" s="71"/>
      <c r="L250" s="20"/>
      <c r="M250" s="64">
        <f t="shared" si="28"/>
        <v>0</v>
      </c>
      <c r="N250" s="17" t="s">
        <v>16</v>
      </c>
      <c r="O250" s="18"/>
      <c r="P250" s="23">
        <f t="shared" si="33"/>
        <v>0</v>
      </c>
      <c r="Q250" s="89"/>
      <c r="R250" s="43">
        <f t="shared" si="29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+'18'!J251</f>
        <v>0</v>
      </c>
      <c r="F251" s="70"/>
      <c r="G251" s="46">
        <f t="shared" si="35"/>
        <v>0</v>
      </c>
      <c r="H251" s="77">
        <v>0</v>
      </c>
      <c r="I251" s="75">
        <v>0</v>
      </c>
      <c r="J251" s="46">
        <f t="shared" si="32"/>
        <v>0</v>
      </c>
      <c r="K251" s="71"/>
      <c r="L251" s="20"/>
      <c r="M251" s="64">
        <f t="shared" si="28"/>
        <v>0</v>
      </c>
      <c r="N251" s="17" t="s">
        <v>16</v>
      </c>
      <c r="O251" s="18"/>
      <c r="P251" s="23">
        <f t="shared" si="33"/>
        <v>0</v>
      </c>
      <c r="Q251" s="89"/>
      <c r="R251" s="43">
        <f t="shared" si="29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+'18'!J252</f>
        <v>0</v>
      </c>
      <c r="F252" s="70"/>
      <c r="G252" s="46">
        <f t="shared" si="35"/>
        <v>0</v>
      </c>
      <c r="H252" s="77">
        <v>0</v>
      </c>
      <c r="I252" s="75">
        <v>0</v>
      </c>
      <c r="J252" s="46">
        <f t="shared" si="32"/>
        <v>0</v>
      </c>
      <c r="K252" s="71"/>
      <c r="L252" s="20"/>
      <c r="M252" s="64">
        <f t="shared" si="28"/>
        <v>0</v>
      </c>
      <c r="N252" s="17" t="s">
        <v>16</v>
      </c>
      <c r="O252" s="18"/>
      <c r="P252" s="23">
        <f t="shared" si="33"/>
        <v>0</v>
      </c>
      <c r="Q252" s="89"/>
      <c r="R252" s="43">
        <f t="shared" si="29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+'18'!J253</f>
        <v>0</v>
      </c>
      <c r="F253" s="70"/>
      <c r="G253" s="46">
        <f t="shared" ref="G253" si="40">E253+F253</f>
        <v>0</v>
      </c>
      <c r="H253" s="77">
        <v>0</v>
      </c>
      <c r="I253" s="75">
        <v>0</v>
      </c>
      <c r="J253" s="46">
        <f t="shared" si="32"/>
        <v>0</v>
      </c>
      <c r="K253" s="71"/>
      <c r="L253" s="20"/>
      <c r="M253" s="64">
        <f t="shared" ref="M253" si="41">+L253*K253</f>
        <v>0</v>
      </c>
      <c r="N253" s="17" t="s">
        <v>16</v>
      </c>
      <c r="O253" s="18"/>
      <c r="P253" s="23">
        <f t="shared" si="33"/>
        <v>0</v>
      </c>
      <c r="Q253" s="89"/>
      <c r="R253" s="43">
        <f t="shared" ref="R253" si="42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389.80000000000007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2170</v>
      </c>
    </row>
    <row r="257" spans="1:17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7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300</v>
      </c>
      <c r="O258" s="2">
        <v>165</v>
      </c>
      <c r="P258" s="2">
        <v>35</v>
      </c>
      <c r="Q258" s="87">
        <v>100</v>
      </c>
    </row>
    <row r="259" spans="1:17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440</v>
      </c>
    </row>
    <row r="262" spans="1:17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1430</v>
      </c>
    </row>
    <row r="263" spans="1:17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1430</v>
      </c>
    </row>
    <row r="264" spans="1:17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W340"/>
  <sheetViews>
    <sheetView zoomScale="80" zoomScaleNormal="80" workbookViewId="0">
      <pane xSplit="10" ySplit="4" topLeftCell="K5" activePane="bottomRight" state="frozen"/>
      <selection activeCell="B37" sqref="B37:N37"/>
      <selection pane="topRight" activeCell="B37" sqref="B37:N37"/>
      <selection pane="bottomLeft" activeCell="B37" sqref="B37:N37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8</v>
      </c>
      <c r="F5" s="70">
        <v>5</v>
      </c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11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50</v>
      </c>
      <c r="P5" s="121">
        <f t="shared" ref="P5:P68" si="2">SUM(M5-O5)</f>
        <v>50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0</v>
      </c>
      <c r="F6" s="70">
        <v>20</v>
      </c>
      <c r="G6" s="46">
        <f t="shared" si="0"/>
        <v>20</v>
      </c>
      <c r="H6" s="77">
        <v>0</v>
      </c>
      <c r="I6" s="75">
        <v>0</v>
      </c>
      <c r="J6" s="46">
        <f t="shared" si="1"/>
        <v>19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1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6</v>
      </c>
      <c r="F11" s="70">
        <v>5</v>
      </c>
      <c r="G11" s="46">
        <f t="shared" si="0"/>
        <v>11</v>
      </c>
      <c r="H11" s="77">
        <v>0</v>
      </c>
      <c r="I11" s="75">
        <v>0</v>
      </c>
      <c r="J11" s="46">
        <f t="shared" si="1"/>
        <v>8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>
        <v>75</v>
      </c>
      <c r="P11" s="121">
        <f t="shared" si="2"/>
        <v>75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11</v>
      </c>
      <c r="F15" s="70">
        <v>5</v>
      </c>
      <c r="G15" s="46">
        <f t="shared" si="0"/>
        <v>16</v>
      </c>
      <c r="H15" s="77">
        <v>0</v>
      </c>
      <c r="I15" s="75">
        <v>0</v>
      </c>
      <c r="J15" s="46">
        <f t="shared" si="1"/>
        <v>13</v>
      </c>
      <c r="K15" s="71">
        <v>3</v>
      </c>
      <c r="L15" s="15">
        <v>50</v>
      </c>
      <c r="M15" s="64">
        <f t="shared" si="3"/>
        <v>150</v>
      </c>
      <c r="N15" s="17" t="s">
        <v>16</v>
      </c>
      <c r="O15" s="18">
        <v>75</v>
      </c>
      <c r="P15" s="121">
        <f t="shared" si="2"/>
        <v>75</v>
      </c>
      <c r="Q15" s="120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11</v>
      </c>
      <c r="F18" s="70">
        <v>5</v>
      </c>
      <c r="G18" s="46">
        <f t="shared" si="0"/>
        <v>16</v>
      </c>
      <c r="H18" s="77">
        <v>0</v>
      </c>
      <c r="I18" s="75">
        <v>0</v>
      </c>
      <c r="J18" s="46">
        <f t="shared" si="1"/>
        <v>16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2</v>
      </c>
      <c r="F20" s="70">
        <v>2</v>
      </c>
      <c r="G20" s="46">
        <f t="shared" si="0"/>
        <v>4</v>
      </c>
      <c r="H20" s="77">
        <v>0</v>
      </c>
      <c r="I20" s="75">
        <v>0</v>
      </c>
      <c r="J20" s="46">
        <f t="shared" si="1"/>
        <v>2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30</v>
      </c>
      <c r="P20" s="121">
        <f t="shared" si="2"/>
        <v>100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3</v>
      </c>
      <c r="F21" s="70">
        <v>2</v>
      </c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1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24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1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11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50</v>
      </c>
      <c r="P24" s="121">
        <f t="shared" si="2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22</v>
      </c>
      <c r="F28" s="70"/>
      <c r="G28" s="46">
        <f t="shared" si="5"/>
        <v>22</v>
      </c>
      <c r="H28" s="77">
        <v>0</v>
      </c>
      <c r="I28" s="75">
        <v>0</v>
      </c>
      <c r="J28" s="46">
        <f t="shared" si="6"/>
        <v>19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>
        <v>50</v>
      </c>
      <c r="P28" s="121">
        <f t="shared" si="2"/>
        <v>250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12</v>
      </c>
      <c r="F29" s="70"/>
      <c r="G29" s="46">
        <f t="shared" si="5"/>
        <v>12</v>
      </c>
      <c r="H29" s="77">
        <v>0</v>
      </c>
      <c r="I29" s="75">
        <v>0</v>
      </c>
      <c r="J29" s="46">
        <f t="shared" si="6"/>
        <v>12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11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1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2</v>
      </c>
      <c r="F32" s="70">
        <v>2</v>
      </c>
      <c r="G32" s="46">
        <f t="shared" si="5"/>
        <v>4</v>
      </c>
      <c r="H32" s="77">
        <v>0</v>
      </c>
      <c r="I32" s="75">
        <v>0</v>
      </c>
      <c r="J32" s="46">
        <f t="shared" si="6"/>
        <v>1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>
        <v>130</v>
      </c>
      <c r="P32" s="121">
        <f t="shared" si="2"/>
        <v>260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1</v>
      </c>
      <c r="F35" s="70">
        <v>2</v>
      </c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>
        <v>65</v>
      </c>
      <c r="P35" s="121">
        <f t="shared" si="2"/>
        <v>65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+'19'!J37</f>
        <v>2</v>
      </c>
      <c r="F37" s="70"/>
      <c r="G37" s="46">
        <f t="shared" si="5"/>
        <v>2</v>
      </c>
      <c r="H37" s="77">
        <v>0</v>
      </c>
      <c r="I37" s="75">
        <v>0</v>
      </c>
      <c r="J37" s="46">
        <f t="shared" si="6"/>
        <v>2</v>
      </c>
      <c r="K37" s="71"/>
      <c r="L37" s="15">
        <v>100</v>
      </c>
      <c r="M37" s="64">
        <f t="shared" si="3"/>
        <v>0</v>
      </c>
      <c r="N37" s="17" t="s">
        <v>1438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6</v>
      </c>
      <c r="F39" s="70">
        <v>5</v>
      </c>
      <c r="G39" s="46">
        <f t="shared" si="5"/>
        <v>11</v>
      </c>
      <c r="H39" s="77">
        <v>0</v>
      </c>
      <c r="I39" s="75">
        <v>0</v>
      </c>
      <c r="J39" s="46">
        <f t="shared" si="6"/>
        <v>10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1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1</v>
      </c>
      <c r="F40" s="70">
        <v>5</v>
      </c>
      <c r="G40" s="46">
        <f t="shared" si="5"/>
        <v>6</v>
      </c>
      <c r="H40" s="77">
        <v>0</v>
      </c>
      <c r="I40" s="75">
        <v>0</v>
      </c>
      <c r="J40" s="46">
        <f t="shared" si="6"/>
        <v>5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25</v>
      </c>
      <c r="P40" s="121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4</v>
      </c>
      <c r="F41" s="70">
        <v>5</v>
      </c>
      <c r="G41" s="46">
        <f t="shared" si="5"/>
        <v>9</v>
      </c>
      <c r="H41" s="77">
        <v>0</v>
      </c>
      <c r="I41" s="75">
        <v>0</v>
      </c>
      <c r="J41" s="46">
        <f t="shared" si="6"/>
        <v>3</v>
      </c>
      <c r="K41" s="71">
        <v>6</v>
      </c>
      <c r="L41" s="15">
        <v>50</v>
      </c>
      <c r="M41" s="64">
        <f t="shared" si="3"/>
        <v>300</v>
      </c>
      <c r="N41" s="17" t="s">
        <v>16</v>
      </c>
      <c r="O41" s="18">
        <v>100</v>
      </c>
      <c r="P41" s="121">
        <f t="shared" si="2"/>
        <v>200</v>
      </c>
      <c r="Q41" s="89">
        <v>15.42</v>
      </c>
      <c r="R41" s="43">
        <f t="shared" si="4"/>
        <v>92.52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3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1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2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3</v>
      </c>
      <c r="F55" s="70">
        <v>2</v>
      </c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2</v>
      </c>
      <c r="F56" s="70">
        <v>2</v>
      </c>
      <c r="G56" s="46">
        <f t="shared" si="5"/>
        <v>4</v>
      </c>
      <c r="H56" s="77">
        <v>0</v>
      </c>
      <c r="I56" s="75">
        <v>0</v>
      </c>
      <c r="J56" s="46">
        <f t="shared" si="6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1</v>
      </c>
      <c r="F57" s="70">
        <v>2</v>
      </c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2</v>
      </c>
      <c r="F58" s="70">
        <v>2</v>
      </c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2</v>
      </c>
      <c r="F59" s="70">
        <v>2</v>
      </c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2</v>
      </c>
      <c r="F62" s="70">
        <v>2</v>
      </c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1</v>
      </c>
      <c r="F64" s="70">
        <v>2</v>
      </c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1</v>
      </c>
      <c r="F65" s="70">
        <v>2</v>
      </c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25</v>
      </c>
      <c r="P65" s="121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1</v>
      </c>
      <c r="F66" s="70">
        <v>2</v>
      </c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21">
        <f t="shared" si="2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2</v>
      </c>
      <c r="K72" s="71">
        <v>3</v>
      </c>
      <c r="L72" s="21">
        <v>50</v>
      </c>
      <c r="M72" s="64">
        <f t="shared" si="3"/>
        <v>150</v>
      </c>
      <c r="N72" s="17" t="s">
        <v>16</v>
      </c>
      <c r="O72" s="18">
        <v>50</v>
      </c>
      <c r="P72" s="121">
        <f t="shared" si="7"/>
        <v>100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0</v>
      </c>
      <c r="F74" s="70">
        <v>5</v>
      </c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3</v>
      </c>
      <c r="F77" s="70">
        <v>5</v>
      </c>
      <c r="G77" s="46">
        <f t="shared" si="5"/>
        <v>8</v>
      </c>
      <c r="H77" s="77">
        <v>0</v>
      </c>
      <c r="I77" s="75">
        <v>0</v>
      </c>
      <c r="J77" s="46">
        <f t="shared" si="6"/>
        <v>5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>
        <v>25</v>
      </c>
      <c r="P77" s="121">
        <f t="shared" si="7"/>
        <v>125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3</v>
      </c>
      <c r="F80" s="70">
        <v>3</v>
      </c>
      <c r="G80" s="46">
        <f t="shared" si="5"/>
        <v>6</v>
      </c>
      <c r="H80" s="77">
        <v>0</v>
      </c>
      <c r="I80" s="75">
        <v>0</v>
      </c>
      <c r="J80" s="46">
        <f t="shared" si="6"/>
        <v>5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30</v>
      </c>
      <c r="P80" s="121">
        <f t="shared" si="7"/>
        <v>25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2</v>
      </c>
      <c r="F81" s="70">
        <v>3</v>
      </c>
      <c r="G81" s="46">
        <f t="shared" si="5"/>
        <v>5</v>
      </c>
      <c r="H81" s="77">
        <v>0</v>
      </c>
      <c r="I81" s="75">
        <v>0</v>
      </c>
      <c r="J81" s="46">
        <f t="shared" si="6"/>
        <v>4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30</v>
      </c>
      <c r="P81" s="121">
        <f t="shared" si="7"/>
        <v>25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2</v>
      </c>
      <c r="F110" s="70">
        <v>20</v>
      </c>
      <c r="G110" s="46">
        <f t="shared" si="20"/>
        <v>22</v>
      </c>
      <c r="H110" s="77">
        <v>0</v>
      </c>
      <c r="I110" s="75">
        <v>0</v>
      </c>
      <c r="J110" s="46">
        <f t="shared" si="21"/>
        <v>19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/>
      <c r="P110" s="121">
        <f t="shared" si="7"/>
        <v>360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>
        <v>5</v>
      </c>
      <c r="G111" s="46">
        <f t="shared" si="20"/>
        <v>5</v>
      </c>
      <c r="H111" s="77">
        <v>0</v>
      </c>
      <c r="I111" s="75">
        <v>0</v>
      </c>
      <c r="J111" s="46">
        <f t="shared" si="21"/>
        <v>5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0</v>
      </c>
      <c r="F112" s="70">
        <v>5</v>
      </c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13</v>
      </c>
      <c r="F115" s="70"/>
      <c r="G115" s="46">
        <f t="shared" si="20"/>
        <v>13</v>
      </c>
      <c r="H115" s="77">
        <v>0</v>
      </c>
      <c r="I115" s="75">
        <v>0</v>
      </c>
      <c r="J115" s="46">
        <f t="shared" si="21"/>
        <v>12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8</v>
      </c>
      <c r="F116" s="70"/>
      <c r="G116" s="46">
        <f t="shared" si="20"/>
        <v>8</v>
      </c>
      <c r="H116" s="77">
        <v>0</v>
      </c>
      <c r="I116" s="75">
        <v>0</v>
      </c>
      <c r="J116" s="46">
        <f t="shared" si="21"/>
        <v>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8</v>
      </c>
      <c r="F131" s="70">
        <v>5</v>
      </c>
      <c r="G131" s="46">
        <f t="shared" si="20"/>
        <v>13</v>
      </c>
      <c r="H131" s="77">
        <v>0</v>
      </c>
      <c r="I131" s="75">
        <v>0</v>
      </c>
      <c r="J131" s="46">
        <f t="shared" si="21"/>
        <v>11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50</v>
      </c>
      <c r="P131" s="121">
        <f t="shared" si="7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2</v>
      </c>
      <c r="F133" s="70">
        <v>5</v>
      </c>
      <c r="G133" s="46">
        <f t="shared" si="20"/>
        <v>7</v>
      </c>
      <c r="H133" s="77">
        <v>0</v>
      </c>
      <c r="I133" s="75">
        <v>0</v>
      </c>
      <c r="J133" s="46">
        <f t="shared" si="21"/>
        <v>5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1">
        <f t="shared" ref="P133:P196" si="27">SUM(M133-O133)</f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5</v>
      </c>
      <c r="F175" s="70"/>
      <c r="G175" s="46">
        <f t="shared" si="28"/>
        <v>5</v>
      </c>
      <c r="H175" s="77">
        <v>0</v>
      </c>
      <c r="I175" s="75">
        <v>0</v>
      </c>
      <c r="J175" s="46">
        <f t="shared" si="29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13</v>
      </c>
      <c r="F185" s="70"/>
      <c r="G185" s="46">
        <f t="shared" si="28"/>
        <v>13</v>
      </c>
      <c r="H185" s="77">
        <v>0</v>
      </c>
      <c r="I185" s="75">
        <v>0</v>
      </c>
      <c r="J185" s="46">
        <f t="shared" si="29"/>
        <v>13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+'19'!J188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143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1</v>
      </c>
      <c r="F193" s="70"/>
      <c r="G193" s="46">
        <f t="shared" si="28"/>
        <v>1</v>
      </c>
      <c r="H193" s="77">
        <v>0</v>
      </c>
      <c r="I193" s="75">
        <v>0</v>
      </c>
      <c r="J193" s="46">
        <f t="shared" si="29"/>
        <v>0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>
        <v>30</v>
      </c>
      <c r="P193" s="121">
        <f t="shared" si="27"/>
        <v>30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4</v>
      </c>
      <c r="F194" s="70"/>
      <c r="G194" s="46">
        <f t="shared" si="28"/>
        <v>4</v>
      </c>
      <c r="H194" s="77">
        <v>0</v>
      </c>
      <c r="I194" s="75">
        <v>0</v>
      </c>
      <c r="J194" s="46">
        <f t="shared" si="29"/>
        <v>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53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4</v>
      </c>
      <c r="F198" s="70"/>
      <c r="G198" s="46">
        <f t="shared" si="28"/>
        <v>4</v>
      </c>
      <c r="H198" s="77">
        <v>0</v>
      </c>
      <c r="I198" s="75">
        <v>0</v>
      </c>
      <c r="J198" s="46">
        <f t="shared" si="29"/>
        <v>2</v>
      </c>
      <c r="K198" s="71">
        <v>2</v>
      </c>
      <c r="L198" s="20">
        <v>150</v>
      </c>
      <c r="M198" s="64">
        <f t="shared" si="32"/>
        <v>300</v>
      </c>
      <c r="N198" s="17" t="s">
        <v>16</v>
      </c>
      <c r="O198" s="18">
        <v>150</v>
      </c>
      <c r="P198" s="121">
        <f t="shared" si="36"/>
        <v>150</v>
      </c>
      <c r="Q198" s="89">
        <v>64.38</v>
      </c>
      <c r="R198" s="43">
        <f t="shared" si="33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33</v>
      </c>
      <c r="F205" s="70"/>
      <c r="G205" s="46">
        <f t="shared" si="28"/>
        <v>33</v>
      </c>
      <c r="H205" s="77">
        <v>0</v>
      </c>
      <c r="I205" s="75">
        <v>0</v>
      </c>
      <c r="J205" s="46">
        <f t="shared" si="29"/>
        <v>30</v>
      </c>
      <c r="K205" s="71">
        <v>3</v>
      </c>
      <c r="L205" s="20">
        <v>55</v>
      </c>
      <c r="M205" s="64">
        <f t="shared" si="32"/>
        <v>165</v>
      </c>
      <c r="N205" s="17" t="s">
        <v>16</v>
      </c>
      <c r="O205" s="18"/>
      <c r="P205" s="121">
        <f t="shared" si="36"/>
        <v>165</v>
      </c>
      <c r="Q205" s="89">
        <v>40</v>
      </c>
      <c r="R205" s="43">
        <f t="shared" si="33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3</v>
      </c>
      <c r="F209" s="70">
        <v>5</v>
      </c>
      <c r="G209" s="46">
        <f t="shared" si="28"/>
        <v>8</v>
      </c>
      <c r="H209" s="77">
        <v>0</v>
      </c>
      <c r="I209" s="75">
        <v>0</v>
      </c>
      <c r="J209" s="46">
        <f t="shared" si="29"/>
        <v>7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21">
        <f t="shared" si="36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+'19'!J231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+'19'!J235</f>
        <v>8</v>
      </c>
      <c r="F235" s="70"/>
      <c r="G235" s="46">
        <f t="shared" si="38"/>
        <v>8</v>
      </c>
      <c r="H235" s="77">
        <v>0</v>
      </c>
      <c r="I235" s="75">
        <v>0</v>
      </c>
      <c r="J235" s="46">
        <f t="shared" si="39"/>
        <v>6</v>
      </c>
      <c r="K235" s="71">
        <v>2</v>
      </c>
      <c r="L235" s="20">
        <v>50</v>
      </c>
      <c r="M235" s="64">
        <f t="shared" ref="M235:M247" si="40">+L235*K235</f>
        <v>100</v>
      </c>
      <c r="N235" s="17" t="s">
        <v>16</v>
      </c>
      <c r="O235" s="18">
        <v>50</v>
      </c>
      <c r="P235" s="121">
        <f t="shared" si="36"/>
        <v>50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+'19'!J236</f>
        <v>8</v>
      </c>
      <c r="F236" s="70"/>
      <c r="G236" s="46">
        <f t="shared" si="38"/>
        <v>8</v>
      </c>
      <c r="H236" s="77">
        <v>0</v>
      </c>
      <c r="I236" s="75">
        <v>0</v>
      </c>
      <c r="J236" s="46">
        <f t="shared" si="39"/>
        <v>7</v>
      </c>
      <c r="K236" s="71">
        <v>1</v>
      </c>
      <c r="L236" s="20">
        <v>50</v>
      </c>
      <c r="M236" s="64">
        <f t="shared" si="40"/>
        <v>50</v>
      </c>
      <c r="N236" s="17" t="s">
        <v>16</v>
      </c>
      <c r="O236" s="18">
        <v>25</v>
      </c>
      <c r="P236" s="121">
        <f t="shared" si="36"/>
        <v>25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+'19'!J237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+'19'!J238</f>
        <v>9</v>
      </c>
      <c r="F238" s="70"/>
      <c r="G238" s="46">
        <f t="shared" si="38"/>
        <v>9</v>
      </c>
      <c r="H238" s="77">
        <v>0</v>
      </c>
      <c r="I238" s="75">
        <v>0</v>
      </c>
      <c r="J238" s="46">
        <f t="shared" si="39"/>
        <v>9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+'19'!J239</f>
        <v>1</v>
      </c>
      <c r="F239" s="70">
        <v>2</v>
      </c>
      <c r="G239" s="46">
        <f t="shared" si="38"/>
        <v>3</v>
      </c>
      <c r="H239" s="77">
        <v>0</v>
      </c>
      <c r="I239" s="75">
        <v>0</v>
      </c>
      <c r="J239" s="46">
        <f t="shared" si="39"/>
        <v>3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+'19'!J240</f>
        <v>0</v>
      </c>
      <c r="F240" s="70">
        <v>4</v>
      </c>
      <c r="G240" s="46">
        <f t="shared" si="38"/>
        <v>4</v>
      </c>
      <c r="H240" s="77">
        <v>0</v>
      </c>
      <c r="I240" s="75">
        <v>0</v>
      </c>
      <c r="J240" s="46">
        <f t="shared" si="39"/>
        <v>3</v>
      </c>
      <c r="K240" s="71">
        <v>1</v>
      </c>
      <c r="L240" s="20">
        <v>35</v>
      </c>
      <c r="M240" s="64">
        <f t="shared" si="40"/>
        <v>35</v>
      </c>
      <c r="N240" s="17" t="s">
        <v>16</v>
      </c>
      <c r="O240" s="18"/>
      <c r="P240" s="121">
        <f t="shared" si="36"/>
        <v>35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+'19'!J241</f>
        <v>0</v>
      </c>
      <c r="F241" s="70">
        <v>2</v>
      </c>
      <c r="G241" s="46">
        <f t="shared" si="38"/>
        <v>2</v>
      </c>
      <c r="H241" s="77">
        <v>0</v>
      </c>
      <c r="I241" s="75">
        <v>0</v>
      </c>
      <c r="J241" s="46">
        <f t="shared" si="39"/>
        <v>0</v>
      </c>
      <c r="K241" s="71">
        <v>2</v>
      </c>
      <c r="L241" s="20">
        <v>22</v>
      </c>
      <c r="M241" s="64">
        <f t="shared" si="40"/>
        <v>44</v>
      </c>
      <c r="N241" s="17" t="s">
        <v>16</v>
      </c>
      <c r="O241" s="18"/>
      <c r="P241" s="121">
        <f t="shared" si="36"/>
        <v>44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+'19'!J242</f>
        <v>0</v>
      </c>
      <c r="F242" s="70">
        <v>2</v>
      </c>
      <c r="G242" s="46">
        <f t="shared" si="38"/>
        <v>2</v>
      </c>
      <c r="H242" s="77">
        <v>0</v>
      </c>
      <c r="I242" s="75">
        <v>0</v>
      </c>
      <c r="J242" s="46">
        <f t="shared" si="39"/>
        <v>2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+'19'!J243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+'19'!J244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+'19'!J245</f>
        <v>20</v>
      </c>
      <c r="F245" s="70"/>
      <c r="G245" s="46">
        <f t="shared" si="38"/>
        <v>20</v>
      </c>
      <c r="H245" s="77">
        <v>0</v>
      </c>
      <c r="I245" s="75">
        <v>0</v>
      </c>
      <c r="J245" s="46">
        <f t="shared" si="39"/>
        <v>20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63">
        <f>+'19'!J246</f>
        <v>7</v>
      </c>
      <c r="F246" s="70"/>
      <c r="G246" s="46">
        <f t="shared" si="38"/>
        <v>7</v>
      </c>
      <c r="H246" s="77">
        <v>0</v>
      </c>
      <c r="I246" s="75">
        <v>0</v>
      </c>
      <c r="J246" s="46">
        <f t="shared" si="39"/>
        <v>5</v>
      </c>
      <c r="K246" s="71">
        <v>2</v>
      </c>
      <c r="L246" s="20">
        <v>39</v>
      </c>
      <c r="M246" s="64">
        <f t="shared" si="42"/>
        <v>78</v>
      </c>
      <c r="N246" s="17" t="s">
        <v>16</v>
      </c>
      <c r="O246" s="18">
        <v>28</v>
      </c>
      <c r="P246" s="121">
        <f t="shared" si="36"/>
        <v>50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63">
        <f>+'19'!J247</f>
        <v>18</v>
      </c>
      <c r="F247" s="70"/>
      <c r="G247" s="46">
        <f t="shared" si="38"/>
        <v>18</v>
      </c>
      <c r="H247" s="77">
        <v>0</v>
      </c>
      <c r="I247" s="75">
        <v>0</v>
      </c>
      <c r="J247" s="46">
        <f t="shared" si="39"/>
        <v>1</v>
      </c>
      <c r="K247" s="71">
        <v>17</v>
      </c>
      <c r="L247" s="20">
        <v>35</v>
      </c>
      <c r="M247" s="64">
        <f t="shared" si="40"/>
        <v>595</v>
      </c>
      <c r="N247" s="17" t="s">
        <v>16</v>
      </c>
      <c r="O247" s="18">
        <v>280</v>
      </c>
      <c r="P247" s="121">
        <f t="shared" si="36"/>
        <v>315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+'19'!J248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+'19'!J249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+'19'!J250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+'19'!J251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+'19'!J252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+'19'!J253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1431.0300000000002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7" t="s">
        <v>212</v>
      </c>
      <c r="L255" s="178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5012</v>
      </c>
    </row>
    <row r="257" spans="1:23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23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1220</v>
      </c>
      <c r="O258" s="2">
        <v>35</v>
      </c>
      <c r="P258" s="2">
        <v>100</v>
      </c>
      <c r="Q258" s="87">
        <v>25</v>
      </c>
      <c r="R258" s="2">
        <v>170</v>
      </c>
      <c r="S258" s="2">
        <v>340</v>
      </c>
      <c r="T258" s="2">
        <v>60</v>
      </c>
      <c r="U258" s="2">
        <v>265</v>
      </c>
      <c r="V258" s="2">
        <v>100</v>
      </c>
      <c r="W258" s="2">
        <v>125</v>
      </c>
    </row>
    <row r="259" spans="1:23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3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3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1448</v>
      </c>
    </row>
    <row r="262" spans="1:23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2344</v>
      </c>
    </row>
    <row r="263" spans="1:23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2344</v>
      </c>
    </row>
    <row r="264" spans="1:23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23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23" x14ac:dyDescent="0.5">
      <c r="J266" s="2"/>
      <c r="L266" s="2"/>
    </row>
    <row r="267" spans="1:23" ht="25.5" x14ac:dyDescent="0.55000000000000004">
      <c r="J267" s="2"/>
      <c r="L267" s="72" t="s">
        <v>271</v>
      </c>
      <c r="M267" s="2" t="s">
        <v>306</v>
      </c>
    </row>
    <row r="268" spans="1:23" x14ac:dyDescent="0.5">
      <c r="J268" s="2"/>
      <c r="L268" s="2"/>
    </row>
    <row r="269" spans="1:23" x14ac:dyDescent="0.5">
      <c r="J269" s="2"/>
      <c r="L269" s="2"/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40"/>
  <sheetViews>
    <sheetView zoomScale="80" zoomScaleNormal="80" workbookViewId="0">
      <pane xSplit="10" ySplit="4" topLeftCell="L5" activePane="bottomRight" state="frozen"/>
      <selection activeCell="H253" sqref="H252:H253"/>
      <selection pane="topRight" activeCell="H253" sqref="H252:H253"/>
      <selection pane="bottomLeft" activeCell="H253" sqref="H252:H253"/>
      <selection pane="bottomRight" activeCell="P77" sqref="P77:P2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11</v>
      </c>
      <c r="F5" s="70"/>
      <c r="G5" s="46">
        <f t="shared" ref="G5:G16" si="0">E5+F5</f>
        <v>11</v>
      </c>
      <c r="H5" s="77">
        <v>0</v>
      </c>
      <c r="I5" s="75">
        <v>0</v>
      </c>
      <c r="J5" s="46">
        <f t="shared" ref="J5:J26" si="1">+G5-H5-K5-I5</f>
        <v>10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19</v>
      </c>
      <c r="F6" s="70"/>
      <c r="G6" s="46">
        <f t="shared" si="0"/>
        <v>19</v>
      </c>
      <c r="H6" s="77">
        <v>0</v>
      </c>
      <c r="I6" s="75">
        <v>0</v>
      </c>
      <c r="J6" s="46">
        <f t="shared" si="1"/>
        <v>18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13</v>
      </c>
      <c r="F15" s="70"/>
      <c r="G15" s="46">
        <f t="shared" si="0"/>
        <v>13</v>
      </c>
      <c r="H15" s="77">
        <v>0</v>
      </c>
      <c r="I15" s="75">
        <v>0</v>
      </c>
      <c r="J15" s="46">
        <f t="shared" si="1"/>
        <v>13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ref="G17:G26" si="5">E17+F17</f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16</v>
      </c>
      <c r="F18" s="70"/>
      <c r="G18" s="46">
        <f t="shared" si="5"/>
        <v>16</v>
      </c>
      <c r="H18" s="77">
        <v>0</v>
      </c>
      <c r="I18" s="75">
        <v>0</v>
      </c>
      <c r="J18" s="46">
        <f t="shared" si="1"/>
        <v>16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5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2</v>
      </c>
      <c r="F20" s="70"/>
      <c r="G20" s="46">
        <f t="shared" si="5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4</v>
      </c>
      <c r="F21" s="70"/>
      <c r="G21" s="46">
        <f t="shared" si="5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24</v>
      </c>
      <c r="F22" s="70"/>
      <c r="G22" s="46">
        <f t="shared" si="5"/>
        <v>24</v>
      </c>
      <c r="H22" s="77">
        <v>0</v>
      </c>
      <c r="I22" s="75">
        <v>0</v>
      </c>
      <c r="J22" s="46">
        <f t="shared" si="1"/>
        <v>22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1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5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11</v>
      </c>
      <c r="F24" s="70"/>
      <c r="G24" s="46">
        <f t="shared" si="5"/>
        <v>11</v>
      </c>
      <c r="H24" s="77">
        <v>0</v>
      </c>
      <c r="I24" s="75">
        <v>0</v>
      </c>
      <c r="J24" s="46">
        <f t="shared" si="1"/>
        <v>10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5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5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1</v>
      </c>
      <c r="F27" s="70"/>
      <c r="G27" s="46">
        <f t="shared" ref="G27:G93" si="6">E27+F27</f>
        <v>1</v>
      </c>
      <c r="H27" s="77">
        <v>0</v>
      </c>
      <c r="I27" s="75">
        <v>0</v>
      </c>
      <c r="J27" s="46">
        <f t="shared" ref="J27:J93" si="7">+G27-H27-K27-I27</f>
        <v>1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19</v>
      </c>
      <c r="F28" s="70"/>
      <c r="G28" s="46">
        <f t="shared" si="6"/>
        <v>19</v>
      </c>
      <c r="H28" s="77">
        <v>0</v>
      </c>
      <c r="I28" s="75">
        <v>0</v>
      </c>
      <c r="J28" s="46">
        <f t="shared" si="7"/>
        <v>17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12</v>
      </c>
      <c r="F29" s="70"/>
      <c r="G29" s="46">
        <f t="shared" si="6"/>
        <v>12</v>
      </c>
      <c r="H29" s="77">
        <v>0</v>
      </c>
      <c r="I29" s="75">
        <v>0</v>
      </c>
      <c r="J29" s="46">
        <f t="shared" si="7"/>
        <v>11</v>
      </c>
      <c r="K29" s="71">
        <v>1</v>
      </c>
      <c r="L29" s="15">
        <v>100</v>
      </c>
      <c r="M29" s="64">
        <f t="shared" si="2"/>
        <v>100</v>
      </c>
      <c r="N29" s="17" t="s">
        <v>16</v>
      </c>
      <c r="O29" s="18"/>
      <c r="P29" s="121">
        <f t="shared" si="3"/>
        <v>100</v>
      </c>
      <c r="Q29" s="120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11</v>
      </c>
      <c r="F31" s="70"/>
      <c r="G31" s="46">
        <f t="shared" si="6"/>
        <v>11</v>
      </c>
      <c r="H31" s="77">
        <v>0</v>
      </c>
      <c r="I31" s="75">
        <v>0</v>
      </c>
      <c r="J31" s="46">
        <f t="shared" si="7"/>
        <v>10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1</v>
      </c>
      <c r="F32" s="70"/>
      <c r="G32" s="46">
        <f t="shared" si="6"/>
        <v>1</v>
      </c>
      <c r="H32" s="77">
        <v>0</v>
      </c>
      <c r="I32" s="75">
        <v>0</v>
      </c>
      <c r="J32" s="46">
        <f t="shared" si="7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2</v>
      </c>
      <c r="F35" s="70"/>
      <c r="G35" s="46">
        <f t="shared" si="6"/>
        <v>2</v>
      </c>
      <c r="H35" s="77">
        <v>0</v>
      </c>
      <c r="I35" s="75">
        <v>0</v>
      </c>
      <c r="J35" s="46">
        <f t="shared" si="7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+'20'!J37</f>
        <v>2</v>
      </c>
      <c r="F37" s="70"/>
      <c r="G37" s="46">
        <f t="shared" si="6"/>
        <v>2</v>
      </c>
      <c r="H37" s="77">
        <v>0</v>
      </c>
      <c r="I37" s="75">
        <v>0</v>
      </c>
      <c r="J37" s="46">
        <f t="shared" si="7"/>
        <v>2</v>
      </c>
      <c r="K37" s="71"/>
      <c r="L37" s="15">
        <v>100</v>
      </c>
      <c r="M37" s="64">
        <f t="shared" si="2"/>
        <v>0</v>
      </c>
      <c r="N37" s="17" t="s">
        <v>1438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10</v>
      </c>
      <c r="F39" s="70"/>
      <c r="G39" s="46">
        <f t="shared" si="6"/>
        <v>10</v>
      </c>
      <c r="H39" s="77">
        <v>0</v>
      </c>
      <c r="I39" s="75">
        <v>0</v>
      </c>
      <c r="J39" s="46">
        <f t="shared" si="7"/>
        <v>10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5</v>
      </c>
      <c r="F40" s="70"/>
      <c r="G40" s="46">
        <f t="shared" si="6"/>
        <v>5</v>
      </c>
      <c r="H40" s="77">
        <v>0</v>
      </c>
      <c r="I40" s="75">
        <v>0</v>
      </c>
      <c r="J40" s="46">
        <f t="shared" si="7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3</v>
      </c>
      <c r="F41" s="70"/>
      <c r="G41" s="46">
        <f t="shared" si="6"/>
        <v>3</v>
      </c>
      <c r="H41" s="77">
        <v>0</v>
      </c>
      <c r="I41" s="75">
        <v>0</v>
      </c>
      <c r="J41" s="46">
        <f t="shared" si="7"/>
        <v>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3</v>
      </c>
      <c r="F46" s="70"/>
      <c r="G46" s="46">
        <f t="shared" si="6"/>
        <v>3</v>
      </c>
      <c r="H46" s="77">
        <v>0</v>
      </c>
      <c r="I46" s="75">
        <v>0</v>
      </c>
      <c r="J46" s="46">
        <f t="shared" si="7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3</v>
      </c>
      <c r="F47" s="70"/>
      <c r="G47" s="46">
        <f t="shared" si="6"/>
        <v>3</v>
      </c>
      <c r="H47" s="77">
        <v>0</v>
      </c>
      <c r="I47" s="75">
        <v>0</v>
      </c>
      <c r="J47" s="46">
        <f t="shared" si="7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4</v>
      </c>
      <c r="F48" s="70"/>
      <c r="G48" s="46">
        <f t="shared" si="6"/>
        <v>4</v>
      </c>
      <c r="H48" s="77">
        <v>0</v>
      </c>
      <c r="I48" s="75">
        <v>0</v>
      </c>
      <c r="J48" s="46">
        <f t="shared" si="7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4</v>
      </c>
      <c r="F49" s="70"/>
      <c r="G49" s="46">
        <f t="shared" si="6"/>
        <v>4</v>
      </c>
      <c r="H49" s="77">
        <v>0</v>
      </c>
      <c r="I49" s="75">
        <v>0</v>
      </c>
      <c r="J49" s="46">
        <f t="shared" si="7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9</v>
      </c>
      <c r="F50" s="70"/>
      <c r="G50" s="46">
        <f t="shared" si="6"/>
        <v>9</v>
      </c>
      <c r="H50" s="77">
        <v>0</v>
      </c>
      <c r="I50" s="75">
        <v>0</v>
      </c>
      <c r="J50" s="46">
        <f t="shared" si="7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2</v>
      </c>
      <c r="F53" s="70"/>
      <c r="G53" s="46">
        <f t="shared" si="6"/>
        <v>2</v>
      </c>
      <c r="H53" s="77">
        <v>0</v>
      </c>
      <c r="I53" s="75">
        <v>0</v>
      </c>
      <c r="J53" s="46">
        <f t="shared" si="7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5</v>
      </c>
      <c r="F55" s="70"/>
      <c r="G55" s="46">
        <f t="shared" si="6"/>
        <v>5</v>
      </c>
      <c r="H55" s="77">
        <v>0</v>
      </c>
      <c r="I55" s="75">
        <v>0</v>
      </c>
      <c r="J55" s="46">
        <f t="shared" si="7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4</v>
      </c>
      <c r="F56" s="70"/>
      <c r="G56" s="46">
        <f t="shared" si="6"/>
        <v>4</v>
      </c>
      <c r="H56" s="77">
        <v>0</v>
      </c>
      <c r="I56" s="75">
        <v>0</v>
      </c>
      <c r="J56" s="46">
        <f t="shared" si="7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3</v>
      </c>
      <c r="F57" s="70"/>
      <c r="G57" s="46">
        <f t="shared" si="6"/>
        <v>3</v>
      </c>
      <c r="H57" s="77">
        <v>0</v>
      </c>
      <c r="I57" s="75">
        <v>0</v>
      </c>
      <c r="J57" s="46">
        <f t="shared" si="7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4</v>
      </c>
      <c r="F58" s="70"/>
      <c r="G58" s="46">
        <f t="shared" si="6"/>
        <v>4</v>
      </c>
      <c r="H58" s="77">
        <v>0</v>
      </c>
      <c r="I58" s="75">
        <v>0</v>
      </c>
      <c r="J58" s="46">
        <f t="shared" si="7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4</v>
      </c>
      <c r="F59" s="70"/>
      <c r="G59" s="46">
        <f t="shared" si="6"/>
        <v>4</v>
      </c>
      <c r="H59" s="77">
        <v>0</v>
      </c>
      <c r="I59" s="75">
        <v>0</v>
      </c>
      <c r="J59" s="46">
        <f t="shared" si="7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4</v>
      </c>
      <c r="F62" s="70"/>
      <c r="G62" s="46">
        <f t="shared" si="6"/>
        <v>4</v>
      </c>
      <c r="H62" s="77">
        <v>0</v>
      </c>
      <c r="I62" s="75">
        <v>0</v>
      </c>
      <c r="J62" s="46">
        <f t="shared" si="7"/>
        <v>3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/>
      <c r="P62" s="121">
        <f t="shared" si="3"/>
        <v>120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3</v>
      </c>
      <c r="F64" s="70"/>
      <c r="G64" s="46">
        <f t="shared" si="6"/>
        <v>3</v>
      </c>
      <c r="H64" s="77">
        <v>0</v>
      </c>
      <c r="I64" s="75">
        <v>0</v>
      </c>
      <c r="J64" s="46">
        <f t="shared" si="7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2</v>
      </c>
      <c r="F65" s="70"/>
      <c r="G65" s="46">
        <f t="shared" si="6"/>
        <v>2</v>
      </c>
      <c r="H65" s="77">
        <v>0</v>
      </c>
      <c r="I65" s="75">
        <v>0</v>
      </c>
      <c r="J65" s="46">
        <f t="shared" si="7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2</v>
      </c>
      <c r="F66" s="70"/>
      <c r="G66" s="46">
        <f t="shared" si="6"/>
        <v>2</v>
      </c>
      <c r="H66" s="77">
        <v>0</v>
      </c>
      <c r="I66" s="75">
        <v>0</v>
      </c>
      <c r="J66" s="46">
        <f t="shared" si="7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2</v>
      </c>
      <c r="F72" s="70"/>
      <c r="G72" s="46">
        <f t="shared" si="6"/>
        <v>2</v>
      </c>
      <c r="H72" s="77">
        <v>0</v>
      </c>
      <c r="I72" s="75">
        <v>0</v>
      </c>
      <c r="J72" s="46">
        <f t="shared" si="7"/>
        <v>0</v>
      </c>
      <c r="K72" s="71">
        <v>2</v>
      </c>
      <c r="L72" s="21">
        <v>50</v>
      </c>
      <c r="M72" s="64">
        <f t="shared" si="2"/>
        <v>100</v>
      </c>
      <c r="N72" s="17" t="s">
        <v>16</v>
      </c>
      <c r="O72" s="18"/>
      <c r="P72" s="121">
        <f t="shared" si="8"/>
        <v>100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5</v>
      </c>
      <c r="F74" s="70"/>
      <c r="G74" s="46">
        <f t="shared" si="6"/>
        <v>5</v>
      </c>
      <c r="H74" s="77">
        <v>0</v>
      </c>
      <c r="I74" s="75">
        <v>0</v>
      </c>
      <c r="J74" s="46">
        <f t="shared" si="7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5</v>
      </c>
      <c r="F77" s="70"/>
      <c r="G77" s="46">
        <f t="shared" si="6"/>
        <v>5</v>
      </c>
      <c r="H77" s="77">
        <v>0</v>
      </c>
      <c r="I77" s="75">
        <v>0</v>
      </c>
      <c r="J77" s="46">
        <f t="shared" si="7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5</v>
      </c>
      <c r="F80" s="70"/>
      <c r="G80" s="46">
        <f t="shared" si="6"/>
        <v>5</v>
      </c>
      <c r="H80" s="77">
        <v>0</v>
      </c>
      <c r="I80" s="75">
        <v>0</v>
      </c>
      <c r="J80" s="46">
        <f t="shared" si="7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4</v>
      </c>
      <c r="F81" s="70"/>
      <c r="G81" s="46">
        <f t="shared" si="6"/>
        <v>4</v>
      </c>
      <c r="H81" s="77">
        <v>0</v>
      </c>
      <c r="I81" s="75">
        <v>0</v>
      </c>
      <c r="J81" s="46">
        <f t="shared" si="7"/>
        <v>4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19</v>
      </c>
      <c r="F110" s="70"/>
      <c r="G110" s="46">
        <f t="shared" si="21"/>
        <v>19</v>
      </c>
      <c r="H110" s="77">
        <v>0</v>
      </c>
      <c r="I110" s="75">
        <v>0</v>
      </c>
      <c r="J110" s="46">
        <f t="shared" si="22"/>
        <v>17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/>
      <c r="P110" s="121">
        <f t="shared" si="8"/>
        <v>240</v>
      </c>
      <c r="Q110" s="89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5</v>
      </c>
      <c r="F111" s="70"/>
      <c r="G111" s="46">
        <f t="shared" si="21"/>
        <v>5</v>
      </c>
      <c r="H111" s="77">
        <v>0</v>
      </c>
      <c r="I111" s="75">
        <v>0</v>
      </c>
      <c r="J111" s="46">
        <f t="shared" si="22"/>
        <v>5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27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5</v>
      </c>
      <c r="F112" s="70"/>
      <c r="G112" s="46">
        <f t="shared" si="21"/>
        <v>5</v>
      </c>
      <c r="H112" s="77">
        <v>0</v>
      </c>
      <c r="I112" s="75">
        <v>0</v>
      </c>
      <c r="J112" s="46">
        <f t="shared" si="22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5</v>
      </c>
      <c r="F113" s="70"/>
      <c r="G113" s="46">
        <f t="shared" si="21"/>
        <v>5</v>
      </c>
      <c r="H113" s="77">
        <v>0</v>
      </c>
      <c r="I113" s="75">
        <v>0</v>
      </c>
      <c r="J113" s="46">
        <f t="shared" si="22"/>
        <v>5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12</v>
      </c>
      <c r="F115" s="70"/>
      <c r="G115" s="46">
        <f t="shared" si="21"/>
        <v>12</v>
      </c>
      <c r="H115" s="77">
        <v>0</v>
      </c>
      <c r="I115" s="75">
        <v>0</v>
      </c>
      <c r="J115" s="46">
        <f t="shared" si="22"/>
        <v>11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8</v>
      </c>
      <c r="F116" s="70"/>
      <c r="G116" s="46">
        <f t="shared" si="21"/>
        <v>8</v>
      </c>
      <c r="H116" s="77">
        <v>0</v>
      </c>
      <c r="I116" s="75">
        <v>0</v>
      </c>
      <c r="J116" s="46">
        <f t="shared" si="22"/>
        <v>8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11</v>
      </c>
      <c r="F131" s="70"/>
      <c r="G131" s="46">
        <f t="shared" si="21"/>
        <v>11</v>
      </c>
      <c r="H131" s="77">
        <v>0</v>
      </c>
      <c r="I131" s="75">
        <v>0</v>
      </c>
      <c r="J131" s="46">
        <f t="shared" si="22"/>
        <v>10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>
        <v>25</v>
      </c>
      <c r="P131" s="121">
        <f t="shared" si="8"/>
        <v>25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5</v>
      </c>
      <c r="F133" s="70"/>
      <c r="G133" s="46">
        <f t="shared" si="21"/>
        <v>5</v>
      </c>
      <c r="H133" s="77">
        <v>0</v>
      </c>
      <c r="I133" s="75">
        <v>0</v>
      </c>
      <c r="J133" s="46">
        <f t="shared" si="22"/>
        <v>4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+'20'!J156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1438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+'20'!J157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5</v>
      </c>
      <c r="F159" s="70"/>
      <c r="G159" s="46">
        <f t="shared" si="21"/>
        <v>5</v>
      </c>
      <c r="H159" s="77">
        <v>0</v>
      </c>
      <c r="I159" s="75">
        <v>0</v>
      </c>
      <c r="J159" s="46">
        <f t="shared" si="22"/>
        <v>5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3</v>
      </c>
      <c r="F162" s="70"/>
      <c r="G162" s="46">
        <f t="shared" ref="G162:G230" si="29">E162+F162</f>
        <v>3</v>
      </c>
      <c r="H162" s="77">
        <v>0</v>
      </c>
      <c r="I162" s="75">
        <v>0</v>
      </c>
      <c r="J162" s="46">
        <f t="shared" ref="J162:J230" si="30">+G162-H162-K162-I162</f>
        <v>3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5</v>
      </c>
      <c r="F175" s="70"/>
      <c r="G175" s="46">
        <f t="shared" si="29"/>
        <v>5</v>
      </c>
      <c r="H175" s="77">
        <v>0</v>
      </c>
      <c r="I175" s="75">
        <v>0</v>
      </c>
      <c r="J175" s="46">
        <f t="shared" si="30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2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2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7</v>
      </c>
      <c r="F178" s="70"/>
      <c r="G178" s="46">
        <f t="shared" si="29"/>
        <v>7</v>
      </c>
      <c r="H178" s="77">
        <v>0</v>
      </c>
      <c r="I178" s="75">
        <v>0</v>
      </c>
      <c r="J178" s="46">
        <f t="shared" si="30"/>
        <v>7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13</v>
      </c>
      <c r="F185" s="70"/>
      <c r="G185" s="46">
        <f t="shared" si="29"/>
        <v>13</v>
      </c>
      <c r="H185" s="77">
        <v>0</v>
      </c>
      <c r="I185" s="75">
        <v>0</v>
      </c>
      <c r="J185" s="46">
        <f t="shared" si="30"/>
        <v>13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+'20'!J188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143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0</v>
      </c>
      <c r="F193" s="70"/>
      <c r="G193" s="46">
        <f t="shared" si="29"/>
        <v>0</v>
      </c>
      <c r="H193" s="77">
        <v>0</v>
      </c>
      <c r="I193" s="75">
        <v>0</v>
      </c>
      <c r="J193" s="46">
        <f t="shared" si="30"/>
        <v>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4</v>
      </c>
      <c r="F194" s="70"/>
      <c r="G194" s="46">
        <f t="shared" si="29"/>
        <v>4</v>
      </c>
      <c r="H194" s="77">
        <v>0</v>
      </c>
      <c r="I194" s="75">
        <v>0</v>
      </c>
      <c r="J194" s="46">
        <f t="shared" si="30"/>
        <v>3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21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2</v>
      </c>
      <c r="F198" s="70"/>
      <c r="G198" s="46">
        <f t="shared" si="29"/>
        <v>2</v>
      </c>
      <c r="H198" s="77">
        <v>0</v>
      </c>
      <c r="I198" s="75">
        <v>0</v>
      </c>
      <c r="J198" s="46">
        <f t="shared" si="30"/>
        <v>2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53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30</v>
      </c>
      <c r="F205" s="70"/>
      <c r="G205" s="46">
        <f t="shared" si="29"/>
        <v>30</v>
      </c>
      <c r="H205" s="77">
        <v>0</v>
      </c>
      <c r="I205" s="75">
        <v>0</v>
      </c>
      <c r="J205" s="46">
        <f t="shared" si="30"/>
        <v>30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7</v>
      </c>
      <c r="F209" s="70"/>
      <c r="G209" s="46">
        <f t="shared" si="29"/>
        <v>7</v>
      </c>
      <c r="H209" s="77">
        <v>0</v>
      </c>
      <c r="I209" s="75">
        <v>0</v>
      </c>
      <c r="J209" s="46">
        <f t="shared" si="30"/>
        <v>7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43</v>
      </c>
      <c r="F216" s="70"/>
      <c r="G216" s="46">
        <f t="shared" si="29"/>
        <v>43</v>
      </c>
      <c r="H216" s="77">
        <v>0</v>
      </c>
      <c r="I216" s="75">
        <v>0</v>
      </c>
      <c r="J216" s="46">
        <f t="shared" si="30"/>
        <v>43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280</v>
      </c>
      <c r="F224" s="70"/>
      <c r="G224" s="46">
        <f t="shared" si="29"/>
        <v>280</v>
      </c>
      <c r="H224" s="77">
        <v>0</v>
      </c>
      <c r="I224" s="75">
        <v>0</v>
      </c>
      <c r="J224" s="46">
        <f t="shared" si="30"/>
        <v>280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+'20'!J229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+'20'!J230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+'20'!J231</f>
        <v>0</v>
      </c>
      <c r="F231" s="70"/>
      <c r="G231" s="46">
        <f t="shared" ref="G231:G251" si="39">E231+F231</f>
        <v>0</v>
      </c>
      <c r="H231" s="77">
        <v>0</v>
      </c>
      <c r="I231" s="75">
        <v>0</v>
      </c>
      <c r="J231" s="46">
        <f t="shared" ref="J231:J251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+'20'!J235</f>
        <v>6</v>
      </c>
      <c r="F235" s="70"/>
      <c r="G235" s="46">
        <f t="shared" si="39"/>
        <v>6</v>
      </c>
      <c r="H235" s="77">
        <v>0</v>
      </c>
      <c r="I235" s="75">
        <v>0</v>
      </c>
      <c r="J235" s="46">
        <f t="shared" si="40"/>
        <v>6</v>
      </c>
      <c r="K235" s="71"/>
      <c r="L235" s="20">
        <v>50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+'20'!J236</f>
        <v>7</v>
      </c>
      <c r="F236" s="70"/>
      <c r="G236" s="46">
        <f t="shared" si="39"/>
        <v>7</v>
      </c>
      <c r="H236" s="77">
        <v>0</v>
      </c>
      <c r="I236" s="75">
        <v>0</v>
      </c>
      <c r="J236" s="46">
        <f t="shared" si="40"/>
        <v>7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+'20'!J237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+'20'!J238</f>
        <v>9</v>
      </c>
      <c r="F238" s="70"/>
      <c r="G238" s="46">
        <f t="shared" si="39"/>
        <v>9</v>
      </c>
      <c r="H238" s="77">
        <v>0</v>
      </c>
      <c r="I238" s="75">
        <v>0</v>
      </c>
      <c r="J238" s="46">
        <f t="shared" si="40"/>
        <v>9</v>
      </c>
      <c r="K238" s="71"/>
      <c r="L238" s="20">
        <v>35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+'20'!J239</f>
        <v>3</v>
      </c>
      <c r="F239" s="70"/>
      <c r="G239" s="46">
        <f t="shared" si="39"/>
        <v>3</v>
      </c>
      <c r="H239" s="77">
        <v>0</v>
      </c>
      <c r="I239" s="75">
        <v>0</v>
      </c>
      <c r="J239" s="46">
        <f t="shared" si="40"/>
        <v>3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+'20'!J240</f>
        <v>3</v>
      </c>
      <c r="F240" s="70"/>
      <c r="G240" s="46">
        <f t="shared" si="39"/>
        <v>3</v>
      </c>
      <c r="H240" s="77">
        <v>0</v>
      </c>
      <c r="I240" s="75">
        <v>0</v>
      </c>
      <c r="J240" s="46">
        <f t="shared" si="40"/>
        <v>0</v>
      </c>
      <c r="K240" s="71">
        <v>3</v>
      </c>
      <c r="L240" s="20">
        <v>35</v>
      </c>
      <c r="M240" s="64">
        <f t="shared" si="41"/>
        <v>105</v>
      </c>
      <c r="N240" s="17" t="s">
        <v>16</v>
      </c>
      <c r="O240" s="18"/>
      <c r="P240" s="121">
        <f t="shared" si="37"/>
        <v>105</v>
      </c>
      <c r="Q240" s="89"/>
      <c r="R240" s="43">
        <f t="shared" si="42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+'20'!J241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22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+'20'!J242</f>
        <v>2</v>
      </c>
      <c r="F242" s="70"/>
      <c r="G242" s="46">
        <f t="shared" si="39"/>
        <v>2</v>
      </c>
      <c r="H242" s="77">
        <v>0</v>
      </c>
      <c r="I242" s="75">
        <v>0</v>
      </c>
      <c r="J242" s="46">
        <f t="shared" si="40"/>
        <v>2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+'20'!J243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29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+'20'!J244</f>
        <v>1</v>
      </c>
      <c r="F244" s="70"/>
      <c r="G244" s="46">
        <f t="shared" si="39"/>
        <v>1</v>
      </c>
      <c r="H244" s="77">
        <v>0</v>
      </c>
      <c r="I244" s="75">
        <v>0</v>
      </c>
      <c r="J244" s="46">
        <f t="shared" si="40"/>
        <v>1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+'20'!J245</f>
        <v>20</v>
      </c>
      <c r="F245" s="70"/>
      <c r="G245" s="46">
        <f t="shared" si="39"/>
        <v>20</v>
      </c>
      <c r="H245" s="77">
        <v>0</v>
      </c>
      <c r="I245" s="75">
        <v>0</v>
      </c>
      <c r="J245" s="46">
        <f t="shared" si="40"/>
        <v>20</v>
      </c>
      <c r="K245" s="71"/>
      <c r="L245" s="20">
        <v>20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9" ht="25.5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63">
        <f>+'20'!J246</f>
        <v>5</v>
      </c>
      <c r="F246" s="70"/>
      <c r="G246" s="46">
        <f t="shared" si="39"/>
        <v>5</v>
      </c>
      <c r="H246" s="77">
        <v>0</v>
      </c>
      <c r="I246" s="75">
        <v>0</v>
      </c>
      <c r="J246" s="46">
        <f t="shared" si="40"/>
        <v>5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63">
        <f>+'20'!J247</f>
        <v>1</v>
      </c>
      <c r="F247" s="70"/>
      <c r="G247" s="46">
        <f t="shared" si="39"/>
        <v>1</v>
      </c>
      <c r="H247" s="77">
        <v>0</v>
      </c>
      <c r="I247" s="75">
        <v>0</v>
      </c>
      <c r="J247" s="46">
        <f t="shared" si="40"/>
        <v>1</v>
      </c>
      <c r="K247" s="71"/>
      <c r="L247" s="20">
        <v>20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+'20'!J248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/>
      <c r="M248" s="64">
        <f t="shared" si="33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+'20'!J249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/>
      <c r="M249" s="64">
        <f t="shared" si="33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+'20'!J250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/>
      <c r="M250" s="64">
        <f t="shared" si="33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+'20'!J251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/>
      <c r="M251" s="64">
        <f t="shared" si="33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4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+'20'!J252</f>
        <v>0</v>
      </c>
      <c r="F252" s="70"/>
      <c r="G252" s="46">
        <f t="shared" ref="G252" si="45">E252+F252</f>
        <v>0</v>
      </c>
      <c r="H252" s="77">
        <v>0</v>
      </c>
      <c r="I252" s="75">
        <v>0</v>
      </c>
      <c r="J252" s="46">
        <f t="shared" ref="J252" si="46">+G252-H252-K252-I252</f>
        <v>0</v>
      </c>
      <c r="K252" s="71"/>
      <c r="L252" s="20"/>
      <c r="M252" s="64">
        <f t="shared" si="33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4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+'20'!J253</f>
        <v>0</v>
      </c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si="37"/>
        <v>0</v>
      </c>
      <c r="Q253" s="89"/>
      <c r="R253" s="43">
        <f t="shared" ref="R253" si="50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540.23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1990</v>
      </c>
    </row>
    <row r="257" spans="1:21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21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1040</v>
      </c>
      <c r="O258" s="2">
        <v>200</v>
      </c>
      <c r="P258" s="2">
        <v>240</v>
      </c>
      <c r="Q258" s="2">
        <v>400</v>
      </c>
      <c r="R258" s="2">
        <v>35</v>
      </c>
      <c r="S258" s="2">
        <v>35</v>
      </c>
      <c r="T258" s="2">
        <v>65</v>
      </c>
      <c r="U258" s="2">
        <v>65</v>
      </c>
    </row>
    <row r="259" spans="1:21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25</v>
      </c>
    </row>
    <row r="262" spans="1:21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925</v>
      </c>
    </row>
    <row r="263" spans="1:21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925</v>
      </c>
    </row>
    <row r="264" spans="1:21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H253" sqref="H252:H253"/>
      <selection pane="topRight" activeCell="H253" sqref="H252:H253"/>
      <selection pane="bottomLeft" activeCell="H253" sqref="H252:H253"/>
      <selection pane="bottomRight" activeCell="G45" sqref="G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9</v>
      </c>
      <c r="K5" s="71">
        <v>1</v>
      </c>
      <c r="L5" s="15">
        <v>50</v>
      </c>
      <c r="M5" s="64">
        <f>+L5*K5</f>
        <v>50</v>
      </c>
      <c r="N5" s="17" t="s">
        <v>1435</v>
      </c>
      <c r="O5" s="18">
        <v>50</v>
      </c>
      <c r="P5" s="23">
        <f>SUM(M5-O5)</f>
        <v>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18</v>
      </c>
      <c r="F6" s="70"/>
      <c r="G6" s="46">
        <f t="shared" si="0"/>
        <v>18</v>
      </c>
      <c r="H6" s="77">
        <v>0</v>
      </c>
      <c r="I6" s="75">
        <v>0</v>
      </c>
      <c r="J6" s="46">
        <f t="shared" si="1"/>
        <v>10</v>
      </c>
      <c r="K6" s="71">
        <v>8</v>
      </c>
      <c r="L6" s="15">
        <v>100</v>
      </c>
      <c r="M6" s="64">
        <f t="shared" ref="M6:M80" si="2">+L6*K6</f>
        <v>800</v>
      </c>
      <c r="N6" s="17" t="s">
        <v>16</v>
      </c>
      <c r="O6" s="18"/>
      <c r="P6" s="121">
        <f t="shared" ref="P6:P69" si="3">SUM(M6-O6)</f>
        <v>800</v>
      </c>
      <c r="Q6" s="120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13</v>
      </c>
      <c r="F15" s="70"/>
      <c r="G15" s="46">
        <f t="shared" si="0"/>
        <v>13</v>
      </c>
      <c r="H15" s="77">
        <v>0</v>
      </c>
      <c r="I15" s="75">
        <v>0</v>
      </c>
      <c r="J15" s="46">
        <f t="shared" si="1"/>
        <v>13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16</v>
      </c>
      <c r="F18" s="70"/>
      <c r="G18" s="46">
        <f t="shared" si="0"/>
        <v>16</v>
      </c>
      <c r="H18" s="77">
        <v>0</v>
      </c>
      <c r="I18" s="75">
        <v>0</v>
      </c>
      <c r="J18" s="46">
        <f t="shared" si="1"/>
        <v>15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1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2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>
        <v>45</v>
      </c>
      <c r="P21" s="121">
        <f t="shared" si="3"/>
        <v>125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17</v>
      </c>
      <c r="F28" s="70"/>
      <c r="G28" s="46">
        <f t="shared" si="5"/>
        <v>17</v>
      </c>
      <c r="H28" s="77">
        <v>0</v>
      </c>
      <c r="I28" s="75">
        <v>0</v>
      </c>
      <c r="J28" s="46">
        <f t="shared" si="6"/>
        <v>16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11</v>
      </c>
      <c r="F29" s="70"/>
      <c r="G29" s="46">
        <f t="shared" si="5"/>
        <v>11</v>
      </c>
      <c r="H29" s="77">
        <v>0</v>
      </c>
      <c r="I29" s="75">
        <v>0</v>
      </c>
      <c r="J29" s="46">
        <f t="shared" si="6"/>
        <v>11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5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1">
        <f t="shared" si="3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+'21'!J37</f>
        <v>2</v>
      </c>
      <c r="F37" s="70"/>
      <c r="G37" s="46">
        <f t="shared" si="5"/>
        <v>2</v>
      </c>
      <c r="H37" s="77">
        <v>0</v>
      </c>
      <c r="I37" s="75">
        <v>0</v>
      </c>
      <c r="J37" s="46">
        <f t="shared" si="6"/>
        <v>1</v>
      </c>
      <c r="K37" s="71">
        <v>1</v>
      </c>
      <c r="L37" s="15">
        <v>100</v>
      </c>
      <c r="M37" s="64">
        <f t="shared" si="2"/>
        <v>100</v>
      </c>
      <c r="N37" s="17" t="s">
        <v>1438</v>
      </c>
      <c r="O37" s="18"/>
      <c r="P37" s="121">
        <f t="shared" si="3"/>
        <v>100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8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3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1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0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/>
      <c r="P41" s="121">
        <f t="shared" si="3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4</v>
      </c>
      <c r="F56" s="70"/>
      <c r="G56" s="46">
        <f t="shared" si="5"/>
        <v>4</v>
      </c>
      <c r="H56" s="77">
        <v>0</v>
      </c>
      <c r="I56" s="75">
        <v>0</v>
      </c>
      <c r="J56" s="46">
        <f t="shared" si="6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0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/>
      <c r="P65" s="121">
        <f t="shared" si="3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5</v>
      </c>
      <c r="F80" s="70"/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17</v>
      </c>
      <c r="F110" s="70"/>
      <c r="G110" s="46">
        <f t="shared" si="20"/>
        <v>17</v>
      </c>
      <c r="H110" s="77">
        <v>0</v>
      </c>
      <c r="I110" s="75">
        <v>0</v>
      </c>
      <c r="J110" s="46">
        <f t="shared" si="21"/>
        <v>16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21">
        <f t="shared" si="7"/>
        <v>120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5</v>
      </c>
      <c r="F111" s="70"/>
      <c r="G111" s="46">
        <f t="shared" si="20"/>
        <v>5</v>
      </c>
      <c r="H111" s="77">
        <v>0</v>
      </c>
      <c r="I111" s="75">
        <v>0</v>
      </c>
      <c r="J111" s="46">
        <f t="shared" si="21"/>
        <v>5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8</v>
      </c>
      <c r="F116" s="70"/>
      <c r="G116" s="46">
        <f t="shared" si="20"/>
        <v>8</v>
      </c>
      <c r="H116" s="77">
        <v>0</v>
      </c>
      <c r="I116" s="75">
        <v>0</v>
      </c>
      <c r="J116" s="46">
        <f t="shared" si="21"/>
        <v>7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1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10</v>
      </c>
      <c r="F131" s="70"/>
      <c r="G131" s="46">
        <f t="shared" si="20"/>
        <v>10</v>
      </c>
      <c r="H131" s="77">
        <v>0</v>
      </c>
      <c r="I131" s="75">
        <v>0</v>
      </c>
      <c r="J131" s="46">
        <f t="shared" si="21"/>
        <v>10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4</v>
      </c>
      <c r="F133" s="70"/>
      <c r="G133" s="46">
        <f t="shared" si="20"/>
        <v>4</v>
      </c>
      <c r="H133" s="77">
        <v>0</v>
      </c>
      <c r="I133" s="75">
        <v>0</v>
      </c>
      <c r="J133" s="46">
        <f t="shared" si="21"/>
        <v>3</v>
      </c>
      <c r="K133" s="71">
        <v>1</v>
      </c>
      <c r="L133" s="20">
        <v>50</v>
      </c>
      <c r="M133" s="64">
        <f t="shared" si="8"/>
        <v>50</v>
      </c>
      <c r="N133" s="17" t="s">
        <v>1435</v>
      </c>
      <c r="O133" s="18">
        <v>50</v>
      </c>
      <c r="P133" s="23">
        <f t="shared" si="7"/>
        <v>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+'21'!J156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+'21'!J157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5</v>
      </c>
      <c r="F175" s="70"/>
      <c r="G175" s="46">
        <f t="shared" si="28"/>
        <v>5</v>
      </c>
      <c r="H175" s="77">
        <v>0</v>
      </c>
      <c r="I175" s="75">
        <v>0</v>
      </c>
      <c r="J175" s="46">
        <f t="shared" si="29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13</v>
      </c>
      <c r="F185" s="70"/>
      <c r="G185" s="46">
        <f t="shared" si="28"/>
        <v>13</v>
      </c>
      <c r="H185" s="77">
        <v>0</v>
      </c>
      <c r="I185" s="75">
        <v>0</v>
      </c>
      <c r="J185" s="46">
        <f t="shared" si="29"/>
        <v>13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+'21'!J188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143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3</v>
      </c>
      <c r="F194" s="70"/>
      <c r="G194" s="46">
        <f t="shared" si="28"/>
        <v>3</v>
      </c>
      <c r="H194" s="77">
        <v>0</v>
      </c>
      <c r="I194" s="75">
        <v>0</v>
      </c>
      <c r="J194" s="46">
        <f t="shared" si="29"/>
        <v>3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2</v>
      </c>
      <c r="F198" s="70"/>
      <c r="G198" s="46">
        <f t="shared" si="28"/>
        <v>2</v>
      </c>
      <c r="H198" s="77">
        <v>0</v>
      </c>
      <c r="I198" s="75">
        <v>0</v>
      </c>
      <c r="J198" s="46">
        <f t="shared" si="29"/>
        <v>2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30</v>
      </c>
      <c r="F205" s="70"/>
      <c r="G205" s="46">
        <f t="shared" si="28"/>
        <v>30</v>
      </c>
      <c r="H205" s="77">
        <v>0</v>
      </c>
      <c r="I205" s="75">
        <v>0</v>
      </c>
      <c r="J205" s="46">
        <f t="shared" si="29"/>
        <v>30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7</v>
      </c>
      <c r="F209" s="70"/>
      <c r="G209" s="46">
        <f t="shared" si="28"/>
        <v>7</v>
      </c>
      <c r="H209" s="77">
        <v>0</v>
      </c>
      <c r="I209" s="75">
        <v>0</v>
      </c>
      <c r="J209" s="46">
        <f t="shared" si="29"/>
        <v>5</v>
      </c>
      <c r="K209" s="71">
        <v>2</v>
      </c>
      <c r="L209" s="20">
        <v>120</v>
      </c>
      <c r="M209" s="64">
        <f t="shared" si="32"/>
        <v>240</v>
      </c>
      <c r="N209" s="17" t="s">
        <v>16</v>
      </c>
      <c r="O209" s="18"/>
      <c r="P209" s="121">
        <f t="shared" si="36"/>
        <v>240</v>
      </c>
      <c r="Q209" s="89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+'21'!J229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+'21'!J230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+'21'!J231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+'21'!J235</f>
        <v>6</v>
      </c>
      <c r="F235" s="70"/>
      <c r="G235" s="46">
        <f t="shared" si="38"/>
        <v>6</v>
      </c>
      <c r="H235" s="77">
        <v>0</v>
      </c>
      <c r="I235" s="75">
        <v>0</v>
      </c>
      <c r="J235" s="46">
        <f t="shared" si="39"/>
        <v>6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+'21'!J236</f>
        <v>7</v>
      </c>
      <c r="F236" s="70"/>
      <c r="G236" s="46">
        <f t="shared" si="38"/>
        <v>7</v>
      </c>
      <c r="H236" s="77">
        <v>0</v>
      </c>
      <c r="I236" s="75">
        <v>0</v>
      </c>
      <c r="J236" s="46">
        <f t="shared" si="39"/>
        <v>6</v>
      </c>
      <c r="K236" s="71">
        <v>1</v>
      </c>
      <c r="L236" s="20">
        <v>50</v>
      </c>
      <c r="M236" s="64">
        <f t="shared" si="40"/>
        <v>50</v>
      </c>
      <c r="N236" s="17" t="s">
        <v>16</v>
      </c>
      <c r="O236" s="18">
        <v>10</v>
      </c>
      <c r="P236" s="121">
        <f t="shared" si="36"/>
        <v>40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+'21'!J237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+'21'!J238</f>
        <v>9</v>
      </c>
      <c r="F238" s="70"/>
      <c r="G238" s="46">
        <f t="shared" si="38"/>
        <v>9</v>
      </c>
      <c r="H238" s="77">
        <v>0</v>
      </c>
      <c r="I238" s="75">
        <v>0</v>
      </c>
      <c r="J238" s="46">
        <f t="shared" si="39"/>
        <v>9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+'21'!J239</f>
        <v>3</v>
      </c>
      <c r="F239" s="70"/>
      <c r="G239" s="46">
        <f t="shared" si="38"/>
        <v>3</v>
      </c>
      <c r="H239" s="77">
        <v>0</v>
      </c>
      <c r="I239" s="75">
        <v>0</v>
      </c>
      <c r="J239" s="46">
        <f t="shared" si="39"/>
        <v>3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+'21'!J240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+'21'!J241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+'21'!J242</f>
        <v>2</v>
      </c>
      <c r="F242" s="70"/>
      <c r="G242" s="46">
        <f t="shared" si="38"/>
        <v>2</v>
      </c>
      <c r="H242" s="77">
        <v>0</v>
      </c>
      <c r="I242" s="75">
        <v>0</v>
      </c>
      <c r="J242" s="46">
        <f t="shared" si="39"/>
        <v>1</v>
      </c>
      <c r="K242" s="71">
        <v>1</v>
      </c>
      <c r="L242" s="20">
        <v>35</v>
      </c>
      <c r="M242" s="64">
        <f t="shared" si="40"/>
        <v>35</v>
      </c>
      <c r="N242" s="17" t="s">
        <v>16</v>
      </c>
      <c r="O242" s="18"/>
      <c r="P242" s="121">
        <f t="shared" si="36"/>
        <v>35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+'21'!J243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+'21'!J244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+'21'!J245</f>
        <v>20</v>
      </c>
      <c r="F245" s="70"/>
      <c r="G245" s="46">
        <f t="shared" si="38"/>
        <v>20</v>
      </c>
      <c r="H245" s="77">
        <v>0</v>
      </c>
      <c r="I245" s="75">
        <v>0</v>
      </c>
      <c r="J245" s="46">
        <f t="shared" si="39"/>
        <v>20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63">
        <f>+'21'!J246</f>
        <v>5</v>
      </c>
      <c r="F246" s="70"/>
      <c r="G246" s="46">
        <f t="shared" si="38"/>
        <v>5</v>
      </c>
      <c r="H246" s="77">
        <v>0</v>
      </c>
      <c r="I246" s="75">
        <v>0</v>
      </c>
      <c r="J246" s="46">
        <f t="shared" si="39"/>
        <v>2</v>
      </c>
      <c r="K246" s="71">
        <v>3</v>
      </c>
      <c r="L246" s="20">
        <v>25</v>
      </c>
      <c r="M246" s="64">
        <f t="shared" si="42"/>
        <v>75</v>
      </c>
      <c r="N246" s="17" t="s">
        <v>16</v>
      </c>
      <c r="O246" s="18"/>
      <c r="P246" s="121">
        <f t="shared" si="36"/>
        <v>75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63">
        <f>+'21'!J247</f>
        <v>1</v>
      </c>
      <c r="F247" s="70"/>
      <c r="G247" s="46">
        <f t="shared" si="38"/>
        <v>1</v>
      </c>
      <c r="H247" s="77">
        <v>0</v>
      </c>
      <c r="I247" s="75">
        <v>0</v>
      </c>
      <c r="J247" s="46">
        <f t="shared" si="39"/>
        <v>1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+'21'!J248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+'21'!J249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+'21'!J250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+'21'!J251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+'21'!J252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ref="J252" si="44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+'21'!J253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1040.76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3040</v>
      </c>
    </row>
    <row r="257" spans="1:18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1275</v>
      </c>
      <c r="O258" s="2">
        <v>600</v>
      </c>
      <c r="P258" s="2">
        <v>120</v>
      </c>
      <c r="Q258" s="2">
        <v>465</v>
      </c>
      <c r="R258" s="2">
        <v>90</v>
      </c>
    </row>
    <row r="259" spans="1:18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155</v>
      </c>
    </row>
    <row r="262" spans="1:18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1610</v>
      </c>
    </row>
    <row r="263" spans="1:18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1610</v>
      </c>
    </row>
    <row r="264" spans="1:18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H253" sqref="H252:H253"/>
      <selection pane="topRight" activeCell="H253" sqref="H252:H253"/>
      <selection pane="bottomLeft" activeCell="H253" sqref="H252:H253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6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75</v>
      </c>
      <c r="P5" s="121">
        <f>SUM(M5-O5)</f>
        <v>75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10</v>
      </c>
      <c r="F6" s="70">
        <v>10</v>
      </c>
      <c r="G6" s="46">
        <f t="shared" si="0"/>
        <v>20</v>
      </c>
      <c r="H6" s="77">
        <v>0</v>
      </c>
      <c r="I6" s="75">
        <v>0</v>
      </c>
      <c r="J6" s="46">
        <f t="shared" si="1"/>
        <v>17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69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13</v>
      </c>
      <c r="F15" s="70"/>
      <c r="G15" s="46">
        <f t="shared" si="0"/>
        <v>13</v>
      </c>
      <c r="H15" s="77">
        <v>0</v>
      </c>
      <c r="I15" s="75">
        <v>0</v>
      </c>
      <c r="J15" s="46">
        <f t="shared" si="1"/>
        <v>13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12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/>
      <c r="P18" s="121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21</v>
      </c>
      <c r="F22" s="70">
        <v>5</v>
      </c>
      <c r="G22" s="46">
        <f t="shared" si="0"/>
        <v>26</v>
      </c>
      <c r="H22" s="77">
        <v>0</v>
      </c>
      <c r="I22" s="75">
        <v>0</v>
      </c>
      <c r="J22" s="46">
        <f t="shared" si="1"/>
        <v>14</v>
      </c>
      <c r="K22" s="71">
        <v>12</v>
      </c>
      <c r="L22" s="20">
        <v>100</v>
      </c>
      <c r="M22" s="64">
        <f t="shared" si="2"/>
        <v>1200</v>
      </c>
      <c r="N22" s="17" t="s">
        <v>16</v>
      </c>
      <c r="O22" s="18">
        <v>100</v>
      </c>
      <c r="P22" s="121">
        <f t="shared" si="3"/>
        <v>1100</v>
      </c>
      <c r="Q22" s="120">
        <v>27.98</v>
      </c>
      <c r="R22" s="43">
        <f t="shared" si="4"/>
        <v>335.76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16</v>
      </c>
      <c r="F28" s="70"/>
      <c r="G28" s="46">
        <f t="shared" si="5"/>
        <v>16</v>
      </c>
      <c r="H28" s="77">
        <v>0</v>
      </c>
      <c r="I28" s="75">
        <v>0</v>
      </c>
      <c r="J28" s="46">
        <f t="shared" si="6"/>
        <v>16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11</v>
      </c>
      <c r="F29" s="70"/>
      <c r="G29" s="46">
        <f t="shared" si="5"/>
        <v>11</v>
      </c>
      <c r="H29" s="77">
        <v>0</v>
      </c>
      <c r="I29" s="75">
        <v>0</v>
      </c>
      <c r="J29" s="46">
        <f t="shared" si="6"/>
        <v>11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5</v>
      </c>
      <c r="F31" s="70">
        <v>5</v>
      </c>
      <c r="G31" s="46">
        <f t="shared" si="5"/>
        <v>10</v>
      </c>
      <c r="H31" s="77">
        <v>0</v>
      </c>
      <c r="I31" s="75">
        <v>0</v>
      </c>
      <c r="J31" s="46">
        <f t="shared" si="6"/>
        <v>3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/>
      <c r="P31" s="121">
        <f t="shared" si="3"/>
        <v>700</v>
      </c>
      <c r="Q31" s="12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+'22'!J37</f>
        <v>1</v>
      </c>
      <c r="F37" s="70"/>
      <c r="G37" s="46">
        <f t="shared" si="5"/>
        <v>1</v>
      </c>
      <c r="H37" s="77">
        <v>0</v>
      </c>
      <c r="I37" s="75">
        <v>0</v>
      </c>
      <c r="J37" s="46">
        <f t="shared" si="6"/>
        <v>1</v>
      </c>
      <c r="K37" s="71"/>
      <c r="L37" s="15">
        <v>100</v>
      </c>
      <c r="M37" s="64">
        <f t="shared" si="2"/>
        <v>0</v>
      </c>
      <c r="N37" s="17" t="s">
        <v>1438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8</v>
      </c>
      <c r="F39" s="70">
        <v>5</v>
      </c>
      <c r="G39" s="46">
        <f t="shared" si="5"/>
        <v>13</v>
      </c>
      <c r="H39" s="77">
        <v>0</v>
      </c>
      <c r="I39" s="75">
        <v>0</v>
      </c>
      <c r="J39" s="46">
        <f t="shared" si="6"/>
        <v>13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3</v>
      </c>
      <c r="F40" s="70">
        <v>5</v>
      </c>
      <c r="G40" s="46">
        <f t="shared" si="5"/>
        <v>8</v>
      </c>
      <c r="H40" s="77">
        <v>0</v>
      </c>
      <c r="I40" s="75">
        <v>0</v>
      </c>
      <c r="J40" s="46">
        <f t="shared" si="6"/>
        <v>8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0</v>
      </c>
      <c r="F41" s="70">
        <v>5</v>
      </c>
      <c r="G41" s="46">
        <f t="shared" si="5"/>
        <v>5</v>
      </c>
      <c r="H41" s="77">
        <v>0</v>
      </c>
      <c r="I41" s="75">
        <v>0</v>
      </c>
      <c r="J41" s="46">
        <f t="shared" si="6"/>
        <v>4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4</v>
      </c>
      <c r="F56" s="70"/>
      <c r="G56" s="46">
        <f t="shared" si="5"/>
        <v>4</v>
      </c>
      <c r="H56" s="77">
        <v>0</v>
      </c>
      <c r="I56" s="75">
        <v>0</v>
      </c>
      <c r="J56" s="46">
        <f t="shared" si="6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5</v>
      </c>
      <c r="F74" s="70">
        <v>5</v>
      </c>
      <c r="G74" s="46">
        <f t="shared" si="5"/>
        <v>10</v>
      </c>
      <c r="H74" s="77">
        <v>0</v>
      </c>
      <c r="I74" s="75">
        <v>0</v>
      </c>
      <c r="J74" s="46">
        <f t="shared" si="6"/>
        <v>8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3</v>
      </c>
      <c r="F77" s="70">
        <v>5</v>
      </c>
      <c r="G77" s="46">
        <f t="shared" si="5"/>
        <v>8</v>
      </c>
      <c r="H77" s="77">
        <v>0</v>
      </c>
      <c r="I77" s="75">
        <v>0</v>
      </c>
      <c r="J77" s="46">
        <f t="shared" si="6"/>
        <v>7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5</v>
      </c>
      <c r="F80" s="70">
        <v>3</v>
      </c>
      <c r="G80" s="46">
        <f t="shared" si="5"/>
        <v>8</v>
      </c>
      <c r="H80" s="77">
        <v>0</v>
      </c>
      <c r="I80" s="75">
        <v>0</v>
      </c>
      <c r="J80" s="46">
        <f t="shared" si="6"/>
        <v>8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4</v>
      </c>
      <c r="F81" s="70">
        <v>3</v>
      </c>
      <c r="G81" s="46">
        <f t="shared" si="5"/>
        <v>7</v>
      </c>
      <c r="H81" s="77">
        <v>0</v>
      </c>
      <c r="I81" s="75">
        <v>0</v>
      </c>
      <c r="J81" s="46">
        <f t="shared" si="6"/>
        <v>7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16</v>
      </c>
      <c r="F110" s="70"/>
      <c r="G110" s="46">
        <f t="shared" si="20"/>
        <v>16</v>
      </c>
      <c r="H110" s="77">
        <v>0</v>
      </c>
      <c r="I110" s="75">
        <v>0</v>
      </c>
      <c r="J110" s="46">
        <f t="shared" si="21"/>
        <v>14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/>
      <c r="P110" s="121">
        <f t="shared" si="7"/>
        <v>240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5</v>
      </c>
      <c r="F111" s="70"/>
      <c r="G111" s="46">
        <f t="shared" si="20"/>
        <v>5</v>
      </c>
      <c r="H111" s="77">
        <v>0</v>
      </c>
      <c r="I111" s="75">
        <v>0</v>
      </c>
      <c r="J111" s="46">
        <f t="shared" si="21"/>
        <v>5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10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10</v>
      </c>
      <c r="F131" s="70">
        <v>5</v>
      </c>
      <c r="G131" s="46">
        <f t="shared" si="20"/>
        <v>15</v>
      </c>
      <c r="H131" s="77">
        <v>0</v>
      </c>
      <c r="I131" s="75">
        <v>0</v>
      </c>
      <c r="J131" s="46">
        <f t="shared" si="21"/>
        <v>9</v>
      </c>
      <c r="K131" s="71">
        <v>6</v>
      </c>
      <c r="L131" s="22">
        <v>50</v>
      </c>
      <c r="M131" s="64">
        <f t="shared" si="8"/>
        <v>300</v>
      </c>
      <c r="N131" s="17" t="s">
        <v>16</v>
      </c>
      <c r="O131" s="18">
        <v>100</v>
      </c>
      <c r="P131" s="121">
        <f t="shared" si="7"/>
        <v>200</v>
      </c>
      <c r="Q131" s="89">
        <v>9.91</v>
      </c>
      <c r="R131" s="43">
        <f t="shared" si="9"/>
        <v>59.46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0</v>
      </c>
      <c r="F132" s="70">
        <v>5</v>
      </c>
      <c r="G132" s="46">
        <f t="shared" si="20"/>
        <v>5</v>
      </c>
      <c r="H132" s="77">
        <v>0</v>
      </c>
      <c r="I132" s="75">
        <v>0</v>
      </c>
      <c r="J132" s="46">
        <f t="shared" si="21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3</v>
      </c>
      <c r="F133" s="70">
        <v>5</v>
      </c>
      <c r="G133" s="46">
        <f t="shared" si="20"/>
        <v>8</v>
      </c>
      <c r="H133" s="77">
        <v>0</v>
      </c>
      <c r="I133" s="75">
        <v>0</v>
      </c>
      <c r="J133" s="46">
        <f t="shared" si="21"/>
        <v>8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+'22'!J156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5</v>
      </c>
      <c r="F175" s="70"/>
      <c r="G175" s="46">
        <f t="shared" si="28"/>
        <v>5</v>
      </c>
      <c r="H175" s="77">
        <v>0</v>
      </c>
      <c r="I175" s="75">
        <v>0</v>
      </c>
      <c r="J175" s="46">
        <f t="shared" si="29"/>
        <v>4</v>
      </c>
      <c r="K175" s="71">
        <v>1</v>
      </c>
      <c r="L175" s="15">
        <v>50</v>
      </c>
      <c r="M175" s="64">
        <f>+L175*K175</f>
        <v>50</v>
      </c>
      <c r="N175" s="17" t="s">
        <v>1435</v>
      </c>
      <c r="O175" s="18">
        <v>50</v>
      </c>
      <c r="P175" s="23">
        <f t="shared" si="27"/>
        <v>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13</v>
      </c>
      <c r="F185" s="70"/>
      <c r="G185" s="46">
        <f t="shared" si="28"/>
        <v>13</v>
      </c>
      <c r="H185" s="77">
        <v>0</v>
      </c>
      <c r="I185" s="75">
        <v>0</v>
      </c>
      <c r="J185" s="46">
        <f t="shared" si="29"/>
        <v>12</v>
      </c>
      <c r="K185" s="71">
        <v>1</v>
      </c>
      <c r="L185" s="20">
        <v>80</v>
      </c>
      <c r="M185" s="64">
        <f t="shared" si="32"/>
        <v>80</v>
      </c>
      <c r="N185" s="17" t="s">
        <v>16</v>
      </c>
      <c r="O185" s="18"/>
      <c r="P185" s="121">
        <f t="shared" si="27"/>
        <v>80</v>
      </c>
      <c r="Q185" s="89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+'22'!J188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143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3</v>
      </c>
      <c r="F194" s="70"/>
      <c r="G194" s="46">
        <f t="shared" si="28"/>
        <v>3</v>
      </c>
      <c r="H194" s="77">
        <v>0</v>
      </c>
      <c r="I194" s="75">
        <v>0</v>
      </c>
      <c r="J194" s="46">
        <f t="shared" si="29"/>
        <v>2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21">
        <f t="shared" si="27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2</v>
      </c>
      <c r="F198" s="70"/>
      <c r="G198" s="46">
        <f t="shared" si="28"/>
        <v>2</v>
      </c>
      <c r="H198" s="77">
        <v>0</v>
      </c>
      <c r="I198" s="75">
        <v>0</v>
      </c>
      <c r="J198" s="46">
        <f t="shared" si="29"/>
        <v>0</v>
      </c>
      <c r="K198" s="71">
        <v>2</v>
      </c>
      <c r="L198" s="20">
        <v>150</v>
      </c>
      <c r="M198" s="64">
        <f t="shared" si="32"/>
        <v>300</v>
      </c>
      <c r="N198" s="17" t="s">
        <v>16</v>
      </c>
      <c r="O198" s="18">
        <v>150</v>
      </c>
      <c r="P198" s="121">
        <f t="shared" ref="P198:P253" si="36">SUM(M198-O198)</f>
        <v>150</v>
      </c>
      <c r="Q198" s="89">
        <v>64.38</v>
      </c>
      <c r="R198" s="43">
        <f t="shared" si="33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30</v>
      </c>
      <c r="F205" s="70"/>
      <c r="G205" s="46">
        <f t="shared" si="28"/>
        <v>30</v>
      </c>
      <c r="H205" s="77">
        <v>0</v>
      </c>
      <c r="I205" s="75">
        <v>0</v>
      </c>
      <c r="J205" s="46">
        <f t="shared" si="29"/>
        <v>30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5</v>
      </c>
      <c r="F209" s="70"/>
      <c r="G209" s="46">
        <f t="shared" si="28"/>
        <v>5</v>
      </c>
      <c r="H209" s="77">
        <v>0</v>
      </c>
      <c r="I209" s="75">
        <v>0</v>
      </c>
      <c r="J209" s="46">
        <f t="shared" si="29"/>
        <v>4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21">
        <f t="shared" si="36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+'22'!J229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+'22'!J230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+'22'!J231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+'22'!J235</f>
        <v>6</v>
      </c>
      <c r="F235" s="70"/>
      <c r="G235" s="46">
        <f t="shared" si="38"/>
        <v>6</v>
      </c>
      <c r="H235" s="77">
        <v>0</v>
      </c>
      <c r="I235" s="75">
        <v>0</v>
      </c>
      <c r="J235" s="46">
        <f t="shared" si="39"/>
        <v>1</v>
      </c>
      <c r="K235" s="71">
        <v>5</v>
      </c>
      <c r="L235" s="20">
        <v>50</v>
      </c>
      <c r="M235" s="64">
        <f t="shared" ref="M235:M247" si="40">+L235*K235</f>
        <v>250</v>
      </c>
      <c r="N235" s="17" t="s">
        <v>16</v>
      </c>
      <c r="O235" s="18">
        <v>125</v>
      </c>
      <c r="P235" s="121">
        <f t="shared" si="36"/>
        <v>125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+'22'!J236</f>
        <v>6</v>
      </c>
      <c r="F236" s="70"/>
      <c r="G236" s="46">
        <f t="shared" si="38"/>
        <v>6</v>
      </c>
      <c r="H236" s="77">
        <v>0</v>
      </c>
      <c r="I236" s="75">
        <v>0</v>
      </c>
      <c r="J236" s="46">
        <f t="shared" si="39"/>
        <v>4</v>
      </c>
      <c r="K236" s="71">
        <v>2</v>
      </c>
      <c r="L236" s="20">
        <v>50</v>
      </c>
      <c r="M236" s="64">
        <f t="shared" si="40"/>
        <v>100</v>
      </c>
      <c r="N236" s="17" t="s">
        <v>16</v>
      </c>
      <c r="O236" s="18">
        <v>50</v>
      </c>
      <c r="P236" s="121">
        <f t="shared" si="36"/>
        <v>50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+'22'!J237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+'22'!J238</f>
        <v>9</v>
      </c>
      <c r="F238" s="70"/>
      <c r="G238" s="46">
        <f t="shared" si="38"/>
        <v>9</v>
      </c>
      <c r="H238" s="77">
        <v>0</v>
      </c>
      <c r="I238" s="75">
        <v>0</v>
      </c>
      <c r="J238" s="46">
        <f t="shared" si="39"/>
        <v>9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+'22'!J239</f>
        <v>3</v>
      </c>
      <c r="F239" s="70"/>
      <c r="G239" s="46">
        <f t="shared" si="38"/>
        <v>3</v>
      </c>
      <c r="H239" s="77">
        <v>0</v>
      </c>
      <c r="I239" s="75">
        <v>0</v>
      </c>
      <c r="J239" s="46">
        <f t="shared" si="39"/>
        <v>3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+'22'!J240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+'22'!J241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+'22'!J242</f>
        <v>1</v>
      </c>
      <c r="F242" s="70"/>
      <c r="G242" s="46">
        <f t="shared" si="38"/>
        <v>1</v>
      </c>
      <c r="H242" s="77">
        <v>0</v>
      </c>
      <c r="I242" s="75">
        <v>0</v>
      </c>
      <c r="J242" s="46">
        <f t="shared" si="39"/>
        <v>1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+'22'!J243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+'22'!J244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+'22'!J245</f>
        <v>20</v>
      </c>
      <c r="F245" s="70"/>
      <c r="G245" s="46">
        <f t="shared" si="38"/>
        <v>20</v>
      </c>
      <c r="H245" s="77">
        <v>0</v>
      </c>
      <c r="I245" s="75">
        <v>0</v>
      </c>
      <c r="J245" s="46">
        <f t="shared" si="39"/>
        <v>20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63">
        <f>+'22'!J246</f>
        <v>2</v>
      </c>
      <c r="F246" s="70"/>
      <c r="G246" s="46">
        <f t="shared" si="38"/>
        <v>2</v>
      </c>
      <c r="H246" s="77">
        <v>0</v>
      </c>
      <c r="I246" s="75">
        <v>0</v>
      </c>
      <c r="J246" s="46">
        <f t="shared" si="39"/>
        <v>0</v>
      </c>
      <c r="K246" s="71">
        <v>2</v>
      </c>
      <c r="L246" s="20">
        <v>39</v>
      </c>
      <c r="M246" s="64">
        <f t="shared" si="42"/>
        <v>78</v>
      </c>
      <c r="N246" s="17" t="s">
        <v>16</v>
      </c>
      <c r="O246" s="18">
        <v>28</v>
      </c>
      <c r="P246" s="121">
        <f t="shared" si="36"/>
        <v>50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63">
        <f>+'22'!J247</f>
        <v>1</v>
      </c>
      <c r="F247" s="70"/>
      <c r="G247" s="46">
        <f t="shared" si="38"/>
        <v>1</v>
      </c>
      <c r="H247" s="77">
        <v>0</v>
      </c>
      <c r="I247" s="75">
        <v>0</v>
      </c>
      <c r="J247" s="46">
        <f t="shared" si="39"/>
        <v>1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+'22'!J248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+'22'!J249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+'22'!J250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+'22'!J251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+'22'!J252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+'22'!J253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1330.3999999999999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4398</v>
      </c>
    </row>
    <row r="257" spans="1:19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1345</v>
      </c>
      <c r="O258" s="2">
        <v>75</v>
      </c>
      <c r="P258" s="2">
        <v>1000</v>
      </c>
      <c r="Q258" s="2">
        <v>100</v>
      </c>
      <c r="R258" s="2">
        <v>50</v>
      </c>
      <c r="S258" s="2">
        <v>120</v>
      </c>
    </row>
    <row r="259" spans="1:19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678</v>
      </c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2375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2375</v>
      </c>
    </row>
    <row r="264" spans="1:19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H253" sqref="H252:H253"/>
      <selection pane="topRight" activeCell="H253" sqref="H252:H253"/>
      <selection pane="bottomLeft" activeCell="H253" sqref="H252:H253"/>
      <selection pane="bottomRight" activeCell="I15" sqref="I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6</v>
      </c>
      <c r="F5" s="70"/>
      <c r="G5" s="46">
        <f t="shared" ref="G5:G26" si="0">E5+F5</f>
        <v>6</v>
      </c>
      <c r="H5" s="77">
        <v>0</v>
      </c>
      <c r="I5" s="75">
        <v>0</v>
      </c>
      <c r="J5" s="46">
        <f t="shared" ref="J5:J26" si="1">+G5-H5-K5-I5</f>
        <v>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17</v>
      </c>
      <c r="F6" s="70"/>
      <c r="G6" s="46">
        <f t="shared" si="0"/>
        <v>17</v>
      </c>
      <c r="H6" s="77">
        <v>0</v>
      </c>
      <c r="I6" s="75">
        <v>0</v>
      </c>
      <c r="J6" s="46">
        <f t="shared" si="1"/>
        <v>14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69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13</v>
      </c>
      <c r="F15" s="70"/>
      <c r="G15" s="46">
        <f t="shared" si="0"/>
        <v>13</v>
      </c>
      <c r="H15" s="77">
        <v>0</v>
      </c>
      <c r="I15" s="75">
        <v>0</v>
      </c>
      <c r="J15" s="46">
        <f t="shared" si="1"/>
        <v>13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16</v>
      </c>
      <c r="F28" s="70"/>
      <c r="G28" s="46">
        <f t="shared" si="5"/>
        <v>16</v>
      </c>
      <c r="H28" s="77">
        <v>0</v>
      </c>
      <c r="I28" s="75">
        <v>0</v>
      </c>
      <c r="J28" s="46">
        <f t="shared" si="6"/>
        <v>16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11</v>
      </c>
      <c r="F29" s="70"/>
      <c r="G29" s="46">
        <f t="shared" si="5"/>
        <v>11</v>
      </c>
      <c r="H29" s="77">
        <v>0</v>
      </c>
      <c r="I29" s="75">
        <v>0</v>
      </c>
      <c r="J29" s="46">
        <f t="shared" si="6"/>
        <v>11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3</v>
      </c>
      <c r="F31" s="70"/>
      <c r="G31" s="46">
        <f t="shared" si="5"/>
        <v>3</v>
      </c>
      <c r="H31" s="77">
        <v>0</v>
      </c>
      <c r="I31" s="75">
        <v>0</v>
      </c>
      <c r="J31" s="46">
        <f t="shared" si="6"/>
        <v>3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+'23'!J37</f>
        <v>1</v>
      </c>
      <c r="F37" s="70"/>
      <c r="G37" s="46">
        <f t="shared" si="5"/>
        <v>1</v>
      </c>
      <c r="H37" s="77">
        <v>0</v>
      </c>
      <c r="I37" s="75">
        <v>0</v>
      </c>
      <c r="J37" s="46">
        <f t="shared" si="6"/>
        <v>1</v>
      </c>
      <c r="K37" s="71"/>
      <c r="L37" s="15">
        <v>100</v>
      </c>
      <c r="M37" s="64">
        <f t="shared" si="2"/>
        <v>0</v>
      </c>
      <c r="N37" s="17" t="s">
        <v>1438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13</v>
      </c>
      <c r="F39" s="70"/>
      <c r="G39" s="46">
        <f t="shared" si="5"/>
        <v>13</v>
      </c>
      <c r="H39" s="77">
        <v>0</v>
      </c>
      <c r="I39" s="75">
        <v>0</v>
      </c>
      <c r="J39" s="46">
        <f t="shared" si="6"/>
        <v>13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8</v>
      </c>
      <c r="F40" s="70"/>
      <c r="G40" s="46">
        <f t="shared" si="5"/>
        <v>8</v>
      </c>
      <c r="H40" s="77">
        <v>0</v>
      </c>
      <c r="I40" s="75">
        <v>0</v>
      </c>
      <c r="J40" s="46">
        <f t="shared" si="6"/>
        <v>8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4</v>
      </c>
      <c r="F56" s="70"/>
      <c r="G56" s="46">
        <f t="shared" si="5"/>
        <v>4</v>
      </c>
      <c r="H56" s="77">
        <v>0</v>
      </c>
      <c r="I56" s="75">
        <v>0</v>
      </c>
      <c r="J56" s="46">
        <f t="shared" si="6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8</v>
      </c>
      <c r="F74" s="70"/>
      <c r="G74" s="46">
        <f t="shared" si="5"/>
        <v>8</v>
      </c>
      <c r="H74" s="77">
        <v>0</v>
      </c>
      <c r="I74" s="75">
        <v>0</v>
      </c>
      <c r="J74" s="46">
        <f t="shared" si="6"/>
        <v>8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8</v>
      </c>
      <c r="F80" s="70"/>
      <c r="G80" s="46">
        <f t="shared" si="5"/>
        <v>8</v>
      </c>
      <c r="H80" s="77">
        <v>0</v>
      </c>
      <c r="I80" s="75">
        <v>0</v>
      </c>
      <c r="J80" s="46">
        <f t="shared" si="6"/>
        <v>8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7</v>
      </c>
      <c r="F81" s="70"/>
      <c r="G81" s="46">
        <f t="shared" si="5"/>
        <v>7</v>
      </c>
      <c r="H81" s="77">
        <v>0</v>
      </c>
      <c r="I81" s="75">
        <v>0</v>
      </c>
      <c r="J81" s="46">
        <f t="shared" si="6"/>
        <v>7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14</v>
      </c>
      <c r="F110" s="70"/>
      <c r="G110" s="46">
        <f t="shared" si="20"/>
        <v>14</v>
      </c>
      <c r="H110" s="77">
        <v>0</v>
      </c>
      <c r="I110" s="75">
        <v>0</v>
      </c>
      <c r="J110" s="46">
        <f t="shared" si="21"/>
        <v>11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>
        <v>60</v>
      </c>
      <c r="P110" s="121">
        <f t="shared" si="7"/>
        <v>300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5</v>
      </c>
      <c r="F111" s="70"/>
      <c r="G111" s="46">
        <f t="shared" si="20"/>
        <v>5</v>
      </c>
      <c r="H111" s="77">
        <v>0</v>
      </c>
      <c r="I111" s="75">
        <v>0</v>
      </c>
      <c r="J111" s="46">
        <f t="shared" si="21"/>
        <v>4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21">
        <f t="shared" si="7"/>
        <v>250</v>
      </c>
      <c r="Q111" s="89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9</v>
      </c>
      <c r="F131" s="70"/>
      <c r="G131" s="46">
        <f t="shared" si="20"/>
        <v>9</v>
      </c>
      <c r="H131" s="77">
        <v>0</v>
      </c>
      <c r="I131" s="75">
        <v>0</v>
      </c>
      <c r="J131" s="46">
        <f t="shared" si="21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5</v>
      </c>
      <c r="F132" s="70"/>
      <c r="G132" s="46">
        <f t="shared" si="20"/>
        <v>5</v>
      </c>
      <c r="H132" s="77">
        <v>0</v>
      </c>
      <c r="I132" s="75">
        <v>0</v>
      </c>
      <c r="J132" s="46">
        <f t="shared" si="21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8</v>
      </c>
      <c r="F133" s="70"/>
      <c r="G133" s="46">
        <f t="shared" si="20"/>
        <v>8</v>
      </c>
      <c r="H133" s="77">
        <v>0</v>
      </c>
      <c r="I133" s="75">
        <v>0</v>
      </c>
      <c r="J133" s="46">
        <f t="shared" si="21"/>
        <v>8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+'23'!J156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+'23'!J157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4</v>
      </c>
      <c r="F175" s="70"/>
      <c r="G175" s="46">
        <f t="shared" si="28"/>
        <v>4</v>
      </c>
      <c r="H175" s="77">
        <v>0</v>
      </c>
      <c r="I175" s="75">
        <v>0</v>
      </c>
      <c r="J175" s="46">
        <f t="shared" si="29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12</v>
      </c>
      <c r="F185" s="70"/>
      <c r="G185" s="46">
        <f t="shared" si="28"/>
        <v>12</v>
      </c>
      <c r="H185" s="77">
        <v>0</v>
      </c>
      <c r="I185" s="75">
        <v>0</v>
      </c>
      <c r="J185" s="46">
        <f t="shared" si="29"/>
        <v>12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+'23'!J188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143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2</v>
      </c>
      <c r="F194" s="70"/>
      <c r="G194" s="46">
        <f t="shared" si="28"/>
        <v>2</v>
      </c>
      <c r="H194" s="77">
        <v>0</v>
      </c>
      <c r="I194" s="75">
        <v>0</v>
      </c>
      <c r="J194" s="46">
        <f t="shared" si="29"/>
        <v>2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30</v>
      </c>
      <c r="F205" s="70"/>
      <c r="G205" s="46">
        <f t="shared" si="28"/>
        <v>30</v>
      </c>
      <c r="H205" s="77">
        <v>0</v>
      </c>
      <c r="I205" s="75">
        <v>0</v>
      </c>
      <c r="J205" s="46">
        <f t="shared" si="29"/>
        <v>30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4</v>
      </c>
      <c r="F209" s="70"/>
      <c r="G209" s="46">
        <f t="shared" si="28"/>
        <v>4</v>
      </c>
      <c r="H209" s="77">
        <v>0</v>
      </c>
      <c r="I209" s="75">
        <v>0</v>
      </c>
      <c r="J209" s="46">
        <f t="shared" si="29"/>
        <v>4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+'23'!J229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+'23'!J230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+'23'!J231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+'23'!J235</f>
        <v>1</v>
      </c>
      <c r="F235" s="70"/>
      <c r="G235" s="46">
        <f t="shared" si="38"/>
        <v>1</v>
      </c>
      <c r="H235" s="77">
        <v>0</v>
      </c>
      <c r="I235" s="75">
        <v>0</v>
      </c>
      <c r="J235" s="46">
        <f t="shared" si="39"/>
        <v>1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+'23'!J236</f>
        <v>4</v>
      </c>
      <c r="F236" s="70"/>
      <c r="G236" s="46">
        <f t="shared" si="38"/>
        <v>4</v>
      </c>
      <c r="H236" s="77">
        <v>0</v>
      </c>
      <c r="I236" s="75">
        <v>0</v>
      </c>
      <c r="J236" s="46">
        <f t="shared" si="39"/>
        <v>2</v>
      </c>
      <c r="K236" s="71">
        <v>2</v>
      </c>
      <c r="L236" s="20">
        <v>50</v>
      </c>
      <c r="M236" s="64">
        <f t="shared" si="40"/>
        <v>100</v>
      </c>
      <c r="N236" s="17" t="s">
        <v>16</v>
      </c>
      <c r="O236" s="18">
        <v>50</v>
      </c>
      <c r="P236" s="121">
        <f t="shared" si="36"/>
        <v>50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+'23'!J237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+'23'!J238</f>
        <v>9</v>
      </c>
      <c r="F238" s="70"/>
      <c r="G238" s="46">
        <f t="shared" si="38"/>
        <v>9</v>
      </c>
      <c r="H238" s="77">
        <v>0</v>
      </c>
      <c r="I238" s="75">
        <v>0</v>
      </c>
      <c r="J238" s="46">
        <f t="shared" si="39"/>
        <v>9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+'23'!J239</f>
        <v>3</v>
      </c>
      <c r="F239" s="70"/>
      <c r="G239" s="46">
        <f t="shared" si="38"/>
        <v>3</v>
      </c>
      <c r="H239" s="77">
        <v>0</v>
      </c>
      <c r="I239" s="75">
        <v>0</v>
      </c>
      <c r="J239" s="46">
        <f t="shared" si="39"/>
        <v>3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+'23'!J240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+'23'!J241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+'23'!J242</f>
        <v>1</v>
      </c>
      <c r="F242" s="70"/>
      <c r="G242" s="46">
        <f t="shared" si="38"/>
        <v>1</v>
      </c>
      <c r="H242" s="77">
        <v>0</v>
      </c>
      <c r="I242" s="75">
        <v>0</v>
      </c>
      <c r="J242" s="46">
        <f t="shared" si="39"/>
        <v>0</v>
      </c>
      <c r="K242" s="71">
        <v>1</v>
      </c>
      <c r="L242" s="20">
        <v>35</v>
      </c>
      <c r="M242" s="64">
        <f t="shared" si="40"/>
        <v>35</v>
      </c>
      <c r="N242" s="17" t="s">
        <v>16</v>
      </c>
      <c r="O242" s="18"/>
      <c r="P242" s="121">
        <f t="shared" si="36"/>
        <v>35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+'23'!J243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+'23'!J244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+'23'!J245</f>
        <v>20</v>
      </c>
      <c r="F245" s="70"/>
      <c r="G245" s="46">
        <f t="shared" si="38"/>
        <v>20</v>
      </c>
      <c r="H245" s="77">
        <v>0</v>
      </c>
      <c r="I245" s="75">
        <v>0</v>
      </c>
      <c r="J245" s="46">
        <f t="shared" si="39"/>
        <v>20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63">
        <f>+'23'!J246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63">
        <f>+'23'!J247</f>
        <v>1</v>
      </c>
      <c r="F247" s="70"/>
      <c r="G247" s="46">
        <f t="shared" si="38"/>
        <v>1</v>
      </c>
      <c r="H247" s="77">
        <v>0</v>
      </c>
      <c r="I247" s="75">
        <v>0</v>
      </c>
      <c r="J247" s="46">
        <f t="shared" si="39"/>
        <v>1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+'23'!J248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+'23'!J249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+'23'!J250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+'23'!J251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+'23'!J252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+'23'!J253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171.51999999999998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1145</v>
      </c>
    </row>
    <row r="257" spans="1:16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6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135</v>
      </c>
      <c r="O258" s="2">
        <v>35</v>
      </c>
      <c r="P258" s="2">
        <v>100</v>
      </c>
    </row>
    <row r="259" spans="1:16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110</v>
      </c>
    </row>
    <row r="262" spans="1:16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900</v>
      </c>
    </row>
    <row r="263" spans="1:16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900</v>
      </c>
    </row>
    <row r="264" spans="1:16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H253" sqref="H252:H253"/>
      <selection pane="topRight" activeCell="H253" sqref="H252:H253"/>
      <selection pane="bottomLeft" activeCell="H253" sqref="H252:H253"/>
      <selection pane="bottomRight" activeCell="J43" sqref="J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6</v>
      </c>
      <c r="F5" s="70"/>
      <c r="G5" s="46">
        <f t="shared" ref="G5:G26" si="0">E5+F5</f>
        <v>6</v>
      </c>
      <c r="H5" s="77">
        <v>0</v>
      </c>
      <c r="I5" s="75">
        <v>0</v>
      </c>
      <c r="J5" s="46">
        <f t="shared" ref="J5:J26" si="1">+G5-H5-K5-I5</f>
        <v>3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14</v>
      </c>
      <c r="F6" s="70"/>
      <c r="G6" s="46">
        <f t="shared" si="0"/>
        <v>14</v>
      </c>
      <c r="H6" s="77">
        <v>0</v>
      </c>
      <c r="I6" s="75">
        <v>0</v>
      </c>
      <c r="J6" s="46">
        <f t="shared" si="1"/>
        <v>13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13</v>
      </c>
      <c r="F15" s="70"/>
      <c r="G15" s="46">
        <f t="shared" si="0"/>
        <v>13</v>
      </c>
      <c r="H15" s="77">
        <v>0</v>
      </c>
      <c r="I15" s="75">
        <v>0</v>
      </c>
      <c r="J15" s="46">
        <f t="shared" si="1"/>
        <v>10</v>
      </c>
      <c r="K15" s="71">
        <v>3</v>
      </c>
      <c r="L15" s="15">
        <v>50</v>
      </c>
      <c r="M15" s="64">
        <f t="shared" si="2"/>
        <v>150</v>
      </c>
      <c r="N15" s="17" t="s">
        <v>16</v>
      </c>
      <c r="O15" s="18"/>
      <c r="P15" s="121">
        <f t="shared" si="3"/>
        <v>150</v>
      </c>
      <c r="Q15" s="120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8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>
        <v>50</v>
      </c>
      <c r="P24" s="121">
        <f t="shared" si="3"/>
        <v>150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16</v>
      </c>
      <c r="F28" s="70"/>
      <c r="G28" s="46">
        <f t="shared" si="5"/>
        <v>16</v>
      </c>
      <c r="H28" s="77">
        <v>0</v>
      </c>
      <c r="I28" s="75">
        <v>0</v>
      </c>
      <c r="J28" s="46">
        <f t="shared" si="6"/>
        <v>15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11</v>
      </c>
      <c r="F29" s="70"/>
      <c r="G29" s="46">
        <f t="shared" si="5"/>
        <v>11</v>
      </c>
      <c r="H29" s="77">
        <v>0</v>
      </c>
      <c r="I29" s="75">
        <v>0</v>
      </c>
      <c r="J29" s="46">
        <f t="shared" si="6"/>
        <v>10</v>
      </c>
      <c r="K29" s="71">
        <v>1</v>
      </c>
      <c r="L29" s="15">
        <v>100</v>
      </c>
      <c r="M29" s="64">
        <f t="shared" si="2"/>
        <v>100</v>
      </c>
      <c r="N29" s="17" t="s">
        <v>16</v>
      </c>
      <c r="O29" s="18">
        <v>50</v>
      </c>
      <c r="P29" s="121">
        <f t="shared" si="3"/>
        <v>50</v>
      </c>
      <c r="Q29" s="120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3</v>
      </c>
      <c r="F31" s="70"/>
      <c r="G31" s="46">
        <f t="shared" si="5"/>
        <v>3</v>
      </c>
      <c r="H31" s="77">
        <v>0</v>
      </c>
      <c r="I31" s="75">
        <v>0</v>
      </c>
      <c r="J31" s="46">
        <f t="shared" si="6"/>
        <v>3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1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+'24'!J37</f>
        <v>1</v>
      </c>
      <c r="F37" s="70"/>
      <c r="G37" s="46">
        <f t="shared" si="5"/>
        <v>1</v>
      </c>
      <c r="H37" s="77">
        <v>0</v>
      </c>
      <c r="I37" s="75">
        <v>0</v>
      </c>
      <c r="J37" s="46">
        <f t="shared" si="6"/>
        <v>1</v>
      </c>
      <c r="K37" s="71"/>
      <c r="L37" s="15">
        <v>100</v>
      </c>
      <c r="M37" s="64">
        <f t="shared" si="2"/>
        <v>0</v>
      </c>
      <c r="N37" s="17" t="s">
        <v>1438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13</v>
      </c>
      <c r="F39" s="70"/>
      <c r="G39" s="46">
        <f t="shared" si="5"/>
        <v>13</v>
      </c>
      <c r="H39" s="77">
        <v>0</v>
      </c>
      <c r="I39" s="75">
        <v>0</v>
      </c>
      <c r="J39" s="46">
        <f t="shared" si="6"/>
        <v>12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10</v>
      </c>
      <c r="P39" s="121">
        <f t="shared" si="3"/>
        <v>40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8</v>
      </c>
      <c r="F40" s="70"/>
      <c r="G40" s="46">
        <f t="shared" si="5"/>
        <v>8</v>
      </c>
      <c r="H40" s="77">
        <v>0</v>
      </c>
      <c r="I40" s="75">
        <v>0</v>
      </c>
      <c r="J40" s="46">
        <f t="shared" si="6"/>
        <v>6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20</v>
      </c>
      <c r="P40" s="121">
        <f t="shared" si="3"/>
        <v>80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10</v>
      </c>
      <c r="P53" s="121">
        <f t="shared" si="3"/>
        <v>40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4</v>
      </c>
      <c r="F56" s="70"/>
      <c r="G56" s="46">
        <f t="shared" si="5"/>
        <v>4</v>
      </c>
      <c r="H56" s="77">
        <v>0</v>
      </c>
      <c r="I56" s="75">
        <v>0</v>
      </c>
      <c r="J56" s="46">
        <f t="shared" si="6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8</v>
      </c>
      <c r="F74" s="70"/>
      <c r="G74" s="46">
        <f t="shared" si="5"/>
        <v>8</v>
      </c>
      <c r="H74" s="77">
        <v>0</v>
      </c>
      <c r="I74" s="75">
        <v>0</v>
      </c>
      <c r="J74" s="46">
        <f t="shared" si="6"/>
        <v>6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8</v>
      </c>
      <c r="F80" s="70"/>
      <c r="G80" s="46">
        <f t="shared" si="5"/>
        <v>8</v>
      </c>
      <c r="H80" s="77">
        <v>0</v>
      </c>
      <c r="I80" s="75">
        <v>0</v>
      </c>
      <c r="J80" s="46">
        <f t="shared" si="6"/>
        <v>7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>
        <v>10</v>
      </c>
      <c r="P80" s="121">
        <f t="shared" si="7"/>
        <v>45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7</v>
      </c>
      <c r="F81" s="70"/>
      <c r="G81" s="46">
        <f t="shared" si="5"/>
        <v>7</v>
      </c>
      <c r="H81" s="77">
        <v>0</v>
      </c>
      <c r="I81" s="75">
        <v>0</v>
      </c>
      <c r="J81" s="46">
        <f t="shared" si="6"/>
        <v>6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>
        <v>10</v>
      </c>
      <c r="P81" s="121">
        <f t="shared" si="7"/>
        <v>45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11</v>
      </c>
      <c r="F110" s="70"/>
      <c r="G110" s="46">
        <f t="shared" si="20"/>
        <v>11</v>
      </c>
      <c r="H110" s="77">
        <v>0</v>
      </c>
      <c r="I110" s="75">
        <v>0</v>
      </c>
      <c r="J110" s="46">
        <f t="shared" si="21"/>
        <v>8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>
        <v>140</v>
      </c>
      <c r="P110" s="121">
        <f t="shared" si="7"/>
        <v>220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4</v>
      </c>
      <c r="F111" s="70"/>
      <c r="G111" s="46">
        <f t="shared" si="20"/>
        <v>4</v>
      </c>
      <c r="H111" s="77">
        <v>0</v>
      </c>
      <c r="I111" s="75">
        <v>0</v>
      </c>
      <c r="J111" s="46">
        <f t="shared" si="21"/>
        <v>2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>
        <v>250</v>
      </c>
      <c r="P111" s="121">
        <f t="shared" si="7"/>
        <v>250</v>
      </c>
      <c r="Q111" s="89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9</v>
      </c>
      <c r="F131" s="70"/>
      <c r="G131" s="46">
        <f t="shared" si="20"/>
        <v>9</v>
      </c>
      <c r="H131" s="77">
        <v>0</v>
      </c>
      <c r="I131" s="75">
        <v>0</v>
      </c>
      <c r="J131" s="46">
        <f t="shared" si="21"/>
        <v>6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>
        <v>30</v>
      </c>
      <c r="P131" s="121">
        <f t="shared" si="7"/>
        <v>120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5</v>
      </c>
      <c r="F132" s="70"/>
      <c r="G132" s="46">
        <f t="shared" si="20"/>
        <v>5</v>
      </c>
      <c r="H132" s="77">
        <v>0</v>
      </c>
      <c r="I132" s="75">
        <v>0</v>
      </c>
      <c r="J132" s="46">
        <f t="shared" si="21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8</v>
      </c>
      <c r="F133" s="70"/>
      <c r="G133" s="46">
        <f t="shared" si="20"/>
        <v>8</v>
      </c>
      <c r="H133" s="77">
        <v>0</v>
      </c>
      <c r="I133" s="75">
        <v>0</v>
      </c>
      <c r="J133" s="46">
        <f t="shared" si="21"/>
        <v>7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10</v>
      </c>
      <c r="P133" s="121">
        <f t="shared" si="7"/>
        <v>40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+'24'!J156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4</v>
      </c>
      <c r="F175" s="70"/>
      <c r="G175" s="46">
        <f t="shared" si="28"/>
        <v>4</v>
      </c>
      <c r="H175" s="77">
        <v>0</v>
      </c>
      <c r="I175" s="75">
        <v>0</v>
      </c>
      <c r="J175" s="46">
        <f t="shared" si="29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12</v>
      </c>
      <c r="F185" s="70"/>
      <c r="G185" s="46">
        <f t="shared" si="28"/>
        <v>12</v>
      </c>
      <c r="H185" s="77">
        <v>0</v>
      </c>
      <c r="I185" s="75">
        <v>0</v>
      </c>
      <c r="J185" s="46">
        <f t="shared" si="29"/>
        <v>12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+'24'!J188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143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2</v>
      </c>
      <c r="F194" s="70"/>
      <c r="G194" s="46">
        <f t="shared" si="28"/>
        <v>2</v>
      </c>
      <c r="H194" s="77">
        <v>0</v>
      </c>
      <c r="I194" s="75">
        <v>0</v>
      </c>
      <c r="J194" s="46">
        <f t="shared" si="29"/>
        <v>2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30</v>
      </c>
      <c r="F205" s="70"/>
      <c r="G205" s="46">
        <f t="shared" si="28"/>
        <v>30</v>
      </c>
      <c r="H205" s="77">
        <v>0</v>
      </c>
      <c r="I205" s="75">
        <v>0</v>
      </c>
      <c r="J205" s="46">
        <f t="shared" si="29"/>
        <v>29</v>
      </c>
      <c r="K205" s="71">
        <v>1</v>
      </c>
      <c r="L205" s="20">
        <v>55</v>
      </c>
      <c r="M205" s="64">
        <f t="shared" si="32"/>
        <v>55</v>
      </c>
      <c r="N205" s="17" t="s">
        <v>16</v>
      </c>
      <c r="O205" s="18"/>
      <c r="P205" s="121">
        <f t="shared" si="36"/>
        <v>55</v>
      </c>
      <c r="Q205" s="89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4</v>
      </c>
      <c r="F209" s="70"/>
      <c r="G209" s="46">
        <f t="shared" si="28"/>
        <v>4</v>
      </c>
      <c r="H209" s="77">
        <v>0</v>
      </c>
      <c r="I209" s="75">
        <v>0</v>
      </c>
      <c r="J209" s="46">
        <f t="shared" si="29"/>
        <v>4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+'24'!J229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+'24'!J230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+'24'!J231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2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+'24'!J235</f>
        <v>1</v>
      </c>
      <c r="F235" s="70"/>
      <c r="G235" s="46">
        <f t="shared" si="38"/>
        <v>1</v>
      </c>
      <c r="H235" s="77">
        <v>0</v>
      </c>
      <c r="I235" s="75">
        <v>0</v>
      </c>
      <c r="J235" s="46">
        <f t="shared" si="39"/>
        <v>1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+'24'!J236</f>
        <v>2</v>
      </c>
      <c r="F236" s="70"/>
      <c r="G236" s="46">
        <f t="shared" si="38"/>
        <v>2</v>
      </c>
      <c r="H236" s="77">
        <v>0</v>
      </c>
      <c r="I236" s="75">
        <v>0</v>
      </c>
      <c r="J236" s="46">
        <f t="shared" si="39"/>
        <v>2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+'24'!J237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+'24'!J238</f>
        <v>9</v>
      </c>
      <c r="F238" s="70"/>
      <c r="G238" s="46">
        <f t="shared" si="38"/>
        <v>9</v>
      </c>
      <c r="H238" s="77">
        <v>0</v>
      </c>
      <c r="I238" s="75">
        <v>0</v>
      </c>
      <c r="J238" s="46">
        <f t="shared" si="39"/>
        <v>9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+'24'!J239</f>
        <v>3</v>
      </c>
      <c r="F239" s="70"/>
      <c r="G239" s="46">
        <f t="shared" si="38"/>
        <v>3</v>
      </c>
      <c r="H239" s="77">
        <v>0</v>
      </c>
      <c r="I239" s="75">
        <v>0</v>
      </c>
      <c r="J239" s="46">
        <f t="shared" si="39"/>
        <v>3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+'24'!J240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+'24'!J241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+'24'!J242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+'24'!J243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+'24'!J244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+'24'!J245</f>
        <v>20</v>
      </c>
      <c r="F245" s="70"/>
      <c r="G245" s="46">
        <f t="shared" si="38"/>
        <v>20</v>
      </c>
      <c r="H245" s="77">
        <v>0</v>
      </c>
      <c r="I245" s="75">
        <v>0</v>
      </c>
      <c r="J245" s="46">
        <f t="shared" si="39"/>
        <v>20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63">
        <f>+'24'!J246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63">
        <f>+'24'!J247</f>
        <v>1</v>
      </c>
      <c r="F247" s="70"/>
      <c r="G247" s="46">
        <f t="shared" si="38"/>
        <v>1</v>
      </c>
      <c r="H247" s="77">
        <v>0</v>
      </c>
      <c r="I247" s="75">
        <v>0</v>
      </c>
      <c r="J247" s="46">
        <f t="shared" si="39"/>
        <v>1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+'24'!J248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+'24'!J249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+'24'!J250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+'24'!J251</f>
        <v>0</v>
      </c>
      <c r="F251" s="70"/>
      <c r="G251" s="46">
        <f t="shared" si="38"/>
        <v>0</v>
      </c>
      <c r="H251" s="77">
        <v>0</v>
      </c>
      <c r="I251" s="75"/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+'24'!J252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+'24'!J253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726.57000000000016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2685</v>
      </c>
    </row>
    <row r="257" spans="1:18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740</v>
      </c>
      <c r="O258" s="2">
        <v>300</v>
      </c>
      <c r="P258" s="2">
        <v>100</v>
      </c>
      <c r="Q258" s="2">
        <v>260</v>
      </c>
      <c r="R258" s="2">
        <v>80</v>
      </c>
    </row>
    <row r="259" spans="1:18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640</v>
      </c>
    </row>
    <row r="262" spans="1:18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1305</v>
      </c>
    </row>
    <row r="263" spans="1:18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1305</v>
      </c>
    </row>
    <row r="264" spans="1:18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0"/>
  <sheetViews>
    <sheetView zoomScale="80" zoomScaleNormal="80" workbookViewId="0">
      <pane xSplit="10" ySplit="4" topLeftCell="K11" activePane="bottomRight" state="frozen"/>
      <selection activeCell="H253" sqref="H252:H253"/>
      <selection pane="topRight" activeCell="H253" sqref="H252:H253"/>
      <selection pane="bottomLeft" activeCell="H253" sqref="H252:H253"/>
      <selection pane="bottomRight" activeCell="K5" sqref="K5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13</v>
      </c>
      <c r="F6" s="70"/>
      <c r="G6" s="46">
        <f t="shared" si="0"/>
        <v>13</v>
      </c>
      <c r="H6" s="77">
        <v>0</v>
      </c>
      <c r="I6" s="75">
        <v>0</v>
      </c>
      <c r="J6" s="46">
        <f t="shared" si="1"/>
        <v>13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10</v>
      </c>
      <c r="F15" s="70"/>
      <c r="G15" s="46">
        <f t="shared" si="0"/>
        <v>10</v>
      </c>
      <c r="H15" s="77">
        <v>0</v>
      </c>
      <c r="I15" s="75">
        <v>0</v>
      </c>
      <c r="J15" s="46">
        <f t="shared" si="1"/>
        <v>10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7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15</v>
      </c>
      <c r="F28" s="70"/>
      <c r="G28" s="46">
        <f t="shared" si="5"/>
        <v>15</v>
      </c>
      <c r="H28" s="77">
        <v>0</v>
      </c>
      <c r="I28" s="75">
        <v>0</v>
      </c>
      <c r="J28" s="46">
        <f t="shared" si="6"/>
        <v>13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10</v>
      </c>
      <c r="F29" s="70"/>
      <c r="G29" s="46">
        <f t="shared" si="5"/>
        <v>10</v>
      </c>
      <c r="H29" s="77">
        <v>0</v>
      </c>
      <c r="I29" s="75">
        <v>0</v>
      </c>
      <c r="J29" s="46">
        <f t="shared" si="6"/>
        <v>8</v>
      </c>
      <c r="K29" s="71">
        <v>2</v>
      </c>
      <c r="L29" s="15">
        <v>100</v>
      </c>
      <c r="M29" s="64">
        <f t="shared" si="2"/>
        <v>200</v>
      </c>
      <c r="N29" s="17" t="s">
        <v>16</v>
      </c>
      <c r="O29" s="18">
        <v>100</v>
      </c>
      <c r="P29" s="121">
        <f t="shared" si="3"/>
        <v>100</v>
      </c>
      <c r="Q29" s="120">
        <v>27.24</v>
      </c>
      <c r="R29" s="43">
        <f t="shared" si="4"/>
        <v>54.48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3</v>
      </c>
      <c r="F31" s="70"/>
      <c r="G31" s="46">
        <f t="shared" si="5"/>
        <v>3</v>
      </c>
      <c r="H31" s="77">
        <v>0</v>
      </c>
      <c r="I31" s="75">
        <v>0</v>
      </c>
      <c r="J31" s="46">
        <f t="shared" si="6"/>
        <v>3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+'25'!J37</f>
        <v>1</v>
      </c>
      <c r="F37" s="70"/>
      <c r="G37" s="46">
        <f t="shared" si="5"/>
        <v>1</v>
      </c>
      <c r="H37" s="77">
        <v>0</v>
      </c>
      <c r="I37" s="75">
        <v>0</v>
      </c>
      <c r="J37" s="46">
        <f t="shared" si="6"/>
        <v>1</v>
      </c>
      <c r="K37" s="71"/>
      <c r="L37" s="15">
        <v>100</v>
      </c>
      <c r="M37" s="64">
        <f t="shared" si="2"/>
        <v>0</v>
      </c>
      <c r="N37" s="17" t="s">
        <v>1438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12</v>
      </c>
      <c r="F39" s="70"/>
      <c r="G39" s="46">
        <f t="shared" si="5"/>
        <v>12</v>
      </c>
      <c r="H39" s="77">
        <v>0</v>
      </c>
      <c r="I39" s="75">
        <v>0</v>
      </c>
      <c r="J39" s="46">
        <f t="shared" si="6"/>
        <v>12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6</v>
      </c>
      <c r="F40" s="70"/>
      <c r="G40" s="46">
        <f t="shared" si="5"/>
        <v>6</v>
      </c>
      <c r="H40" s="77">
        <v>0</v>
      </c>
      <c r="I40" s="75">
        <v>0</v>
      </c>
      <c r="J40" s="46">
        <f t="shared" si="6"/>
        <v>6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0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>
        <v>75</v>
      </c>
      <c r="P46" s="121">
        <f t="shared" si="3"/>
        <v>75</v>
      </c>
      <c r="Q46" s="120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0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>
        <v>75</v>
      </c>
      <c r="P47" s="121">
        <f t="shared" si="3"/>
        <v>75</v>
      </c>
      <c r="Q47" s="120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2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50</v>
      </c>
      <c r="P48" s="121">
        <f t="shared" si="3"/>
        <v>50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21">
        <f t="shared" si="3"/>
        <v>25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4</v>
      </c>
      <c r="K50" s="71">
        <v>5</v>
      </c>
      <c r="L50" s="15">
        <v>50</v>
      </c>
      <c r="M50" s="64">
        <f t="shared" si="2"/>
        <v>250</v>
      </c>
      <c r="N50" s="17" t="s">
        <v>16</v>
      </c>
      <c r="O50" s="18">
        <v>125</v>
      </c>
      <c r="P50" s="121">
        <f t="shared" si="3"/>
        <v>125</v>
      </c>
      <c r="Q50" s="120">
        <v>20.32</v>
      </c>
      <c r="R50" s="43">
        <f t="shared" si="4"/>
        <v>101.6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25</v>
      </c>
      <c r="P53" s="121">
        <f t="shared" si="3"/>
        <v>25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4</v>
      </c>
      <c r="F56" s="70"/>
      <c r="G56" s="46">
        <f t="shared" si="5"/>
        <v>4</v>
      </c>
      <c r="H56" s="77">
        <v>0</v>
      </c>
      <c r="I56" s="75">
        <v>0</v>
      </c>
      <c r="J56" s="46">
        <f t="shared" si="6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4</v>
      </c>
      <c r="F58" s="70"/>
      <c r="G58" s="46">
        <f t="shared" si="5"/>
        <v>4</v>
      </c>
      <c r="H58" s="77">
        <v>0</v>
      </c>
      <c r="I58" s="75">
        <v>0</v>
      </c>
      <c r="J58" s="46">
        <f t="shared" si="6"/>
        <v>2</v>
      </c>
      <c r="K58" s="71">
        <v>2</v>
      </c>
      <c r="L58" s="15">
        <v>120</v>
      </c>
      <c r="M58" s="64">
        <f t="shared" si="2"/>
        <v>240</v>
      </c>
      <c r="N58" s="17" t="s">
        <v>16</v>
      </c>
      <c r="O58" s="18">
        <v>70</v>
      </c>
      <c r="P58" s="121">
        <f t="shared" si="3"/>
        <v>170</v>
      </c>
      <c r="Q58" s="120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7</v>
      </c>
      <c r="F80" s="70"/>
      <c r="G80" s="46">
        <f t="shared" si="5"/>
        <v>7</v>
      </c>
      <c r="H80" s="77">
        <v>0</v>
      </c>
      <c r="I80" s="75">
        <v>0</v>
      </c>
      <c r="J80" s="46">
        <f t="shared" si="6"/>
        <v>6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>
        <v>10</v>
      </c>
      <c r="P80" s="121">
        <f t="shared" si="7"/>
        <v>45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6</v>
      </c>
      <c r="F81" s="70"/>
      <c r="G81" s="46">
        <f t="shared" si="5"/>
        <v>6</v>
      </c>
      <c r="H81" s="77">
        <v>0</v>
      </c>
      <c r="I81" s="75">
        <v>0</v>
      </c>
      <c r="J81" s="46">
        <f t="shared" si="6"/>
        <v>6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8</v>
      </c>
      <c r="F110" s="70"/>
      <c r="G110" s="46">
        <f t="shared" si="20"/>
        <v>8</v>
      </c>
      <c r="H110" s="77">
        <v>0</v>
      </c>
      <c r="I110" s="75">
        <v>0</v>
      </c>
      <c r="J110" s="46">
        <f t="shared" si="21"/>
        <v>0</v>
      </c>
      <c r="K110" s="71">
        <v>8</v>
      </c>
      <c r="L110" s="22">
        <v>120</v>
      </c>
      <c r="M110" s="64">
        <f t="shared" si="8"/>
        <v>960</v>
      </c>
      <c r="N110" s="17" t="s">
        <v>16</v>
      </c>
      <c r="O110" s="18">
        <v>480</v>
      </c>
      <c r="P110" s="121">
        <f t="shared" si="7"/>
        <v>480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2</v>
      </c>
      <c r="F111" s="70"/>
      <c r="G111" s="46">
        <f t="shared" si="20"/>
        <v>2</v>
      </c>
      <c r="H111" s="77">
        <v>0</v>
      </c>
      <c r="I111" s="75">
        <v>0</v>
      </c>
      <c r="J111" s="46">
        <f t="shared" si="21"/>
        <v>2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4</v>
      </c>
      <c r="K116" s="71">
        <v>3</v>
      </c>
      <c r="L116" s="22">
        <v>100</v>
      </c>
      <c r="M116" s="64">
        <f t="shared" si="8"/>
        <v>300</v>
      </c>
      <c r="N116" s="17" t="s">
        <v>16</v>
      </c>
      <c r="O116" s="18">
        <v>100</v>
      </c>
      <c r="P116" s="121">
        <f t="shared" si="7"/>
        <v>200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6</v>
      </c>
      <c r="F131" s="70"/>
      <c r="G131" s="46">
        <f t="shared" si="20"/>
        <v>6</v>
      </c>
      <c r="H131" s="77">
        <v>0</v>
      </c>
      <c r="I131" s="75">
        <v>0</v>
      </c>
      <c r="J131" s="46">
        <f t="shared" si="21"/>
        <v>5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5</v>
      </c>
      <c r="F132" s="70"/>
      <c r="G132" s="46">
        <f t="shared" si="20"/>
        <v>5</v>
      </c>
      <c r="H132" s="77">
        <v>0</v>
      </c>
      <c r="I132" s="75">
        <v>0</v>
      </c>
      <c r="J132" s="46">
        <f t="shared" si="21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7</v>
      </c>
      <c r="F133" s="70"/>
      <c r="G133" s="46">
        <f t="shared" si="20"/>
        <v>7</v>
      </c>
      <c r="H133" s="77">
        <v>0</v>
      </c>
      <c r="I133" s="75">
        <v>0</v>
      </c>
      <c r="J133" s="46">
        <f t="shared" si="21"/>
        <v>7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+'25'!J156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4</v>
      </c>
      <c r="F175" s="70"/>
      <c r="G175" s="46">
        <f t="shared" si="28"/>
        <v>4</v>
      </c>
      <c r="H175" s="77">
        <v>0</v>
      </c>
      <c r="I175" s="75">
        <v>0</v>
      </c>
      <c r="J175" s="46">
        <f t="shared" si="29"/>
        <v>3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>
        <v>25</v>
      </c>
      <c r="P175" s="121">
        <f t="shared" si="27"/>
        <v>25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12</v>
      </c>
      <c r="F185" s="70"/>
      <c r="G185" s="46">
        <f t="shared" si="28"/>
        <v>12</v>
      </c>
      <c r="H185" s="77">
        <v>0</v>
      </c>
      <c r="I185" s="75">
        <v>0</v>
      </c>
      <c r="J185" s="46">
        <f t="shared" si="29"/>
        <v>12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+'25'!J188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143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2</v>
      </c>
      <c r="F194" s="70"/>
      <c r="G194" s="46">
        <f t="shared" si="28"/>
        <v>2</v>
      </c>
      <c r="H194" s="77">
        <v>0</v>
      </c>
      <c r="I194" s="75">
        <v>0</v>
      </c>
      <c r="J194" s="46">
        <f t="shared" si="29"/>
        <v>2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29</v>
      </c>
      <c r="F205" s="70"/>
      <c r="G205" s="46">
        <f t="shared" si="28"/>
        <v>29</v>
      </c>
      <c r="H205" s="77">
        <v>0</v>
      </c>
      <c r="I205" s="75">
        <v>0</v>
      </c>
      <c r="J205" s="46">
        <f t="shared" si="29"/>
        <v>29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4</v>
      </c>
      <c r="F209" s="70"/>
      <c r="G209" s="46">
        <f t="shared" si="28"/>
        <v>4</v>
      </c>
      <c r="H209" s="77">
        <v>0</v>
      </c>
      <c r="I209" s="75">
        <v>0</v>
      </c>
      <c r="J209" s="46">
        <f t="shared" si="29"/>
        <v>4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+'25'!J229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+'25'!J230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+'25'!J231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+'25'!J235</f>
        <v>1</v>
      </c>
      <c r="F235" s="70"/>
      <c r="G235" s="46">
        <f t="shared" si="38"/>
        <v>1</v>
      </c>
      <c r="H235" s="77">
        <v>0</v>
      </c>
      <c r="I235" s="75">
        <v>0</v>
      </c>
      <c r="J235" s="46">
        <f t="shared" si="39"/>
        <v>1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+'25'!J236</f>
        <v>2</v>
      </c>
      <c r="F236" s="70"/>
      <c r="G236" s="46">
        <f t="shared" si="38"/>
        <v>2</v>
      </c>
      <c r="H236" s="77">
        <v>0</v>
      </c>
      <c r="I236" s="75">
        <v>0</v>
      </c>
      <c r="J236" s="46">
        <f t="shared" si="39"/>
        <v>2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+'25'!J237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+'25'!J238</f>
        <v>9</v>
      </c>
      <c r="F238" s="70"/>
      <c r="G238" s="46">
        <f t="shared" si="38"/>
        <v>9</v>
      </c>
      <c r="H238" s="77">
        <v>0</v>
      </c>
      <c r="I238" s="75">
        <v>0</v>
      </c>
      <c r="J238" s="46">
        <f t="shared" si="39"/>
        <v>7</v>
      </c>
      <c r="K238" s="71">
        <v>2</v>
      </c>
      <c r="L238" s="20">
        <v>35</v>
      </c>
      <c r="M238" s="64">
        <f t="shared" si="40"/>
        <v>70</v>
      </c>
      <c r="N238" s="17" t="s">
        <v>16</v>
      </c>
      <c r="O238" s="18">
        <v>35</v>
      </c>
      <c r="P238" s="121">
        <f t="shared" si="36"/>
        <v>35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+'25'!J239</f>
        <v>3</v>
      </c>
      <c r="F239" s="70"/>
      <c r="G239" s="46">
        <f t="shared" si="38"/>
        <v>3</v>
      </c>
      <c r="H239" s="77">
        <v>0</v>
      </c>
      <c r="I239" s="75">
        <v>0</v>
      </c>
      <c r="J239" s="46">
        <f t="shared" si="39"/>
        <v>3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+'25'!J240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+'25'!J241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+'25'!J242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+'25'!J243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+'25'!J244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+'25'!J245</f>
        <v>20</v>
      </c>
      <c r="F245" s="70"/>
      <c r="G245" s="46">
        <f t="shared" si="38"/>
        <v>20</v>
      </c>
      <c r="H245" s="77">
        <v>0</v>
      </c>
      <c r="I245" s="75">
        <v>0</v>
      </c>
      <c r="J245" s="46">
        <f t="shared" si="39"/>
        <v>20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63">
        <f>+'25'!J246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63">
        <f>+'25'!J247</f>
        <v>1</v>
      </c>
      <c r="F247" s="70"/>
      <c r="G247" s="46">
        <f t="shared" si="38"/>
        <v>1</v>
      </c>
      <c r="H247" s="77">
        <v>0</v>
      </c>
      <c r="I247" s="75">
        <v>0</v>
      </c>
      <c r="J247" s="46">
        <f t="shared" si="39"/>
        <v>1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+'25'!J248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+'25'!J249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+'25'!J250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+'25'!J251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+'25'!J252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+'25'!J253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630.41999999999996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3125</v>
      </c>
    </row>
    <row r="257" spans="1:18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440</v>
      </c>
      <c r="O258" s="2">
        <v>160</v>
      </c>
      <c r="P258" s="2">
        <v>50</v>
      </c>
      <c r="Q258" s="2">
        <v>120</v>
      </c>
      <c r="R258" s="2">
        <v>110</v>
      </c>
    </row>
    <row r="259" spans="1:18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1295</v>
      </c>
    </row>
    <row r="262" spans="1:18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1390</v>
      </c>
    </row>
    <row r="263" spans="1:18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1390</v>
      </c>
    </row>
    <row r="264" spans="1:18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H253" sqref="H252:H253"/>
      <selection pane="topRight" activeCell="H253" sqref="H252:H253"/>
      <selection pane="bottomLeft" activeCell="H253" sqref="H252:H253"/>
      <selection pane="bottomRight" activeCell="G15" sqref="G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13</v>
      </c>
      <c r="F6" s="70">
        <v>10</v>
      </c>
      <c r="G6" s="46">
        <f t="shared" si="0"/>
        <v>23</v>
      </c>
      <c r="H6" s="77">
        <v>0</v>
      </c>
      <c r="I6" s="75">
        <v>0</v>
      </c>
      <c r="J6" s="46">
        <f t="shared" si="1"/>
        <v>23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10</v>
      </c>
      <c r="F15" s="70"/>
      <c r="G15" s="46">
        <f t="shared" si="0"/>
        <v>10</v>
      </c>
      <c r="H15" s="77">
        <v>0</v>
      </c>
      <c r="I15" s="75">
        <v>0</v>
      </c>
      <c r="J15" s="46">
        <f t="shared" si="1"/>
        <v>10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11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2</v>
      </c>
      <c r="F21" s="70">
        <v>2</v>
      </c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11</v>
      </c>
      <c r="F22" s="70">
        <v>5</v>
      </c>
      <c r="G22" s="46">
        <f t="shared" si="0"/>
        <v>16</v>
      </c>
      <c r="H22" s="77">
        <v>0</v>
      </c>
      <c r="I22" s="75">
        <v>0</v>
      </c>
      <c r="J22" s="46">
        <f t="shared" si="1"/>
        <v>16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7</v>
      </c>
      <c r="F24" s="70">
        <v>5</v>
      </c>
      <c r="G24" s="46">
        <f t="shared" si="0"/>
        <v>12</v>
      </c>
      <c r="H24" s="77">
        <v>0</v>
      </c>
      <c r="I24" s="75">
        <v>0</v>
      </c>
      <c r="J24" s="46">
        <f t="shared" si="1"/>
        <v>11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13</v>
      </c>
      <c r="F28" s="70">
        <v>5</v>
      </c>
      <c r="G28" s="46">
        <f t="shared" si="5"/>
        <v>18</v>
      </c>
      <c r="H28" s="77">
        <v>0</v>
      </c>
      <c r="I28" s="75">
        <v>0</v>
      </c>
      <c r="J28" s="46">
        <f t="shared" si="6"/>
        <v>18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8</v>
      </c>
      <c r="F29" s="70"/>
      <c r="G29" s="46">
        <f t="shared" si="5"/>
        <v>8</v>
      </c>
      <c r="H29" s="77">
        <v>0</v>
      </c>
      <c r="I29" s="75">
        <v>0</v>
      </c>
      <c r="J29" s="46">
        <f t="shared" si="6"/>
        <v>7</v>
      </c>
      <c r="K29" s="71">
        <v>1</v>
      </c>
      <c r="L29" s="15">
        <v>100</v>
      </c>
      <c r="M29" s="64">
        <f t="shared" si="2"/>
        <v>100</v>
      </c>
      <c r="N29" s="17" t="s">
        <v>16</v>
      </c>
      <c r="O29" s="18">
        <v>50</v>
      </c>
      <c r="P29" s="121">
        <f t="shared" si="3"/>
        <v>50</v>
      </c>
      <c r="Q29" s="120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3</v>
      </c>
      <c r="F31" s="70">
        <v>10</v>
      </c>
      <c r="G31" s="46">
        <f t="shared" si="5"/>
        <v>13</v>
      </c>
      <c r="H31" s="77">
        <v>0</v>
      </c>
      <c r="I31" s="75">
        <v>0</v>
      </c>
      <c r="J31" s="46">
        <f t="shared" si="6"/>
        <v>13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0</v>
      </c>
      <c r="F35" s="70">
        <v>3</v>
      </c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+'26'!J37</f>
        <v>1</v>
      </c>
      <c r="F37" s="70"/>
      <c r="G37" s="46">
        <f t="shared" si="5"/>
        <v>1</v>
      </c>
      <c r="H37" s="77">
        <v>0</v>
      </c>
      <c r="I37" s="75">
        <v>0</v>
      </c>
      <c r="J37" s="46">
        <f t="shared" si="6"/>
        <v>1</v>
      </c>
      <c r="K37" s="71"/>
      <c r="L37" s="15">
        <v>100</v>
      </c>
      <c r="M37" s="64">
        <f t="shared" si="2"/>
        <v>0</v>
      </c>
      <c r="N37" s="17" t="s">
        <v>1438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12</v>
      </c>
      <c r="F39" s="70">
        <v>5</v>
      </c>
      <c r="G39" s="46">
        <f t="shared" si="5"/>
        <v>17</v>
      </c>
      <c r="H39" s="77">
        <v>0</v>
      </c>
      <c r="I39" s="75">
        <v>0</v>
      </c>
      <c r="J39" s="46">
        <f t="shared" si="6"/>
        <v>15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25</v>
      </c>
      <c r="P39" s="121">
        <f t="shared" si="3"/>
        <v>75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6</v>
      </c>
      <c r="F40" s="70">
        <v>5</v>
      </c>
      <c r="G40" s="46">
        <f t="shared" si="5"/>
        <v>11</v>
      </c>
      <c r="H40" s="77">
        <v>0</v>
      </c>
      <c r="I40" s="75">
        <v>0</v>
      </c>
      <c r="J40" s="46">
        <f t="shared" si="6"/>
        <v>10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4</v>
      </c>
      <c r="F41" s="70">
        <v>5</v>
      </c>
      <c r="G41" s="46">
        <f t="shared" si="5"/>
        <v>9</v>
      </c>
      <c r="H41" s="77">
        <v>0</v>
      </c>
      <c r="I41" s="75">
        <v>0</v>
      </c>
      <c r="J41" s="46">
        <f t="shared" si="6"/>
        <v>8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4</v>
      </c>
      <c r="F56" s="70"/>
      <c r="G56" s="46">
        <f t="shared" si="5"/>
        <v>4</v>
      </c>
      <c r="H56" s="77">
        <v>0</v>
      </c>
      <c r="I56" s="75">
        <v>0</v>
      </c>
      <c r="J56" s="46">
        <f t="shared" si="6"/>
        <v>3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1">
        <f t="shared" si="3"/>
        <v>85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1</v>
      </c>
      <c r="K57" s="71">
        <v>2</v>
      </c>
      <c r="L57" s="15">
        <v>120</v>
      </c>
      <c r="M57" s="64">
        <f t="shared" si="2"/>
        <v>240</v>
      </c>
      <c r="N57" s="17" t="s">
        <v>16</v>
      </c>
      <c r="O57" s="18">
        <v>70</v>
      </c>
      <c r="P57" s="121">
        <f t="shared" si="3"/>
        <v>170</v>
      </c>
      <c r="Q57" s="12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3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70</v>
      </c>
      <c r="P59" s="121">
        <f t="shared" si="3"/>
        <v>50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2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3</v>
      </c>
      <c r="F64" s="70">
        <v>3</v>
      </c>
      <c r="G64" s="46">
        <f t="shared" si="5"/>
        <v>6</v>
      </c>
      <c r="H64" s="77">
        <v>0</v>
      </c>
      <c r="I64" s="75">
        <v>0</v>
      </c>
      <c r="J64" s="46">
        <f t="shared" si="6"/>
        <v>3</v>
      </c>
      <c r="K64" s="71">
        <v>3</v>
      </c>
      <c r="L64" s="15">
        <v>50</v>
      </c>
      <c r="M64" s="64">
        <f t="shared" si="2"/>
        <v>150</v>
      </c>
      <c r="N64" s="17" t="s">
        <v>16</v>
      </c>
      <c r="O64" s="18">
        <v>50</v>
      </c>
      <c r="P64" s="121">
        <f t="shared" si="3"/>
        <v>100</v>
      </c>
      <c r="Q64" s="89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0</v>
      </c>
      <c r="F65" s="70">
        <v>3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2</v>
      </c>
      <c r="F66" s="70">
        <v>3</v>
      </c>
      <c r="G66" s="46">
        <f t="shared" si="5"/>
        <v>5</v>
      </c>
      <c r="H66" s="77">
        <v>0</v>
      </c>
      <c r="I66" s="75">
        <v>0</v>
      </c>
      <c r="J66" s="46">
        <f t="shared" si="6"/>
        <v>4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25</v>
      </c>
      <c r="P66" s="121">
        <f t="shared" si="3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5</v>
      </c>
      <c r="F74" s="70">
        <v>5</v>
      </c>
      <c r="G74" s="46">
        <f t="shared" si="5"/>
        <v>10</v>
      </c>
      <c r="H74" s="77">
        <v>0</v>
      </c>
      <c r="I74" s="75">
        <v>0</v>
      </c>
      <c r="J74" s="46">
        <f t="shared" si="6"/>
        <v>7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/>
      <c r="P74" s="121">
        <f t="shared" si="7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7</v>
      </c>
      <c r="F77" s="70">
        <v>5</v>
      </c>
      <c r="G77" s="46">
        <f t="shared" si="5"/>
        <v>12</v>
      </c>
      <c r="H77" s="77">
        <v>0</v>
      </c>
      <c r="I77" s="75">
        <v>0</v>
      </c>
      <c r="J77" s="46">
        <f t="shared" si="6"/>
        <v>7</v>
      </c>
      <c r="K77" s="71">
        <v>5</v>
      </c>
      <c r="L77" s="21">
        <v>50</v>
      </c>
      <c r="M77" s="64">
        <f t="shared" si="2"/>
        <v>250</v>
      </c>
      <c r="N77" s="17" t="s">
        <v>16</v>
      </c>
      <c r="O77" s="18">
        <v>125</v>
      </c>
      <c r="P77" s="121">
        <f t="shared" si="7"/>
        <v>125</v>
      </c>
      <c r="Q77" s="89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6</v>
      </c>
      <c r="F80" s="70">
        <v>2</v>
      </c>
      <c r="G80" s="46">
        <f t="shared" si="5"/>
        <v>8</v>
      </c>
      <c r="H80" s="77">
        <v>0</v>
      </c>
      <c r="I80" s="75">
        <v>0</v>
      </c>
      <c r="J80" s="46">
        <f t="shared" si="6"/>
        <v>7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1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6</v>
      </c>
      <c r="F81" s="70">
        <v>2</v>
      </c>
      <c r="G81" s="46">
        <f t="shared" si="5"/>
        <v>8</v>
      </c>
      <c r="H81" s="77">
        <v>0</v>
      </c>
      <c r="I81" s="75">
        <v>0</v>
      </c>
      <c r="J81" s="46">
        <f t="shared" si="6"/>
        <v>6</v>
      </c>
      <c r="K81" s="71">
        <v>2</v>
      </c>
      <c r="L81" s="20">
        <v>55</v>
      </c>
      <c r="M81" s="64">
        <f t="shared" ref="M81:M172" si="8">+L81*K81</f>
        <v>110</v>
      </c>
      <c r="N81" s="17" t="s">
        <v>16</v>
      </c>
      <c r="O81" s="18">
        <v>30</v>
      </c>
      <c r="P81" s="121">
        <f t="shared" si="7"/>
        <v>80</v>
      </c>
      <c r="Q81" s="89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>
        <v>14</v>
      </c>
      <c r="G110" s="46">
        <f t="shared" si="20"/>
        <v>14</v>
      </c>
      <c r="H110" s="77">
        <v>0</v>
      </c>
      <c r="I110" s="75">
        <v>0</v>
      </c>
      <c r="J110" s="46">
        <f t="shared" si="21"/>
        <v>11</v>
      </c>
      <c r="K110" s="71">
        <v>3</v>
      </c>
      <c r="L110" s="22">
        <v>120</v>
      </c>
      <c r="M110" s="64">
        <f t="shared" si="8"/>
        <v>360</v>
      </c>
      <c r="N110" s="17" t="s">
        <v>16</v>
      </c>
      <c r="O110" s="18"/>
      <c r="P110" s="121">
        <f t="shared" si="7"/>
        <v>360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2</v>
      </c>
      <c r="F111" s="70">
        <v>5</v>
      </c>
      <c r="G111" s="46">
        <f t="shared" si="20"/>
        <v>7</v>
      </c>
      <c r="H111" s="77">
        <v>0</v>
      </c>
      <c r="I111" s="75">
        <v>0</v>
      </c>
      <c r="J111" s="46">
        <f t="shared" si="21"/>
        <v>5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>
        <v>300</v>
      </c>
      <c r="P111" s="121">
        <f t="shared" si="7"/>
        <v>200</v>
      </c>
      <c r="Q111" s="89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8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1">
        <f t="shared" si="7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4</v>
      </c>
      <c r="F116" s="70"/>
      <c r="G116" s="46">
        <f t="shared" si="20"/>
        <v>4</v>
      </c>
      <c r="H116" s="77">
        <v>0</v>
      </c>
      <c r="I116" s="75">
        <v>0</v>
      </c>
      <c r="J116" s="46">
        <f t="shared" si="21"/>
        <v>3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1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5</v>
      </c>
      <c r="F131" s="70">
        <v>5</v>
      </c>
      <c r="G131" s="46">
        <f t="shared" si="20"/>
        <v>10</v>
      </c>
      <c r="H131" s="77">
        <v>0</v>
      </c>
      <c r="I131" s="75">
        <v>0</v>
      </c>
      <c r="J131" s="46">
        <f t="shared" si="21"/>
        <v>8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/>
      <c r="P131" s="121">
        <f t="shared" si="7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5</v>
      </c>
      <c r="F132" s="70"/>
      <c r="G132" s="46">
        <f t="shared" si="20"/>
        <v>5</v>
      </c>
      <c r="H132" s="77">
        <v>0</v>
      </c>
      <c r="I132" s="75">
        <v>0</v>
      </c>
      <c r="J132" s="46">
        <f t="shared" si="21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7</v>
      </c>
      <c r="F133" s="70">
        <v>5</v>
      </c>
      <c r="G133" s="46">
        <f t="shared" si="20"/>
        <v>12</v>
      </c>
      <c r="H133" s="77">
        <v>0</v>
      </c>
      <c r="I133" s="75">
        <v>0</v>
      </c>
      <c r="J133" s="46">
        <f t="shared" si="21"/>
        <v>9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>
        <v>50</v>
      </c>
      <c r="P133" s="121">
        <f t="shared" si="7"/>
        <v>100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+'26'!J156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3</v>
      </c>
      <c r="F175" s="70"/>
      <c r="G175" s="46">
        <f t="shared" si="28"/>
        <v>3</v>
      </c>
      <c r="H175" s="77">
        <v>0</v>
      </c>
      <c r="I175" s="75">
        <v>0</v>
      </c>
      <c r="J175" s="46">
        <f t="shared" si="29"/>
        <v>2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>
        <v>25</v>
      </c>
      <c r="P175" s="121">
        <f t="shared" si="27"/>
        <v>25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12</v>
      </c>
      <c r="F185" s="70"/>
      <c r="G185" s="46">
        <f t="shared" si="28"/>
        <v>12</v>
      </c>
      <c r="H185" s="77">
        <v>0</v>
      </c>
      <c r="I185" s="75">
        <v>0</v>
      </c>
      <c r="J185" s="46">
        <f t="shared" si="29"/>
        <v>12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+'26'!J188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143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2</v>
      </c>
      <c r="F194" s="70"/>
      <c r="G194" s="46">
        <f t="shared" si="28"/>
        <v>2</v>
      </c>
      <c r="H194" s="77">
        <v>0</v>
      </c>
      <c r="I194" s="75">
        <v>0</v>
      </c>
      <c r="J194" s="46">
        <f t="shared" si="29"/>
        <v>2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29</v>
      </c>
      <c r="F205" s="70"/>
      <c r="G205" s="46">
        <f t="shared" si="28"/>
        <v>29</v>
      </c>
      <c r="H205" s="77">
        <v>0</v>
      </c>
      <c r="I205" s="75">
        <v>0</v>
      </c>
      <c r="J205" s="46">
        <f t="shared" si="29"/>
        <v>29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4</v>
      </c>
      <c r="F209" s="70">
        <v>5</v>
      </c>
      <c r="G209" s="46">
        <f t="shared" si="28"/>
        <v>9</v>
      </c>
      <c r="H209" s="77">
        <v>0</v>
      </c>
      <c r="I209" s="75">
        <v>0</v>
      </c>
      <c r="J209" s="46">
        <f t="shared" si="29"/>
        <v>9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+'26'!J229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+'26'!J230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+'26'!J231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2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+'26'!J235</f>
        <v>1</v>
      </c>
      <c r="F235" s="70">
        <v>5</v>
      </c>
      <c r="G235" s="46">
        <f t="shared" si="38"/>
        <v>6</v>
      </c>
      <c r="H235" s="77">
        <v>0</v>
      </c>
      <c r="I235" s="75">
        <v>0</v>
      </c>
      <c r="J235" s="46">
        <f t="shared" si="39"/>
        <v>6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+'26'!J236</f>
        <v>2</v>
      </c>
      <c r="F236" s="70">
        <v>5</v>
      </c>
      <c r="G236" s="46">
        <f t="shared" si="38"/>
        <v>7</v>
      </c>
      <c r="H236" s="77">
        <v>0</v>
      </c>
      <c r="I236" s="75">
        <v>0</v>
      </c>
      <c r="J236" s="46">
        <f t="shared" si="39"/>
        <v>5</v>
      </c>
      <c r="K236" s="71">
        <v>2</v>
      </c>
      <c r="L236" s="20">
        <v>50</v>
      </c>
      <c r="M236" s="64">
        <f t="shared" si="40"/>
        <v>100</v>
      </c>
      <c r="N236" s="17" t="s">
        <v>16</v>
      </c>
      <c r="O236" s="18"/>
      <c r="P236" s="121">
        <f t="shared" si="36"/>
        <v>100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+'26'!J237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+'26'!J238</f>
        <v>7</v>
      </c>
      <c r="F238" s="70"/>
      <c r="G238" s="46">
        <f t="shared" si="38"/>
        <v>7</v>
      </c>
      <c r="H238" s="77">
        <v>0</v>
      </c>
      <c r="I238" s="75">
        <v>0</v>
      </c>
      <c r="J238" s="46">
        <f t="shared" si="39"/>
        <v>7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+'26'!J239</f>
        <v>3</v>
      </c>
      <c r="F239" s="70"/>
      <c r="G239" s="46">
        <f t="shared" si="38"/>
        <v>3</v>
      </c>
      <c r="H239" s="77">
        <v>0</v>
      </c>
      <c r="I239" s="75">
        <v>0</v>
      </c>
      <c r="J239" s="46">
        <f t="shared" si="39"/>
        <v>1</v>
      </c>
      <c r="K239" s="71">
        <v>2</v>
      </c>
      <c r="L239" s="20">
        <v>35</v>
      </c>
      <c r="M239" s="64">
        <f t="shared" si="40"/>
        <v>70</v>
      </c>
      <c r="N239" s="17" t="s">
        <v>16</v>
      </c>
      <c r="O239" s="18">
        <v>35</v>
      </c>
      <c r="P239" s="121">
        <f t="shared" si="36"/>
        <v>35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+'26'!J240</f>
        <v>0</v>
      </c>
      <c r="F240" s="70">
        <v>3</v>
      </c>
      <c r="G240" s="46">
        <f t="shared" si="38"/>
        <v>3</v>
      </c>
      <c r="H240" s="77">
        <v>0</v>
      </c>
      <c r="I240" s="75">
        <v>0</v>
      </c>
      <c r="J240" s="46">
        <f t="shared" si="39"/>
        <v>3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+'26'!J241</f>
        <v>0</v>
      </c>
      <c r="F241" s="70">
        <v>3</v>
      </c>
      <c r="G241" s="46">
        <f t="shared" si="38"/>
        <v>3</v>
      </c>
      <c r="H241" s="77">
        <v>0</v>
      </c>
      <c r="I241" s="75">
        <v>0</v>
      </c>
      <c r="J241" s="46">
        <f t="shared" si="39"/>
        <v>3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+'26'!J242</f>
        <v>0</v>
      </c>
      <c r="F242" s="70">
        <v>3</v>
      </c>
      <c r="G242" s="46">
        <f t="shared" si="38"/>
        <v>3</v>
      </c>
      <c r="H242" s="77">
        <v>0</v>
      </c>
      <c r="I242" s="75">
        <v>0</v>
      </c>
      <c r="J242" s="46">
        <f t="shared" si="39"/>
        <v>3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+'26'!J243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+'26'!J244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+'26'!J245</f>
        <v>20</v>
      </c>
      <c r="F245" s="70"/>
      <c r="G245" s="46">
        <f t="shared" si="38"/>
        <v>20</v>
      </c>
      <c r="H245" s="77">
        <v>0</v>
      </c>
      <c r="I245" s="75">
        <v>0</v>
      </c>
      <c r="J245" s="46">
        <f t="shared" si="39"/>
        <v>20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63">
        <f>+'26'!J246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63">
        <f>+'26'!J247</f>
        <v>1</v>
      </c>
      <c r="F247" s="70"/>
      <c r="G247" s="46">
        <f t="shared" si="38"/>
        <v>1</v>
      </c>
      <c r="H247" s="77">
        <v>0</v>
      </c>
      <c r="I247" s="75">
        <v>0</v>
      </c>
      <c r="J247" s="46">
        <f t="shared" si="39"/>
        <v>1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1444</v>
      </c>
      <c r="D248" s="10" t="s">
        <v>433</v>
      </c>
      <c r="E248" s="63">
        <f>+'26'!J248</f>
        <v>0</v>
      </c>
      <c r="F248" s="70">
        <v>3</v>
      </c>
      <c r="G248" s="46">
        <f t="shared" si="38"/>
        <v>3</v>
      </c>
      <c r="H248" s="77">
        <v>0</v>
      </c>
      <c r="I248" s="75">
        <v>0</v>
      </c>
      <c r="J248" s="46">
        <f t="shared" si="39"/>
        <v>3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1445</v>
      </c>
      <c r="D249" s="10" t="s">
        <v>433</v>
      </c>
      <c r="E249" s="63">
        <f>+'26'!J249</f>
        <v>0</v>
      </c>
      <c r="F249" s="70">
        <v>3</v>
      </c>
      <c r="G249" s="46">
        <f t="shared" si="38"/>
        <v>3</v>
      </c>
      <c r="H249" s="77">
        <v>0</v>
      </c>
      <c r="I249" s="75">
        <v>0</v>
      </c>
      <c r="J249" s="46">
        <f t="shared" si="39"/>
        <v>1</v>
      </c>
      <c r="K249" s="71">
        <v>2</v>
      </c>
      <c r="L249" s="20">
        <v>35</v>
      </c>
      <c r="M249" s="64">
        <f t="shared" si="32"/>
        <v>70</v>
      </c>
      <c r="N249" s="17" t="s">
        <v>16</v>
      </c>
      <c r="O249" s="18"/>
      <c r="P249" s="121">
        <f t="shared" si="36"/>
        <v>70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1446</v>
      </c>
      <c r="D250" s="10" t="s">
        <v>433</v>
      </c>
      <c r="E250" s="63">
        <f>+'26'!J250</f>
        <v>0</v>
      </c>
      <c r="F250" s="70">
        <v>3</v>
      </c>
      <c r="G250" s="46">
        <f t="shared" si="38"/>
        <v>3</v>
      </c>
      <c r="H250" s="77">
        <v>0</v>
      </c>
      <c r="I250" s="75">
        <v>0</v>
      </c>
      <c r="J250" s="46">
        <f t="shared" si="39"/>
        <v>3</v>
      </c>
      <c r="K250" s="71"/>
      <c r="L250" s="20">
        <v>29</v>
      </c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+'26'!J251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+'26'!J252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+'26'!J253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7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966.69999999999993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3680</v>
      </c>
    </row>
    <row r="257" spans="1:20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560</v>
      </c>
      <c r="O258" s="2">
        <v>100</v>
      </c>
      <c r="P258" s="2">
        <v>50</v>
      </c>
      <c r="Q258" s="2">
        <v>145</v>
      </c>
      <c r="R258" s="2">
        <v>65</v>
      </c>
      <c r="S258" s="2">
        <v>100</v>
      </c>
      <c r="T258" s="2">
        <v>100</v>
      </c>
    </row>
    <row r="259" spans="1:20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1025</v>
      </c>
    </row>
    <row r="262" spans="1:20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2095</v>
      </c>
    </row>
    <row r="263" spans="1:20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2095</v>
      </c>
    </row>
    <row r="264" spans="1:20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H253" sqref="H252:H253"/>
      <selection pane="topRight" activeCell="H253" sqref="H252:H253"/>
      <selection pane="bottomLeft" activeCell="H253" sqref="H252:H253"/>
      <selection pane="bottomRight" activeCell="C11" sqref="C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1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22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3</v>
      </c>
      <c r="K11" s="71">
        <v>4</v>
      </c>
      <c r="L11" s="15">
        <v>50</v>
      </c>
      <c r="M11" s="64">
        <f t="shared" si="2"/>
        <v>200</v>
      </c>
      <c r="N11" s="17" t="s">
        <v>16</v>
      </c>
      <c r="O11" s="18"/>
      <c r="P11" s="121">
        <f t="shared" si="3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10</v>
      </c>
      <c r="F15" s="70"/>
      <c r="G15" s="46">
        <f t="shared" si="0"/>
        <v>10</v>
      </c>
      <c r="H15" s="77">
        <v>0</v>
      </c>
      <c r="I15" s="75">
        <v>0</v>
      </c>
      <c r="J15" s="46">
        <f t="shared" si="1"/>
        <v>8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/>
      <c r="P15" s="121">
        <f t="shared" si="3"/>
        <v>100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11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13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1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7</v>
      </c>
      <c r="K24" s="71">
        <v>4</v>
      </c>
      <c r="L24" s="15">
        <v>100</v>
      </c>
      <c r="M24" s="64">
        <f t="shared" si="2"/>
        <v>400</v>
      </c>
      <c r="N24" s="17" t="s">
        <v>16</v>
      </c>
      <c r="O24" s="18">
        <v>200</v>
      </c>
      <c r="P24" s="121">
        <f t="shared" si="3"/>
        <v>200</v>
      </c>
      <c r="Q24" s="120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18</v>
      </c>
      <c r="F28" s="70"/>
      <c r="G28" s="46">
        <f t="shared" si="5"/>
        <v>18</v>
      </c>
      <c r="H28" s="77">
        <v>0</v>
      </c>
      <c r="I28" s="75">
        <v>0</v>
      </c>
      <c r="J28" s="46">
        <f t="shared" si="6"/>
        <v>15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>
        <v>150</v>
      </c>
      <c r="P28" s="121">
        <f t="shared" si="3"/>
        <v>150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7</v>
      </c>
      <c r="F29" s="70"/>
      <c r="G29" s="46">
        <f t="shared" si="5"/>
        <v>7</v>
      </c>
      <c r="H29" s="77">
        <v>0</v>
      </c>
      <c r="I29" s="75">
        <v>0</v>
      </c>
      <c r="J29" s="46">
        <f t="shared" si="6"/>
        <v>7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13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+'27'!J37</f>
        <v>1</v>
      </c>
      <c r="F37" s="70"/>
      <c r="G37" s="46">
        <f t="shared" si="5"/>
        <v>1</v>
      </c>
      <c r="H37" s="77">
        <v>0</v>
      </c>
      <c r="I37" s="75">
        <v>0</v>
      </c>
      <c r="J37" s="46">
        <f t="shared" si="6"/>
        <v>0</v>
      </c>
      <c r="K37" s="71">
        <v>1</v>
      </c>
      <c r="L37" s="15">
        <v>100</v>
      </c>
      <c r="M37" s="64">
        <f t="shared" si="2"/>
        <v>100</v>
      </c>
      <c r="N37" s="17" t="s">
        <v>1438</v>
      </c>
      <c r="O37" s="18"/>
      <c r="P37" s="121">
        <f t="shared" si="3"/>
        <v>100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15</v>
      </c>
      <c r="F39" s="70"/>
      <c r="G39" s="46">
        <f t="shared" si="5"/>
        <v>15</v>
      </c>
      <c r="H39" s="77">
        <v>0</v>
      </c>
      <c r="I39" s="75">
        <v>0</v>
      </c>
      <c r="J39" s="46">
        <f t="shared" si="6"/>
        <v>13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21">
        <f t="shared" si="3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10</v>
      </c>
      <c r="F40" s="70"/>
      <c r="G40" s="46">
        <f t="shared" si="5"/>
        <v>10</v>
      </c>
      <c r="H40" s="77">
        <v>0</v>
      </c>
      <c r="I40" s="75">
        <v>0</v>
      </c>
      <c r="J40" s="46">
        <f t="shared" si="6"/>
        <v>9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8</v>
      </c>
      <c r="F41" s="70"/>
      <c r="G41" s="46">
        <f t="shared" si="5"/>
        <v>8</v>
      </c>
      <c r="H41" s="77">
        <v>0</v>
      </c>
      <c r="I41" s="75">
        <v>0</v>
      </c>
      <c r="J41" s="46">
        <f t="shared" si="6"/>
        <v>8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5</v>
      </c>
      <c r="F55" s="70"/>
      <c r="G55" s="46">
        <f t="shared" si="5"/>
        <v>5</v>
      </c>
      <c r="H55" s="77">
        <v>0</v>
      </c>
      <c r="I55" s="75">
        <v>0</v>
      </c>
      <c r="J55" s="46">
        <f t="shared" si="6"/>
        <v>4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60</v>
      </c>
      <c r="P55" s="121">
        <f t="shared" si="3"/>
        <v>60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7</v>
      </c>
      <c r="F74" s="70"/>
      <c r="G74" s="46">
        <f t="shared" si="5"/>
        <v>7</v>
      </c>
      <c r="H74" s="77">
        <v>0</v>
      </c>
      <c r="I74" s="75">
        <v>0</v>
      </c>
      <c r="J74" s="46">
        <f t="shared" si="6"/>
        <v>5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6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7</v>
      </c>
      <c r="F80" s="70"/>
      <c r="G80" s="46">
        <f t="shared" si="5"/>
        <v>7</v>
      </c>
      <c r="H80" s="77">
        <v>0</v>
      </c>
      <c r="I80" s="75">
        <v>0</v>
      </c>
      <c r="J80" s="46">
        <f t="shared" si="6"/>
        <v>7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6</v>
      </c>
      <c r="F81" s="70"/>
      <c r="G81" s="46">
        <f t="shared" si="5"/>
        <v>6</v>
      </c>
      <c r="H81" s="77">
        <v>0</v>
      </c>
      <c r="I81" s="75">
        <v>0</v>
      </c>
      <c r="J81" s="46">
        <f t="shared" si="6"/>
        <v>6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11</v>
      </c>
      <c r="F110" s="70"/>
      <c r="G110" s="46">
        <f t="shared" si="20"/>
        <v>11</v>
      </c>
      <c r="H110" s="77">
        <v>0</v>
      </c>
      <c r="I110" s="75">
        <v>0</v>
      </c>
      <c r="J110" s="46">
        <f t="shared" si="21"/>
        <v>6</v>
      </c>
      <c r="K110" s="71">
        <v>5</v>
      </c>
      <c r="L110" s="22">
        <v>120</v>
      </c>
      <c r="M110" s="64">
        <f t="shared" si="8"/>
        <v>600</v>
      </c>
      <c r="N110" s="17" t="s">
        <v>16</v>
      </c>
      <c r="O110" s="18"/>
      <c r="P110" s="121">
        <f t="shared" si="7"/>
        <v>600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5</v>
      </c>
      <c r="F111" s="70"/>
      <c r="G111" s="46">
        <f t="shared" si="20"/>
        <v>5</v>
      </c>
      <c r="H111" s="77">
        <v>0</v>
      </c>
      <c r="I111" s="75">
        <v>0</v>
      </c>
      <c r="J111" s="46">
        <f t="shared" si="21"/>
        <v>5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8</v>
      </c>
      <c r="F115" s="70"/>
      <c r="G115" s="46">
        <f t="shared" si="20"/>
        <v>8</v>
      </c>
      <c r="H115" s="77">
        <v>0</v>
      </c>
      <c r="I115" s="75">
        <v>0</v>
      </c>
      <c r="J115" s="46">
        <f t="shared" si="21"/>
        <v>8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3</v>
      </c>
      <c r="F116" s="70"/>
      <c r="G116" s="46">
        <f t="shared" si="20"/>
        <v>3</v>
      </c>
      <c r="H116" s="77">
        <v>0</v>
      </c>
      <c r="I116" s="75">
        <v>0</v>
      </c>
      <c r="J116" s="46">
        <f t="shared" si="21"/>
        <v>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8</v>
      </c>
      <c r="F131" s="70"/>
      <c r="G131" s="46">
        <f t="shared" si="20"/>
        <v>8</v>
      </c>
      <c r="H131" s="77">
        <v>0</v>
      </c>
      <c r="I131" s="75">
        <v>0</v>
      </c>
      <c r="J131" s="46">
        <f t="shared" si="21"/>
        <v>7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5</v>
      </c>
      <c r="F132" s="70"/>
      <c r="G132" s="46">
        <f t="shared" si="20"/>
        <v>5</v>
      </c>
      <c r="H132" s="77">
        <v>0</v>
      </c>
      <c r="I132" s="75">
        <v>0</v>
      </c>
      <c r="J132" s="46">
        <f t="shared" si="21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9</v>
      </c>
      <c r="F133" s="70"/>
      <c r="G133" s="46">
        <f t="shared" si="20"/>
        <v>9</v>
      </c>
      <c r="H133" s="77">
        <v>0</v>
      </c>
      <c r="I133" s="75">
        <v>0</v>
      </c>
      <c r="J133" s="46">
        <f t="shared" si="21"/>
        <v>9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+'27'!J156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2</v>
      </c>
      <c r="F175" s="70"/>
      <c r="G175" s="46">
        <f t="shared" si="28"/>
        <v>2</v>
      </c>
      <c r="H175" s="77">
        <v>0</v>
      </c>
      <c r="I175" s="75">
        <v>0</v>
      </c>
      <c r="J175" s="46">
        <f t="shared" si="29"/>
        <v>1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>
        <v>25</v>
      </c>
      <c r="P175" s="121">
        <f t="shared" si="27"/>
        <v>25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12</v>
      </c>
      <c r="F185" s="70"/>
      <c r="G185" s="46">
        <f t="shared" si="28"/>
        <v>12</v>
      </c>
      <c r="H185" s="77">
        <v>0</v>
      </c>
      <c r="I185" s="75">
        <v>0</v>
      </c>
      <c r="J185" s="46">
        <f t="shared" si="29"/>
        <v>12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+'27'!J188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143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2</v>
      </c>
      <c r="F194" s="70"/>
      <c r="G194" s="46">
        <f t="shared" si="28"/>
        <v>2</v>
      </c>
      <c r="H194" s="77">
        <v>0</v>
      </c>
      <c r="I194" s="75">
        <v>0</v>
      </c>
      <c r="J194" s="46">
        <f t="shared" si="29"/>
        <v>0</v>
      </c>
      <c r="K194" s="71">
        <v>2</v>
      </c>
      <c r="L194" s="20">
        <v>120</v>
      </c>
      <c r="M194" s="64">
        <f t="shared" si="32"/>
        <v>240</v>
      </c>
      <c r="N194" s="17" t="s">
        <v>16</v>
      </c>
      <c r="O194" s="18"/>
      <c r="P194" s="121">
        <f t="shared" si="27"/>
        <v>240</v>
      </c>
      <c r="Q194" s="89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29</v>
      </c>
      <c r="F205" s="70"/>
      <c r="G205" s="46">
        <f t="shared" si="28"/>
        <v>29</v>
      </c>
      <c r="H205" s="77">
        <v>0</v>
      </c>
      <c r="I205" s="75">
        <v>0</v>
      </c>
      <c r="J205" s="46">
        <f t="shared" si="29"/>
        <v>28</v>
      </c>
      <c r="K205" s="71">
        <v>1</v>
      </c>
      <c r="L205" s="20">
        <v>55</v>
      </c>
      <c r="M205" s="64">
        <f t="shared" si="32"/>
        <v>55</v>
      </c>
      <c r="N205" s="17" t="s">
        <v>16</v>
      </c>
      <c r="O205" s="18"/>
      <c r="P205" s="121">
        <f t="shared" si="36"/>
        <v>55</v>
      </c>
      <c r="Q205" s="89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9</v>
      </c>
      <c r="F209" s="70"/>
      <c r="G209" s="46">
        <f t="shared" si="28"/>
        <v>9</v>
      </c>
      <c r="H209" s="77">
        <v>0</v>
      </c>
      <c r="I209" s="75">
        <v>0</v>
      </c>
      <c r="J209" s="46">
        <f t="shared" si="29"/>
        <v>9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+'27'!J229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+'27'!J230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+'27'!J231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2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+'27'!J235</f>
        <v>6</v>
      </c>
      <c r="F235" s="70"/>
      <c r="G235" s="46">
        <f t="shared" si="38"/>
        <v>6</v>
      </c>
      <c r="H235" s="77">
        <v>0</v>
      </c>
      <c r="I235" s="75">
        <v>0</v>
      </c>
      <c r="J235" s="46">
        <f t="shared" si="39"/>
        <v>6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+'27'!J236</f>
        <v>5</v>
      </c>
      <c r="F236" s="70"/>
      <c r="G236" s="46">
        <f t="shared" si="38"/>
        <v>5</v>
      </c>
      <c r="H236" s="77">
        <v>0</v>
      </c>
      <c r="I236" s="75">
        <v>0</v>
      </c>
      <c r="J236" s="46">
        <f t="shared" si="39"/>
        <v>5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+'27'!J237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+'27'!J238</f>
        <v>7</v>
      </c>
      <c r="F238" s="70"/>
      <c r="G238" s="46">
        <f t="shared" si="38"/>
        <v>7</v>
      </c>
      <c r="H238" s="77">
        <v>0</v>
      </c>
      <c r="I238" s="75">
        <v>0</v>
      </c>
      <c r="J238" s="46">
        <f t="shared" si="39"/>
        <v>7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+'27'!J239</f>
        <v>1</v>
      </c>
      <c r="F239" s="70"/>
      <c r="G239" s="46">
        <f t="shared" si="38"/>
        <v>1</v>
      </c>
      <c r="H239" s="77">
        <v>0</v>
      </c>
      <c r="I239" s="75">
        <v>0</v>
      </c>
      <c r="J239" s="46">
        <f t="shared" si="39"/>
        <v>1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+'27'!J240</f>
        <v>3</v>
      </c>
      <c r="F240" s="70"/>
      <c r="G240" s="46">
        <f t="shared" si="38"/>
        <v>3</v>
      </c>
      <c r="H240" s="77">
        <v>0</v>
      </c>
      <c r="I240" s="75">
        <v>0</v>
      </c>
      <c r="J240" s="46">
        <f t="shared" si="39"/>
        <v>0</v>
      </c>
      <c r="K240" s="71">
        <v>3</v>
      </c>
      <c r="L240" s="20">
        <v>35</v>
      </c>
      <c r="M240" s="64">
        <f t="shared" si="40"/>
        <v>105</v>
      </c>
      <c r="N240" s="17" t="s">
        <v>16</v>
      </c>
      <c r="O240" s="18"/>
      <c r="P240" s="121">
        <f t="shared" si="36"/>
        <v>105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+'27'!J241</f>
        <v>3</v>
      </c>
      <c r="F241" s="70"/>
      <c r="G241" s="46">
        <f t="shared" si="38"/>
        <v>3</v>
      </c>
      <c r="H241" s="77">
        <v>0</v>
      </c>
      <c r="I241" s="75">
        <v>0</v>
      </c>
      <c r="J241" s="46">
        <f t="shared" si="39"/>
        <v>3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+'27'!J242</f>
        <v>3</v>
      </c>
      <c r="F242" s="70"/>
      <c r="G242" s="46">
        <f t="shared" si="38"/>
        <v>3</v>
      </c>
      <c r="H242" s="77">
        <v>0</v>
      </c>
      <c r="I242" s="75">
        <v>0</v>
      </c>
      <c r="J242" s="46">
        <f t="shared" si="39"/>
        <v>3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+'27'!J243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+'27'!J244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+'27'!J245</f>
        <v>20</v>
      </c>
      <c r="F245" s="70"/>
      <c r="G245" s="46">
        <f t="shared" si="38"/>
        <v>20</v>
      </c>
      <c r="H245" s="77">
        <v>0</v>
      </c>
      <c r="I245" s="75">
        <v>0</v>
      </c>
      <c r="J245" s="46">
        <f t="shared" si="39"/>
        <v>20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63">
        <f>+'27'!J246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63">
        <f>+'27'!J247</f>
        <v>1</v>
      </c>
      <c r="F247" s="70"/>
      <c r="G247" s="46">
        <f t="shared" si="38"/>
        <v>1</v>
      </c>
      <c r="H247" s="77">
        <v>0</v>
      </c>
      <c r="I247" s="75">
        <v>0</v>
      </c>
      <c r="J247" s="46">
        <f t="shared" si="39"/>
        <v>1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1444</v>
      </c>
      <c r="D248" s="10" t="s">
        <v>433</v>
      </c>
      <c r="E248" s="63">
        <f>+'27'!J248</f>
        <v>3</v>
      </c>
      <c r="F248" s="70"/>
      <c r="G248" s="46">
        <f t="shared" si="38"/>
        <v>3</v>
      </c>
      <c r="H248" s="77">
        <v>0</v>
      </c>
      <c r="I248" s="75">
        <v>0</v>
      </c>
      <c r="J248" s="46">
        <f t="shared" si="39"/>
        <v>2</v>
      </c>
      <c r="K248" s="71">
        <v>1</v>
      </c>
      <c r="L248" s="20">
        <v>35</v>
      </c>
      <c r="M248" s="64">
        <f t="shared" si="32"/>
        <v>35</v>
      </c>
      <c r="N248" s="17" t="s">
        <v>16</v>
      </c>
      <c r="O248" s="18"/>
      <c r="P248" s="121">
        <f t="shared" si="36"/>
        <v>35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1445</v>
      </c>
      <c r="D249" s="10" t="s">
        <v>433</v>
      </c>
      <c r="E249" s="63">
        <f>+'27'!J249</f>
        <v>1</v>
      </c>
      <c r="F249" s="70"/>
      <c r="G249" s="46">
        <f t="shared" si="38"/>
        <v>1</v>
      </c>
      <c r="H249" s="77">
        <v>0</v>
      </c>
      <c r="I249" s="75">
        <v>0</v>
      </c>
      <c r="J249" s="46">
        <f t="shared" si="39"/>
        <v>1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1446</v>
      </c>
      <c r="D250" s="10" t="s">
        <v>433</v>
      </c>
      <c r="E250" s="63">
        <f>+'27'!J250</f>
        <v>3</v>
      </c>
      <c r="F250" s="70"/>
      <c r="G250" s="46">
        <f t="shared" si="38"/>
        <v>3</v>
      </c>
      <c r="H250" s="77">
        <v>0</v>
      </c>
      <c r="I250" s="75">
        <v>0</v>
      </c>
      <c r="J250" s="46">
        <f t="shared" si="39"/>
        <v>1</v>
      </c>
      <c r="K250" s="71">
        <v>2</v>
      </c>
      <c r="L250" s="20">
        <v>29</v>
      </c>
      <c r="M250" s="64">
        <f t="shared" si="32"/>
        <v>58</v>
      </c>
      <c r="N250" s="17" t="s">
        <v>16</v>
      </c>
      <c r="O250" s="18"/>
      <c r="P250" s="121">
        <f t="shared" si="36"/>
        <v>58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+'27'!J251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+'27'!J252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+'27'!J253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7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961.20999999999981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3343</v>
      </c>
    </row>
    <row r="257" spans="1:19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780</v>
      </c>
      <c r="O258" s="2">
        <v>120</v>
      </c>
      <c r="P258" s="2">
        <v>215</v>
      </c>
      <c r="Q258" s="2">
        <v>35</v>
      </c>
      <c r="R258" s="2">
        <v>70</v>
      </c>
      <c r="S258" s="2">
        <v>340</v>
      </c>
    </row>
    <row r="259" spans="1:19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485</v>
      </c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2078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2078</v>
      </c>
    </row>
    <row r="264" spans="1:19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0"/>
  <sheetViews>
    <sheetView zoomScale="80" zoomScaleNormal="80" workbookViewId="0">
      <pane xSplit="10" ySplit="4" topLeftCell="K254" activePane="bottomRight" state="frozen"/>
      <selection activeCell="H253" sqref="H252:H253"/>
      <selection pane="topRight" activeCell="H253" sqref="H252:H253"/>
      <selection pane="bottomLeft" activeCell="H253" sqref="H252:H253"/>
      <selection pane="bottomRight" activeCell="N261" sqref="N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1</v>
      </c>
      <c r="F5" s="70"/>
      <c r="G5" s="46">
        <f t="shared" ref="G5:G26" si="0">E5+F5</f>
        <v>1</v>
      </c>
      <c r="H5" s="77">
        <v>0</v>
      </c>
      <c r="I5" s="75">
        <v>0</v>
      </c>
      <c r="J5" s="46">
        <f t="shared" ref="J5:J26" si="1">+G5-H5-K5-I5</f>
        <v>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20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69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8</v>
      </c>
      <c r="F15" s="70"/>
      <c r="G15" s="46">
        <f t="shared" si="0"/>
        <v>8</v>
      </c>
      <c r="H15" s="77">
        <v>0</v>
      </c>
      <c r="I15" s="75">
        <v>0</v>
      </c>
      <c r="J15" s="46">
        <f t="shared" si="1"/>
        <v>8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11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13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15</v>
      </c>
      <c r="F28" s="70"/>
      <c r="G28" s="46">
        <f t="shared" si="5"/>
        <v>15</v>
      </c>
      <c r="H28" s="77">
        <v>0</v>
      </c>
      <c r="I28" s="75">
        <v>0</v>
      </c>
      <c r="J28" s="46">
        <f t="shared" si="6"/>
        <v>15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7</v>
      </c>
      <c r="F29" s="70"/>
      <c r="G29" s="46">
        <f t="shared" si="5"/>
        <v>7</v>
      </c>
      <c r="H29" s="77">
        <v>0</v>
      </c>
      <c r="I29" s="75">
        <v>0</v>
      </c>
      <c r="J29" s="46">
        <f t="shared" si="6"/>
        <v>7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12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2"/>
        <v>0</v>
      </c>
      <c r="N37" s="17" t="s">
        <v>1438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13</v>
      </c>
      <c r="F39" s="70"/>
      <c r="G39" s="46">
        <f t="shared" si="5"/>
        <v>13</v>
      </c>
      <c r="H39" s="77">
        <v>0</v>
      </c>
      <c r="I39" s="75">
        <v>0</v>
      </c>
      <c r="J39" s="46">
        <f t="shared" si="6"/>
        <v>11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20</v>
      </c>
      <c r="P39" s="121">
        <f t="shared" si="3"/>
        <v>80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9</v>
      </c>
      <c r="F40" s="70"/>
      <c r="G40" s="46">
        <f t="shared" si="5"/>
        <v>9</v>
      </c>
      <c r="H40" s="77">
        <v>0</v>
      </c>
      <c r="I40" s="75">
        <v>0</v>
      </c>
      <c r="J40" s="46">
        <f t="shared" si="6"/>
        <v>9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8</v>
      </c>
      <c r="F41" s="70"/>
      <c r="G41" s="46">
        <f t="shared" si="5"/>
        <v>8</v>
      </c>
      <c r="H41" s="77">
        <v>0</v>
      </c>
      <c r="I41" s="75">
        <v>0</v>
      </c>
      <c r="J41" s="46">
        <f t="shared" si="6"/>
        <v>8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7</v>
      </c>
      <c r="F80" s="70"/>
      <c r="G80" s="46">
        <f t="shared" si="5"/>
        <v>7</v>
      </c>
      <c r="H80" s="77">
        <v>0</v>
      </c>
      <c r="I80" s="75">
        <v>0</v>
      </c>
      <c r="J80" s="46">
        <f t="shared" si="6"/>
        <v>7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6</v>
      </c>
      <c r="F81" s="70"/>
      <c r="G81" s="46">
        <f t="shared" si="5"/>
        <v>6</v>
      </c>
      <c r="H81" s="77">
        <v>0</v>
      </c>
      <c r="I81" s="75">
        <v>0</v>
      </c>
      <c r="J81" s="46">
        <f t="shared" si="6"/>
        <v>5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1447</v>
      </c>
      <c r="C86" s="19" t="s">
        <v>1388</v>
      </c>
      <c r="D86" s="10" t="s">
        <v>433</v>
      </c>
      <c r="E86" s="63">
        <f>+'28'!J86</f>
        <v>0</v>
      </c>
      <c r="F86" s="70">
        <v>4</v>
      </c>
      <c r="G86" s="46">
        <f t="shared" si="5"/>
        <v>4</v>
      </c>
      <c r="H86" s="77">
        <v>0</v>
      </c>
      <c r="I86" s="75">
        <v>0</v>
      </c>
      <c r="J86" s="46">
        <f t="shared" si="6"/>
        <v>0</v>
      </c>
      <c r="K86" s="71">
        <v>4</v>
      </c>
      <c r="L86" s="20">
        <v>35</v>
      </c>
      <c r="M86" s="64">
        <f t="shared" si="10"/>
        <v>140</v>
      </c>
      <c r="N86" s="17" t="s">
        <v>1438</v>
      </c>
      <c r="O86" s="18">
        <v>60</v>
      </c>
      <c r="P86" s="121">
        <f t="shared" si="7"/>
        <v>80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6</v>
      </c>
      <c r="F110" s="70"/>
      <c r="G110" s="46">
        <f t="shared" si="20"/>
        <v>6</v>
      </c>
      <c r="H110" s="77">
        <v>0</v>
      </c>
      <c r="I110" s="75">
        <v>0</v>
      </c>
      <c r="J110" s="46">
        <f t="shared" si="21"/>
        <v>6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5</v>
      </c>
      <c r="F111" s="70"/>
      <c r="G111" s="46">
        <f t="shared" si="20"/>
        <v>5</v>
      </c>
      <c r="H111" s="77">
        <v>0</v>
      </c>
      <c r="I111" s="75">
        <v>0</v>
      </c>
      <c r="J111" s="46">
        <f t="shared" si="21"/>
        <v>4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21">
        <f t="shared" si="7"/>
        <v>250</v>
      </c>
      <c r="Q111" s="89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8</v>
      </c>
      <c r="F115" s="70"/>
      <c r="G115" s="46">
        <f t="shared" si="20"/>
        <v>8</v>
      </c>
      <c r="H115" s="77">
        <v>0</v>
      </c>
      <c r="I115" s="75">
        <v>0</v>
      </c>
      <c r="J115" s="46">
        <f t="shared" si="21"/>
        <v>8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3</v>
      </c>
      <c r="F116" s="70"/>
      <c r="G116" s="46">
        <f t="shared" si="20"/>
        <v>3</v>
      </c>
      <c r="H116" s="77">
        <v>0</v>
      </c>
      <c r="I116" s="75">
        <v>0</v>
      </c>
      <c r="J116" s="46">
        <f t="shared" si="21"/>
        <v>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7</v>
      </c>
      <c r="F131" s="70"/>
      <c r="G131" s="46">
        <f t="shared" si="20"/>
        <v>7</v>
      </c>
      <c r="H131" s="77">
        <v>0</v>
      </c>
      <c r="I131" s="75">
        <v>0</v>
      </c>
      <c r="J131" s="46">
        <f t="shared" si="21"/>
        <v>7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5</v>
      </c>
      <c r="F132" s="70"/>
      <c r="G132" s="46">
        <f t="shared" si="20"/>
        <v>5</v>
      </c>
      <c r="H132" s="77">
        <v>0</v>
      </c>
      <c r="I132" s="75">
        <v>0</v>
      </c>
      <c r="J132" s="46">
        <f t="shared" si="21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9</v>
      </c>
      <c r="F133" s="70"/>
      <c r="G133" s="46">
        <f t="shared" si="20"/>
        <v>9</v>
      </c>
      <c r="H133" s="77">
        <v>0</v>
      </c>
      <c r="I133" s="75">
        <v>0</v>
      </c>
      <c r="J133" s="46">
        <f t="shared" si="21"/>
        <v>8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7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1</v>
      </c>
      <c r="F175" s="70"/>
      <c r="G175" s="46">
        <f t="shared" si="28"/>
        <v>1</v>
      </c>
      <c r="H175" s="77">
        <v>0</v>
      </c>
      <c r="I175" s="75">
        <v>0</v>
      </c>
      <c r="J175" s="46">
        <f t="shared" si="29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12</v>
      </c>
      <c r="F185" s="70"/>
      <c r="G185" s="46">
        <f t="shared" si="28"/>
        <v>12</v>
      </c>
      <c r="H185" s="77">
        <v>0</v>
      </c>
      <c r="I185" s="75">
        <v>0</v>
      </c>
      <c r="J185" s="46">
        <f t="shared" si="29"/>
        <v>9</v>
      </c>
      <c r="K185" s="71">
        <v>3</v>
      </c>
      <c r="L185" s="20">
        <v>80</v>
      </c>
      <c r="M185" s="64">
        <f t="shared" si="32"/>
        <v>240</v>
      </c>
      <c r="N185" s="17" t="s">
        <v>16</v>
      </c>
      <c r="O185" s="18"/>
      <c r="P185" s="121">
        <f t="shared" si="27"/>
        <v>240</v>
      </c>
      <c r="Q185" s="89">
        <v>63</v>
      </c>
      <c r="R185" s="43">
        <f t="shared" si="33"/>
        <v>189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+'28'!J188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143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0</v>
      </c>
      <c r="F194" s="70"/>
      <c r="G194" s="46">
        <f t="shared" si="28"/>
        <v>0</v>
      </c>
      <c r="H194" s="77">
        <v>0</v>
      </c>
      <c r="I194" s="75">
        <v>0</v>
      </c>
      <c r="J194" s="46">
        <f t="shared" si="29"/>
        <v>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28</v>
      </c>
      <c r="F205" s="70"/>
      <c r="G205" s="46">
        <f t="shared" si="28"/>
        <v>28</v>
      </c>
      <c r="H205" s="77">
        <v>0</v>
      </c>
      <c r="I205" s="75">
        <v>0</v>
      </c>
      <c r="J205" s="46">
        <f t="shared" si="29"/>
        <v>28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9</v>
      </c>
      <c r="F209" s="70"/>
      <c r="G209" s="46">
        <f t="shared" si="28"/>
        <v>9</v>
      </c>
      <c r="H209" s="77">
        <v>0</v>
      </c>
      <c r="I209" s="75">
        <v>0</v>
      </c>
      <c r="J209" s="46">
        <f t="shared" si="29"/>
        <v>9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+'28'!J229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+'28'!J230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+'28'!J231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+'28'!J235</f>
        <v>6</v>
      </c>
      <c r="F235" s="70"/>
      <c r="G235" s="46">
        <f t="shared" si="38"/>
        <v>6</v>
      </c>
      <c r="H235" s="77">
        <v>0</v>
      </c>
      <c r="I235" s="75">
        <v>0</v>
      </c>
      <c r="J235" s="46">
        <f t="shared" si="39"/>
        <v>6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+'28'!J236</f>
        <v>5</v>
      </c>
      <c r="F236" s="70"/>
      <c r="G236" s="46">
        <f t="shared" si="38"/>
        <v>5</v>
      </c>
      <c r="H236" s="77">
        <v>0</v>
      </c>
      <c r="I236" s="75">
        <v>0</v>
      </c>
      <c r="J236" s="46">
        <f t="shared" si="39"/>
        <v>4</v>
      </c>
      <c r="K236" s="71">
        <v>1</v>
      </c>
      <c r="L236" s="20">
        <v>50</v>
      </c>
      <c r="M236" s="64">
        <f t="shared" si="40"/>
        <v>50</v>
      </c>
      <c r="N236" s="17" t="s">
        <v>16</v>
      </c>
      <c r="O236" s="18"/>
      <c r="P236" s="121">
        <f t="shared" si="36"/>
        <v>50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+'28'!J237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+'28'!J238</f>
        <v>7</v>
      </c>
      <c r="F238" s="70"/>
      <c r="G238" s="46">
        <f t="shared" si="38"/>
        <v>7</v>
      </c>
      <c r="H238" s="77">
        <v>0</v>
      </c>
      <c r="I238" s="75">
        <v>0</v>
      </c>
      <c r="J238" s="46">
        <f t="shared" si="39"/>
        <v>7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+'28'!J239</f>
        <v>1</v>
      </c>
      <c r="F239" s="70"/>
      <c r="G239" s="46">
        <f t="shared" si="38"/>
        <v>1</v>
      </c>
      <c r="H239" s="77">
        <v>0</v>
      </c>
      <c r="I239" s="75">
        <v>0</v>
      </c>
      <c r="J239" s="46">
        <f t="shared" si="39"/>
        <v>1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+'28'!J240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+'28'!J241</f>
        <v>3</v>
      </c>
      <c r="F241" s="70"/>
      <c r="G241" s="46">
        <f t="shared" si="38"/>
        <v>3</v>
      </c>
      <c r="H241" s="77">
        <v>0</v>
      </c>
      <c r="I241" s="75">
        <v>0</v>
      </c>
      <c r="J241" s="46">
        <f t="shared" si="39"/>
        <v>0</v>
      </c>
      <c r="K241" s="71">
        <v>3</v>
      </c>
      <c r="L241" s="20">
        <v>22</v>
      </c>
      <c r="M241" s="64">
        <f t="shared" si="40"/>
        <v>66</v>
      </c>
      <c r="N241" s="17" t="s">
        <v>16</v>
      </c>
      <c r="O241" s="18"/>
      <c r="P241" s="121">
        <f t="shared" si="36"/>
        <v>66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+'28'!J242</f>
        <v>3</v>
      </c>
      <c r="F242" s="70"/>
      <c r="G242" s="46">
        <f t="shared" si="38"/>
        <v>3</v>
      </c>
      <c r="H242" s="77">
        <v>0</v>
      </c>
      <c r="I242" s="75">
        <v>0</v>
      </c>
      <c r="J242" s="46">
        <f t="shared" si="39"/>
        <v>3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+'28'!J243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+'28'!J244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+'28'!J245</f>
        <v>20</v>
      </c>
      <c r="F245" s="70"/>
      <c r="G245" s="46">
        <f t="shared" si="38"/>
        <v>20</v>
      </c>
      <c r="H245" s="77">
        <v>0</v>
      </c>
      <c r="I245" s="75">
        <v>0</v>
      </c>
      <c r="J245" s="46">
        <f t="shared" si="39"/>
        <v>20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63">
        <f>+'28'!J246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63">
        <f>+'28'!J247</f>
        <v>1</v>
      </c>
      <c r="F247" s="70"/>
      <c r="G247" s="46">
        <f t="shared" si="38"/>
        <v>1</v>
      </c>
      <c r="H247" s="77">
        <v>0</v>
      </c>
      <c r="I247" s="75">
        <v>0</v>
      </c>
      <c r="J247" s="46">
        <f t="shared" si="39"/>
        <v>1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1444</v>
      </c>
      <c r="D248" s="10" t="s">
        <v>433</v>
      </c>
      <c r="E248" s="63">
        <f>+'28'!J248</f>
        <v>2</v>
      </c>
      <c r="F248" s="70"/>
      <c r="G248" s="46">
        <f t="shared" si="38"/>
        <v>2</v>
      </c>
      <c r="H248" s="77">
        <v>0</v>
      </c>
      <c r="I248" s="75">
        <v>0</v>
      </c>
      <c r="J248" s="46">
        <f t="shared" si="39"/>
        <v>2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1445</v>
      </c>
      <c r="D249" s="10" t="s">
        <v>433</v>
      </c>
      <c r="E249" s="63">
        <f>+'28'!J249</f>
        <v>1</v>
      </c>
      <c r="F249" s="70"/>
      <c r="G249" s="46">
        <f t="shared" si="38"/>
        <v>1</v>
      </c>
      <c r="H249" s="77">
        <v>0</v>
      </c>
      <c r="I249" s="75">
        <v>0</v>
      </c>
      <c r="J249" s="46">
        <f t="shared" si="39"/>
        <v>1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1446</v>
      </c>
      <c r="D250" s="10" t="s">
        <v>433</v>
      </c>
      <c r="E250" s="63">
        <f>+'28'!J250</f>
        <v>1</v>
      </c>
      <c r="F250" s="70"/>
      <c r="G250" s="46">
        <f t="shared" si="38"/>
        <v>1</v>
      </c>
      <c r="H250" s="77">
        <v>0</v>
      </c>
      <c r="I250" s="75">
        <v>0</v>
      </c>
      <c r="J250" s="46">
        <f t="shared" si="39"/>
        <v>1</v>
      </c>
      <c r="K250" s="71"/>
      <c r="L250" s="20">
        <v>29</v>
      </c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>
        <v>1004070</v>
      </c>
      <c r="C251" s="19" t="s">
        <v>145</v>
      </c>
      <c r="D251" s="10" t="s">
        <v>433</v>
      </c>
      <c r="E251" s="63">
        <f>+'28'!J251</f>
        <v>0</v>
      </c>
      <c r="F251" s="70">
        <v>17</v>
      </c>
      <c r="G251" s="46">
        <f t="shared" si="38"/>
        <v>17</v>
      </c>
      <c r="H251" s="77">
        <v>0</v>
      </c>
      <c r="I251" s="75">
        <v>0</v>
      </c>
      <c r="J251" s="46">
        <f t="shared" si="39"/>
        <v>12</v>
      </c>
      <c r="K251" s="71">
        <v>5</v>
      </c>
      <c r="L251" s="20">
        <v>45</v>
      </c>
      <c r="M251" s="64">
        <f t="shared" si="32"/>
        <v>225</v>
      </c>
      <c r="N251" s="17" t="s">
        <v>16</v>
      </c>
      <c r="O251" s="18">
        <v>125</v>
      </c>
      <c r="P251" s="121">
        <f t="shared" si="36"/>
        <v>100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+'28'!J252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+'28'!J253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445.07000000000005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1561</v>
      </c>
    </row>
    <row r="257" spans="1:16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6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350</v>
      </c>
      <c r="O258" s="2">
        <v>100</v>
      </c>
      <c r="P258" s="2">
        <v>250</v>
      </c>
    </row>
    <row r="259" spans="1:16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205</v>
      </c>
    </row>
    <row r="262" spans="1:16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1006</v>
      </c>
    </row>
    <row r="263" spans="1:16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1006</v>
      </c>
    </row>
    <row r="264" spans="1:16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U340"/>
  <sheetViews>
    <sheetView tabSelected="1" zoomScale="80" zoomScaleNormal="80" workbookViewId="0">
      <pane xSplit="10" ySplit="4" topLeftCell="K5" activePane="bottomRight" state="frozen"/>
      <selection activeCell="H253" sqref="H252:H253"/>
      <selection pane="topRight" activeCell="H253" sqref="H252:H253"/>
      <selection pane="bottomLeft" activeCell="H253" sqref="H252:H253"/>
      <selection pane="bottomRight" activeCell="U10" sqref="U1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1</v>
      </c>
      <c r="F5" s="70">
        <v>5</v>
      </c>
      <c r="G5" s="46">
        <f t="shared" ref="G5:G26" si="0">E5+F5</f>
        <v>6</v>
      </c>
      <c r="H5" s="77">
        <v>0</v>
      </c>
      <c r="I5" s="75">
        <v>0</v>
      </c>
      <c r="J5" s="46">
        <f t="shared" ref="J5:J26" si="1">+G5-H5-K5-I5</f>
        <v>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20</v>
      </c>
      <c r="F6" s="70">
        <v>10</v>
      </c>
      <c r="G6" s="46">
        <f t="shared" si="0"/>
        <v>30</v>
      </c>
      <c r="H6" s="77">
        <v>0</v>
      </c>
      <c r="I6" s="75">
        <v>0</v>
      </c>
      <c r="J6" s="46">
        <f t="shared" si="1"/>
        <v>30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3</v>
      </c>
      <c r="F11" s="70">
        <v>5</v>
      </c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8</v>
      </c>
      <c r="F15" s="70">
        <v>5</v>
      </c>
      <c r="G15" s="46">
        <f t="shared" si="0"/>
        <v>13</v>
      </c>
      <c r="H15" s="77">
        <v>0</v>
      </c>
      <c r="I15" s="75">
        <v>0</v>
      </c>
      <c r="J15" s="46">
        <f t="shared" si="1"/>
        <v>13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11</v>
      </c>
      <c r="F18" s="70">
        <v>5</v>
      </c>
      <c r="G18" s="46">
        <f t="shared" si="0"/>
        <v>16</v>
      </c>
      <c r="H18" s="77">
        <v>0</v>
      </c>
      <c r="I18" s="75">
        <v>0</v>
      </c>
      <c r="J18" s="46">
        <f t="shared" si="1"/>
        <v>15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1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13</v>
      </c>
      <c r="F22" s="70">
        <v>10</v>
      </c>
      <c r="G22" s="46">
        <f t="shared" si="0"/>
        <v>23</v>
      </c>
      <c r="H22" s="77">
        <v>0</v>
      </c>
      <c r="I22" s="75">
        <v>0</v>
      </c>
      <c r="J22" s="46">
        <f t="shared" si="1"/>
        <v>19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1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7</v>
      </c>
      <c r="F24" s="70">
        <v>5</v>
      </c>
      <c r="G24" s="46">
        <f t="shared" si="0"/>
        <v>12</v>
      </c>
      <c r="H24" s="77">
        <v>0</v>
      </c>
      <c r="I24" s="75">
        <v>0</v>
      </c>
      <c r="J24" s="46">
        <f t="shared" si="1"/>
        <v>9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21">
        <f t="shared" si="3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1</v>
      </c>
      <c r="F27" s="70"/>
      <c r="G27" s="46">
        <f t="shared" ref="G27:G93" si="5">E27+F27</f>
        <v>1</v>
      </c>
      <c r="H27" s="77">
        <v>0</v>
      </c>
      <c r="I27" s="75">
        <v>0</v>
      </c>
      <c r="J27" s="46">
        <f t="shared" ref="J27:J93" si="6">+G27-H27-K27-I27</f>
        <v>1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15</v>
      </c>
      <c r="F28" s="70"/>
      <c r="G28" s="46">
        <f t="shared" si="5"/>
        <v>15</v>
      </c>
      <c r="H28" s="77">
        <v>0</v>
      </c>
      <c r="I28" s="75">
        <v>0</v>
      </c>
      <c r="J28" s="46">
        <f t="shared" si="6"/>
        <v>15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7</v>
      </c>
      <c r="F29" s="70"/>
      <c r="G29" s="46">
        <f t="shared" si="5"/>
        <v>7</v>
      </c>
      <c r="H29" s="77">
        <v>0</v>
      </c>
      <c r="I29" s="75">
        <v>0</v>
      </c>
      <c r="J29" s="46">
        <f t="shared" si="6"/>
        <v>7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12</v>
      </c>
      <c r="F31" s="70">
        <v>10</v>
      </c>
      <c r="G31" s="46">
        <f t="shared" si="5"/>
        <v>22</v>
      </c>
      <c r="H31" s="77">
        <v>0</v>
      </c>
      <c r="I31" s="75">
        <v>0</v>
      </c>
      <c r="J31" s="46">
        <f t="shared" si="6"/>
        <v>22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2"/>
        <v>0</v>
      </c>
      <c r="N37" s="17" t="s">
        <v>1438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11</v>
      </c>
      <c r="F39" s="70">
        <v>5</v>
      </c>
      <c r="G39" s="46">
        <f t="shared" si="5"/>
        <v>16</v>
      </c>
      <c r="H39" s="77">
        <v>0</v>
      </c>
      <c r="I39" s="75">
        <v>0</v>
      </c>
      <c r="J39" s="46">
        <f t="shared" si="6"/>
        <v>14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9</v>
      </c>
      <c r="F40" s="70">
        <v>5</v>
      </c>
      <c r="G40" s="46">
        <f t="shared" si="5"/>
        <v>14</v>
      </c>
      <c r="H40" s="77">
        <v>0</v>
      </c>
      <c r="I40" s="75">
        <v>0</v>
      </c>
      <c r="J40" s="46">
        <f t="shared" si="6"/>
        <v>9</v>
      </c>
      <c r="K40" s="71">
        <v>5</v>
      </c>
      <c r="L40" s="15">
        <v>50</v>
      </c>
      <c r="M40" s="64">
        <f t="shared" si="2"/>
        <v>250</v>
      </c>
      <c r="N40" s="17" t="s">
        <v>16</v>
      </c>
      <c r="O40" s="18">
        <v>100</v>
      </c>
      <c r="P40" s="121">
        <f t="shared" si="3"/>
        <v>150</v>
      </c>
      <c r="Q40" s="89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8</v>
      </c>
      <c r="F41" s="70">
        <v>5</v>
      </c>
      <c r="G41" s="46">
        <f t="shared" si="5"/>
        <v>13</v>
      </c>
      <c r="H41" s="77">
        <v>0</v>
      </c>
      <c r="I41" s="75">
        <v>0</v>
      </c>
      <c r="J41" s="46">
        <f t="shared" si="6"/>
        <v>8</v>
      </c>
      <c r="K41" s="71">
        <v>5</v>
      </c>
      <c r="L41" s="15">
        <v>50</v>
      </c>
      <c r="M41" s="64">
        <f t="shared" si="2"/>
        <v>250</v>
      </c>
      <c r="N41" s="17" t="s">
        <v>16</v>
      </c>
      <c r="O41" s="18">
        <v>75</v>
      </c>
      <c r="P41" s="121">
        <f t="shared" si="3"/>
        <v>175</v>
      </c>
      <c r="Q41" s="89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4</v>
      </c>
      <c r="F55" s="70"/>
      <c r="G55" s="46">
        <f t="shared" si="5"/>
        <v>4</v>
      </c>
      <c r="H55" s="77">
        <v>0</v>
      </c>
      <c r="I55" s="75">
        <v>0</v>
      </c>
      <c r="J55" s="46">
        <f t="shared" si="6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3</v>
      </c>
      <c r="F64" s="70">
        <v>2</v>
      </c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3</v>
      </c>
      <c r="F65" s="70">
        <v>2</v>
      </c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4</v>
      </c>
      <c r="F66" s="70">
        <v>2</v>
      </c>
      <c r="G66" s="46">
        <f t="shared" si="5"/>
        <v>6</v>
      </c>
      <c r="H66" s="77">
        <v>0</v>
      </c>
      <c r="I66" s="75">
        <v>0</v>
      </c>
      <c r="J66" s="46">
        <f t="shared" si="6"/>
        <v>6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5</v>
      </c>
      <c r="F74" s="70">
        <v>5</v>
      </c>
      <c r="G74" s="46">
        <f t="shared" si="5"/>
        <v>10</v>
      </c>
      <c r="H74" s="77">
        <v>0</v>
      </c>
      <c r="I74" s="75">
        <v>0</v>
      </c>
      <c r="J74" s="46">
        <f t="shared" si="6"/>
        <v>9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6</v>
      </c>
      <c r="F77" s="70">
        <v>5</v>
      </c>
      <c r="G77" s="46">
        <f t="shared" si="5"/>
        <v>11</v>
      </c>
      <c r="H77" s="77">
        <v>0</v>
      </c>
      <c r="I77" s="75">
        <v>0</v>
      </c>
      <c r="J77" s="46">
        <f t="shared" si="6"/>
        <v>10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7</v>
      </c>
      <c r="F80" s="70">
        <v>3</v>
      </c>
      <c r="G80" s="46">
        <f t="shared" si="5"/>
        <v>10</v>
      </c>
      <c r="H80" s="77">
        <v>0</v>
      </c>
      <c r="I80" s="75">
        <v>0</v>
      </c>
      <c r="J80" s="46">
        <f t="shared" si="6"/>
        <v>8</v>
      </c>
      <c r="K80" s="71">
        <v>2</v>
      </c>
      <c r="L80" s="15">
        <v>55</v>
      </c>
      <c r="M80" s="64">
        <f t="shared" si="2"/>
        <v>110</v>
      </c>
      <c r="N80" s="17" t="s">
        <v>16</v>
      </c>
      <c r="O80" s="18">
        <v>60</v>
      </c>
      <c r="P80" s="121">
        <f t="shared" si="7"/>
        <v>50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5</v>
      </c>
      <c r="F81" s="70">
        <v>3</v>
      </c>
      <c r="G81" s="46">
        <f t="shared" si="5"/>
        <v>8</v>
      </c>
      <c r="H81" s="77">
        <v>0</v>
      </c>
      <c r="I81" s="75">
        <v>0</v>
      </c>
      <c r="J81" s="46">
        <f t="shared" si="6"/>
        <v>5</v>
      </c>
      <c r="K81" s="71">
        <v>3</v>
      </c>
      <c r="L81" s="20">
        <v>55</v>
      </c>
      <c r="M81" s="64">
        <f t="shared" ref="M81:M172" si="8">+L81*K81</f>
        <v>165</v>
      </c>
      <c r="N81" s="17" t="s">
        <v>16</v>
      </c>
      <c r="O81" s="18">
        <v>90</v>
      </c>
      <c r="P81" s="121">
        <f t="shared" si="7"/>
        <v>75</v>
      </c>
      <c r="Q81" s="89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6</v>
      </c>
      <c r="F110" s="70">
        <v>8</v>
      </c>
      <c r="G110" s="46">
        <f t="shared" si="20"/>
        <v>14</v>
      </c>
      <c r="H110" s="77">
        <v>0</v>
      </c>
      <c r="I110" s="75">
        <v>0</v>
      </c>
      <c r="J110" s="46">
        <f t="shared" si="21"/>
        <v>8</v>
      </c>
      <c r="K110" s="71">
        <v>6</v>
      </c>
      <c r="L110" s="22">
        <v>120</v>
      </c>
      <c r="M110" s="64">
        <f t="shared" si="8"/>
        <v>720</v>
      </c>
      <c r="N110" s="17" t="s">
        <v>16</v>
      </c>
      <c r="O110" s="18"/>
      <c r="P110" s="121">
        <f t="shared" si="7"/>
        <v>720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4</v>
      </c>
      <c r="F111" s="70"/>
      <c r="G111" s="46">
        <f t="shared" si="20"/>
        <v>4</v>
      </c>
      <c r="H111" s="77">
        <v>0</v>
      </c>
      <c r="I111" s="75">
        <v>0</v>
      </c>
      <c r="J111" s="46">
        <f t="shared" si="21"/>
        <v>3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21">
        <f t="shared" si="7"/>
        <v>250</v>
      </c>
      <c r="Q111" s="89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8</v>
      </c>
      <c r="F115" s="70"/>
      <c r="G115" s="46">
        <f t="shared" si="20"/>
        <v>8</v>
      </c>
      <c r="H115" s="77">
        <v>0</v>
      </c>
      <c r="I115" s="75">
        <v>0</v>
      </c>
      <c r="J115" s="46">
        <f t="shared" si="21"/>
        <v>6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1">
        <f t="shared" si="7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3</v>
      </c>
      <c r="F116" s="70"/>
      <c r="G116" s="46">
        <f t="shared" si="20"/>
        <v>3</v>
      </c>
      <c r="H116" s="77">
        <v>0</v>
      </c>
      <c r="I116" s="75">
        <v>0</v>
      </c>
      <c r="J116" s="46">
        <f t="shared" si="21"/>
        <v>2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1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7</v>
      </c>
      <c r="F131" s="70">
        <v>5</v>
      </c>
      <c r="G131" s="46">
        <f t="shared" si="20"/>
        <v>12</v>
      </c>
      <c r="H131" s="77">
        <v>0</v>
      </c>
      <c r="I131" s="75">
        <v>0</v>
      </c>
      <c r="J131" s="46">
        <f t="shared" si="21"/>
        <v>9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>
        <v>50</v>
      </c>
      <c r="P131" s="121">
        <f t="shared" si="7"/>
        <v>100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5</v>
      </c>
      <c r="F132" s="70"/>
      <c r="G132" s="46">
        <f t="shared" si="20"/>
        <v>5</v>
      </c>
      <c r="H132" s="77">
        <v>0</v>
      </c>
      <c r="I132" s="75">
        <v>0</v>
      </c>
      <c r="J132" s="46">
        <f t="shared" si="21"/>
        <v>1</v>
      </c>
      <c r="K132" s="71">
        <v>4</v>
      </c>
      <c r="L132" s="22">
        <v>60</v>
      </c>
      <c r="M132" s="64">
        <f t="shared" si="8"/>
        <v>240</v>
      </c>
      <c r="N132" s="17" t="s">
        <v>16</v>
      </c>
      <c r="O132" s="18">
        <v>120</v>
      </c>
      <c r="P132" s="121">
        <f t="shared" si="7"/>
        <v>120</v>
      </c>
      <c r="Q132" s="89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8</v>
      </c>
      <c r="F133" s="70">
        <v>5</v>
      </c>
      <c r="G133" s="46">
        <f t="shared" si="20"/>
        <v>13</v>
      </c>
      <c r="H133" s="77">
        <v>0</v>
      </c>
      <c r="I133" s="75">
        <v>0</v>
      </c>
      <c r="J133" s="46">
        <f t="shared" si="21"/>
        <v>9</v>
      </c>
      <c r="K133" s="71">
        <v>4</v>
      </c>
      <c r="L133" s="20">
        <v>50</v>
      </c>
      <c r="M133" s="64">
        <f t="shared" si="8"/>
        <v>200</v>
      </c>
      <c r="N133" s="17" t="s">
        <v>16</v>
      </c>
      <c r="O133" s="18">
        <v>75</v>
      </c>
      <c r="P133" s="121">
        <f t="shared" si="7"/>
        <v>125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5</v>
      </c>
      <c r="F159" s="70"/>
      <c r="G159" s="46">
        <f t="shared" si="20"/>
        <v>5</v>
      </c>
      <c r="H159" s="77">
        <v>0</v>
      </c>
      <c r="I159" s="75">
        <v>0</v>
      </c>
      <c r="J159" s="46">
        <f t="shared" si="21"/>
        <v>5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3</v>
      </c>
      <c r="F162" s="70"/>
      <c r="G162" s="46">
        <f t="shared" ref="G162:G230" si="28">E162+F162</f>
        <v>3</v>
      </c>
      <c r="H162" s="77">
        <v>0</v>
      </c>
      <c r="I162" s="75">
        <v>0</v>
      </c>
      <c r="J162" s="46">
        <f t="shared" ref="J162:J230" si="29">+G162-H162-K162-I162</f>
        <v>3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1</v>
      </c>
      <c r="F175" s="70"/>
      <c r="G175" s="46">
        <f t="shared" si="28"/>
        <v>1</v>
      </c>
      <c r="H175" s="77">
        <v>0</v>
      </c>
      <c r="I175" s="75">
        <v>0</v>
      </c>
      <c r="J175" s="46">
        <f t="shared" si="29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7</v>
      </c>
      <c r="F178" s="70"/>
      <c r="G178" s="46">
        <f t="shared" si="28"/>
        <v>7</v>
      </c>
      <c r="H178" s="77">
        <v>0</v>
      </c>
      <c r="I178" s="75">
        <v>0</v>
      </c>
      <c r="J178" s="46">
        <f t="shared" si="29"/>
        <v>7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9</v>
      </c>
      <c r="F185" s="70"/>
      <c r="G185" s="46">
        <f t="shared" si="28"/>
        <v>9</v>
      </c>
      <c r="H185" s="77">
        <v>0</v>
      </c>
      <c r="I185" s="75">
        <v>0</v>
      </c>
      <c r="J185" s="46">
        <f t="shared" si="29"/>
        <v>9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+'29'!J188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143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0</v>
      </c>
      <c r="F193" s="70">
        <v>5</v>
      </c>
      <c r="G193" s="46">
        <f t="shared" si="28"/>
        <v>5</v>
      </c>
      <c r="H193" s="77">
        <v>0</v>
      </c>
      <c r="I193" s="75">
        <v>0</v>
      </c>
      <c r="J193" s="46">
        <f t="shared" si="29"/>
        <v>4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21">
        <f t="shared" si="27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0</v>
      </c>
      <c r="F194" s="70">
        <v>5</v>
      </c>
      <c r="G194" s="46">
        <f t="shared" si="28"/>
        <v>5</v>
      </c>
      <c r="H194" s="77">
        <v>0</v>
      </c>
      <c r="I194" s="75">
        <v>0</v>
      </c>
      <c r="J194" s="46">
        <f t="shared" si="29"/>
        <v>3</v>
      </c>
      <c r="K194" s="71">
        <v>2</v>
      </c>
      <c r="L194" s="20">
        <v>120</v>
      </c>
      <c r="M194" s="64">
        <f t="shared" si="32"/>
        <v>240</v>
      </c>
      <c r="N194" s="17" t="s">
        <v>16</v>
      </c>
      <c r="O194" s="18"/>
      <c r="P194" s="121">
        <f t="shared" si="27"/>
        <v>240</v>
      </c>
      <c r="Q194" s="89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28</v>
      </c>
      <c r="F205" s="70"/>
      <c r="G205" s="46">
        <f t="shared" si="28"/>
        <v>28</v>
      </c>
      <c r="H205" s="77">
        <v>0</v>
      </c>
      <c r="I205" s="75">
        <v>0</v>
      </c>
      <c r="J205" s="46">
        <f t="shared" si="29"/>
        <v>28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9</v>
      </c>
      <c r="F209" s="70"/>
      <c r="G209" s="46">
        <f t="shared" si="28"/>
        <v>9</v>
      </c>
      <c r="H209" s="77">
        <v>0</v>
      </c>
      <c r="I209" s="75">
        <v>0</v>
      </c>
      <c r="J209" s="46">
        <f t="shared" si="29"/>
        <v>7</v>
      </c>
      <c r="K209" s="71">
        <v>2</v>
      </c>
      <c r="L209" s="20">
        <v>120</v>
      </c>
      <c r="M209" s="64">
        <f t="shared" si="32"/>
        <v>240</v>
      </c>
      <c r="N209" s="17" t="s">
        <v>16</v>
      </c>
      <c r="O209" s="18"/>
      <c r="P209" s="121">
        <f t="shared" si="36"/>
        <v>240</v>
      </c>
      <c r="Q209" s="89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43</v>
      </c>
      <c r="F216" s="70"/>
      <c r="G216" s="46">
        <f t="shared" si="28"/>
        <v>43</v>
      </c>
      <c r="H216" s="77">
        <v>0</v>
      </c>
      <c r="I216" s="75">
        <v>0</v>
      </c>
      <c r="J216" s="46">
        <f t="shared" si="29"/>
        <v>43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280</v>
      </c>
      <c r="F224" s="70"/>
      <c r="G224" s="46">
        <f t="shared" si="28"/>
        <v>280</v>
      </c>
      <c r="H224" s="77">
        <v>0</v>
      </c>
      <c r="I224" s="75">
        <v>0</v>
      </c>
      <c r="J224" s="46">
        <f t="shared" si="29"/>
        <v>280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+'29'!J231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2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+'29'!J235</f>
        <v>6</v>
      </c>
      <c r="F235" s="70"/>
      <c r="G235" s="46">
        <f t="shared" si="38"/>
        <v>6</v>
      </c>
      <c r="H235" s="77">
        <v>0</v>
      </c>
      <c r="I235" s="75">
        <v>0</v>
      </c>
      <c r="J235" s="46">
        <f t="shared" si="39"/>
        <v>5</v>
      </c>
      <c r="K235" s="71">
        <v>1</v>
      </c>
      <c r="L235" s="20">
        <v>50</v>
      </c>
      <c r="M235" s="64">
        <f t="shared" ref="M235:M247" si="40">+L235*K235</f>
        <v>50</v>
      </c>
      <c r="N235" s="17" t="s">
        <v>16</v>
      </c>
      <c r="O235" s="18"/>
      <c r="P235" s="121">
        <f t="shared" si="36"/>
        <v>50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+'29'!J236</f>
        <v>4</v>
      </c>
      <c r="F236" s="70"/>
      <c r="G236" s="46">
        <f t="shared" si="38"/>
        <v>4</v>
      </c>
      <c r="H236" s="77">
        <v>0</v>
      </c>
      <c r="I236" s="75">
        <v>0</v>
      </c>
      <c r="J236" s="46">
        <f t="shared" si="39"/>
        <v>4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+'29'!J237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>
        <f>+'29'!J238</f>
        <v>7</v>
      </c>
      <c r="F238" s="70"/>
      <c r="G238" s="46">
        <f t="shared" si="38"/>
        <v>7</v>
      </c>
      <c r="H238" s="77">
        <v>0</v>
      </c>
      <c r="I238" s="75">
        <v>0</v>
      </c>
      <c r="J238" s="46">
        <f t="shared" si="39"/>
        <v>5</v>
      </c>
      <c r="K238" s="71">
        <v>2</v>
      </c>
      <c r="L238" s="20">
        <v>35</v>
      </c>
      <c r="M238" s="64">
        <f t="shared" si="40"/>
        <v>70</v>
      </c>
      <c r="N238" s="17" t="s">
        <v>16</v>
      </c>
      <c r="O238" s="18">
        <v>35</v>
      </c>
      <c r="P238" s="121">
        <f t="shared" si="36"/>
        <v>35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>
        <f>+'29'!J239</f>
        <v>1</v>
      </c>
      <c r="F239" s="70">
        <v>2</v>
      </c>
      <c r="G239" s="46">
        <f t="shared" si="38"/>
        <v>3</v>
      </c>
      <c r="H239" s="77">
        <v>0</v>
      </c>
      <c r="I239" s="75">
        <v>0</v>
      </c>
      <c r="J239" s="46">
        <f t="shared" si="39"/>
        <v>3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>
        <f>+'29'!J240</f>
        <v>0</v>
      </c>
      <c r="F240" s="70">
        <v>5</v>
      </c>
      <c r="G240" s="46">
        <f t="shared" si="38"/>
        <v>5</v>
      </c>
      <c r="H240" s="77">
        <v>0</v>
      </c>
      <c r="I240" s="75">
        <v>0</v>
      </c>
      <c r="J240" s="46">
        <f t="shared" si="39"/>
        <v>5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>
        <f>+'29'!J241</f>
        <v>0</v>
      </c>
      <c r="F241" s="70">
        <v>2</v>
      </c>
      <c r="G241" s="46">
        <f t="shared" si="38"/>
        <v>2</v>
      </c>
      <c r="H241" s="77">
        <v>0</v>
      </c>
      <c r="I241" s="75">
        <v>0</v>
      </c>
      <c r="J241" s="46">
        <f t="shared" si="39"/>
        <v>2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>
        <f>+'29'!J242</f>
        <v>3</v>
      </c>
      <c r="F242" s="70">
        <v>2</v>
      </c>
      <c r="G242" s="46">
        <f t="shared" si="38"/>
        <v>5</v>
      </c>
      <c r="H242" s="77">
        <v>0</v>
      </c>
      <c r="I242" s="75">
        <v>0</v>
      </c>
      <c r="J242" s="46">
        <f t="shared" si="39"/>
        <v>5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>
        <f>+'29'!J243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>
        <f>+'29'!J244</f>
        <v>1</v>
      </c>
      <c r="F244" s="70"/>
      <c r="G244" s="46">
        <f t="shared" si="38"/>
        <v>1</v>
      </c>
      <c r="H244" s="77">
        <v>0</v>
      </c>
      <c r="I244" s="75">
        <v>0</v>
      </c>
      <c r="J244" s="46">
        <f t="shared" si="39"/>
        <v>1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>
        <f>+'29'!J245</f>
        <v>20</v>
      </c>
      <c r="F245" s="70"/>
      <c r="G245" s="46">
        <f t="shared" si="38"/>
        <v>20</v>
      </c>
      <c r="H245" s="77">
        <v>0</v>
      </c>
      <c r="I245" s="75">
        <v>0</v>
      </c>
      <c r="J245" s="46">
        <f t="shared" si="39"/>
        <v>20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63">
        <f>+'29'!J246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63">
        <f>+'29'!J247</f>
        <v>1</v>
      </c>
      <c r="F247" s="70"/>
      <c r="G247" s="46">
        <f t="shared" si="38"/>
        <v>1</v>
      </c>
      <c r="H247" s="77">
        <v>0</v>
      </c>
      <c r="I247" s="75">
        <v>0</v>
      </c>
      <c r="J247" s="46">
        <f t="shared" si="39"/>
        <v>1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1444</v>
      </c>
      <c r="D248" s="10" t="s">
        <v>433</v>
      </c>
      <c r="E248" s="63">
        <f>+'29'!J248</f>
        <v>2</v>
      </c>
      <c r="F248" s="70"/>
      <c r="G248" s="46">
        <f t="shared" si="38"/>
        <v>2</v>
      </c>
      <c r="H248" s="77">
        <v>0</v>
      </c>
      <c r="I248" s="75">
        <v>0</v>
      </c>
      <c r="J248" s="46">
        <f t="shared" si="39"/>
        <v>1</v>
      </c>
      <c r="K248" s="71">
        <v>1</v>
      </c>
      <c r="L248" s="20">
        <v>35</v>
      </c>
      <c r="M248" s="64">
        <f t="shared" si="32"/>
        <v>35</v>
      </c>
      <c r="N248" s="17" t="s">
        <v>16</v>
      </c>
      <c r="O248" s="18"/>
      <c r="P248" s="121">
        <f t="shared" si="36"/>
        <v>35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1445</v>
      </c>
      <c r="D249" s="10" t="s">
        <v>433</v>
      </c>
      <c r="E249" s="63">
        <f>+'29'!J249</f>
        <v>1</v>
      </c>
      <c r="F249" s="70"/>
      <c r="G249" s="46">
        <f t="shared" si="38"/>
        <v>1</v>
      </c>
      <c r="H249" s="77">
        <v>0</v>
      </c>
      <c r="I249" s="75">
        <v>0</v>
      </c>
      <c r="J249" s="46">
        <f t="shared" si="39"/>
        <v>1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1446</v>
      </c>
      <c r="D250" s="10" t="s">
        <v>433</v>
      </c>
      <c r="E250" s="63">
        <f>+'29'!J250</f>
        <v>1</v>
      </c>
      <c r="F250" s="70"/>
      <c r="G250" s="46">
        <f t="shared" si="38"/>
        <v>1</v>
      </c>
      <c r="H250" s="77">
        <v>0</v>
      </c>
      <c r="I250" s="75">
        <v>0</v>
      </c>
      <c r="J250" s="46">
        <f t="shared" si="39"/>
        <v>0</v>
      </c>
      <c r="K250" s="71">
        <v>1</v>
      </c>
      <c r="L250" s="20">
        <v>29</v>
      </c>
      <c r="M250" s="64">
        <f t="shared" si="32"/>
        <v>29</v>
      </c>
      <c r="N250" s="17" t="s">
        <v>16</v>
      </c>
      <c r="O250" s="18">
        <v>5</v>
      </c>
      <c r="P250" s="121">
        <f t="shared" si="36"/>
        <v>24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>
        <v>1004070</v>
      </c>
      <c r="C251" s="19" t="s">
        <v>145</v>
      </c>
      <c r="D251" s="10" t="s">
        <v>433</v>
      </c>
      <c r="E251" s="63">
        <f>+'29'!J251</f>
        <v>12</v>
      </c>
      <c r="F251" s="70"/>
      <c r="G251" s="46">
        <f t="shared" si="38"/>
        <v>12</v>
      </c>
      <c r="H251" s="77">
        <v>0</v>
      </c>
      <c r="I251" s="75">
        <v>0</v>
      </c>
      <c r="J251" s="46">
        <f t="shared" si="39"/>
        <v>1</v>
      </c>
      <c r="K251" s="71">
        <v>11</v>
      </c>
      <c r="L251" s="20">
        <v>45</v>
      </c>
      <c r="M251" s="64">
        <f t="shared" si="32"/>
        <v>495</v>
      </c>
      <c r="N251" s="17" t="s">
        <v>16</v>
      </c>
      <c r="O251" s="18">
        <v>275</v>
      </c>
      <c r="P251" s="121">
        <f t="shared" si="36"/>
        <v>220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+'29'!J252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+'29'!J253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1319.0700000000002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4904</v>
      </c>
    </row>
    <row r="257" spans="1:21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21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1139</v>
      </c>
      <c r="O258" s="2">
        <v>150</v>
      </c>
      <c r="P258" s="2">
        <v>120</v>
      </c>
      <c r="Q258" s="2">
        <v>294</v>
      </c>
      <c r="R258" s="2">
        <v>250</v>
      </c>
      <c r="S258" s="2">
        <v>140</v>
      </c>
      <c r="T258" s="2">
        <v>120</v>
      </c>
      <c r="U258" s="2">
        <v>65</v>
      </c>
    </row>
    <row r="259" spans="1:21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885</v>
      </c>
    </row>
    <row r="262" spans="1:21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2880</v>
      </c>
    </row>
    <row r="263" spans="1:21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>
        <v>2880</v>
      </c>
    </row>
    <row r="264" spans="1:21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H253" sqref="H252:H253"/>
      <selection pane="topRight" activeCell="H253" sqref="H252:H253"/>
      <selection pane="bottomLeft" activeCell="H253" sqref="H252:H253"/>
      <selection pane="bottomRight" activeCell="H253" sqref="H252:H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/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/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1439</v>
      </c>
      <c r="D37" s="10" t="s">
        <v>433</v>
      </c>
      <c r="E37" s="63"/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2"/>
        <v>0</v>
      </c>
      <c r="N37" s="17" t="s">
        <v>1438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/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/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/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/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/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/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>+K100*Q101</f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>+K102*Q103</f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>+K103*Q104</f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/>
      <c r="F112" s="70"/>
      <c r="G112" s="46">
        <f t="shared" si="20"/>
        <v>0</v>
      </c>
      <c r="H112" s="77">
        <v>0</v>
      </c>
      <c r="I112" s="75">
        <v>0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/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/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/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1437</v>
      </c>
      <c r="D156" s="10" t="s">
        <v>433</v>
      </c>
      <c r="E156" s="63"/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1438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/>
      <c r="F175" s="70"/>
      <c r="G175" s="46">
        <f t="shared" si="28"/>
        <v>0</v>
      </c>
      <c r="H175" s="77">
        <v>0</v>
      </c>
      <c r="I175" s="75">
        <v>0</v>
      </c>
      <c r="J175" s="46">
        <f t="shared" si="29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/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/>
      <c r="F194" s="70"/>
      <c r="G194" s="46">
        <f t="shared" si="28"/>
        <v>0</v>
      </c>
      <c r="H194" s="77">
        <v>0</v>
      </c>
      <c r="I194" s="75">
        <v>0</v>
      </c>
      <c r="J194" s="46">
        <f t="shared" si="29"/>
        <v>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/>
      <c r="F205" s="70"/>
      <c r="G205" s="46">
        <f t="shared" si="28"/>
        <v>0</v>
      </c>
      <c r="H205" s="77">
        <v>0</v>
      </c>
      <c r="I205" s="75">
        <v>0</v>
      </c>
      <c r="J205" s="46">
        <f t="shared" si="29"/>
        <v>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49" si="38">E231+F231</f>
        <v>0</v>
      </c>
      <c r="H231" s="77">
        <v>0</v>
      </c>
      <c r="I231" s="75">
        <v>0</v>
      </c>
      <c r="J231" s="46">
        <f t="shared" ref="J231:J248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1100044</v>
      </c>
      <c r="C238" s="19" t="s">
        <v>1426</v>
      </c>
      <c r="D238" s="10" t="s">
        <v>433</v>
      </c>
      <c r="E238" s="63"/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35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20049130</v>
      </c>
      <c r="C239" s="19" t="s">
        <v>714</v>
      </c>
      <c r="D239" s="10" t="s">
        <v>433</v>
      </c>
      <c r="E239" s="63"/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20051101</v>
      </c>
      <c r="C240" s="19" t="s">
        <v>1430</v>
      </c>
      <c r="D240" s="10" t="s">
        <v>433</v>
      </c>
      <c r="E240" s="63"/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20059796</v>
      </c>
      <c r="C241" s="19" t="s">
        <v>1431</v>
      </c>
      <c r="D241" s="10" t="s">
        <v>433</v>
      </c>
      <c r="E241" s="63"/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22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20060974</v>
      </c>
      <c r="C242" s="19" t="s">
        <v>1432</v>
      </c>
      <c r="D242" s="10" t="s">
        <v>433</v>
      </c>
      <c r="E242" s="63"/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20060764</v>
      </c>
      <c r="C243" s="19" t="s">
        <v>1433</v>
      </c>
      <c r="D243" s="10" t="s">
        <v>433</v>
      </c>
      <c r="E243" s="63"/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29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1434</v>
      </c>
      <c r="D244" s="10" t="s">
        <v>433</v>
      </c>
      <c r="E244" s="63"/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1436</v>
      </c>
      <c r="D245" s="10" t="s">
        <v>433</v>
      </c>
      <c r="E245" s="63"/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1113222</v>
      </c>
      <c r="C246" s="19" t="s">
        <v>1442</v>
      </c>
      <c r="D246" s="10" t="s">
        <v>433</v>
      </c>
      <c r="E246" s="63"/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25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1443</v>
      </c>
      <c r="D247" s="10" t="s">
        <v>433</v>
      </c>
      <c r="E247" s="63"/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/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2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>
        <f t="shared" si="38"/>
        <v>0</v>
      </c>
      <c r="H249" s="77"/>
      <c r="I249" s="75"/>
      <c r="J249" s="46"/>
      <c r="K249" s="71"/>
      <c r="L249" s="20"/>
      <c r="M249" s="64">
        <f t="shared" si="32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/>
      <c r="H250" s="77"/>
      <c r="I250" s="75"/>
      <c r="J250" s="46"/>
      <c r="K250" s="71"/>
      <c r="L250" s="20"/>
      <c r="M250" s="64">
        <f t="shared" si="32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/>
      <c r="H251" s="77"/>
      <c r="I251" s="75"/>
      <c r="J251" s="46"/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+'30'!J252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+'30'!J253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0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B263" s="118"/>
      <c r="C263" s="119"/>
      <c r="D263" s="118"/>
      <c r="E263" s="118"/>
      <c r="F263" s="118"/>
      <c r="G263" s="24"/>
      <c r="J263" s="31"/>
      <c r="L263" s="34" t="s">
        <v>209</v>
      </c>
      <c r="M263" s="35"/>
      <c r="N263" s="37"/>
    </row>
    <row r="264" spans="1:14" ht="25.5" x14ac:dyDescent="0.55000000000000004">
      <c r="A264" s="1"/>
      <c r="B264" s="118"/>
      <c r="C264" s="119"/>
      <c r="D264" s="118"/>
      <c r="E264" s="118"/>
      <c r="F264" s="118"/>
      <c r="G264" s="24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B265" s="118"/>
      <c r="C265" s="119"/>
      <c r="D265" s="118"/>
      <c r="E265" s="118"/>
      <c r="F265" s="118"/>
      <c r="G265" s="31"/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6" t="s">
        <v>242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O2" s="187" t="s">
        <v>0</v>
      </c>
      <c r="P2" s="187"/>
      <c r="Q2" s="187"/>
      <c r="R2" s="187"/>
      <c r="S2" s="187"/>
      <c r="T2" s="187"/>
      <c r="U2" s="187"/>
      <c r="V2" s="187"/>
      <c r="W2" s="187"/>
      <c r="X2" s="187"/>
      <c r="Y2" s="187"/>
    </row>
    <row r="3" spans="1:26" s="5" customFormat="1" ht="26.25" x14ac:dyDescent="0.55000000000000004">
      <c r="A3" s="188" t="s">
        <v>1</v>
      </c>
      <c r="B3" s="188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1" t="s">
        <v>7</v>
      </c>
      <c r="H3" s="193" t="s">
        <v>8</v>
      </c>
      <c r="I3" s="194"/>
      <c r="J3" s="195"/>
      <c r="K3" s="196" t="s">
        <v>9</v>
      </c>
      <c r="L3" s="183" t="s">
        <v>10</v>
      </c>
      <c r="O3" s="188" t="s">
        <v>1</v>
      </c>
      <c r="P3" s="188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1" t="s">
        <v>7</v>
      </c>
      <c r="V3" s="193" t="s">
        <v>8</v>
      </c>
      <c r="W3" s="194"/>
      <c r="X3" s="195"/>
      <c r="Y3" s="196" t="s">
        <v>9</v>
      </c>
      <c r="Z3" s="183" t="s">
        <v>10</v>
      </c>
    </row>
    <row r="4" spans="1:26" s="5" customFormat="1" ht="27" thickBot="1" x14ac:dyDescent="0.6">
      <c r="A4" s="188"/>
      <c r="B4" s="188"/>
      <c r="C4" s="190"/>
      <c r="D4" s="190"/>
      <c r="E4" s="190"/>
      <c r="F4" s="6" t="s">
        <v>11</v>
      </c>
      <c r="G4" s="192"/>
      <c r="H4" s="7" t="s">
        <v>12</v>
      </c>
      <c r="I4" s="8" t="s">
        <v>13</v>
      </c>
      <c r="J4" s="9" t="s">
        <v>14</v>
      </c>
      <c r="K4" s="197"/>
      <c r="L4" s="183"/>
      <c r="O4" s="188"/>
      <c r="P4" s="188"/>
      <c r="Q4" s="190"/>
      <c r="R4" s="190"/>
      <c r="S4" s="190"/>
      <c r="T4" s="6" t="s">
        <v>11</v>
      </c>
      <c r="U4" s="192"/>
      <c r="V4" s="7" t="s">
        <v>12</v>
      </c>
      <c r="W4" s="8" t="s">
        <v>13</v>
      </c>
      <c r="X4" s="9" t="s">
        <v>14</v>
      </c>
      <c r="Y4" s="197"/>
      <c r="Z4" s="18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8" t="s">
        <v>119</v>
      </c>
      <c r="Q107" s="199"/>
      <c r="R107" s="199"/>
      <c r="S107" s="199"/>
      <c r="T107" s="199"/>
      <c r="U107" s="199"/>
      <c r="V107" s="199"/>
      <c r="W107" s="200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3" t="s">
        <v>213</v>
      </c>
      <c r="N205" s="203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7" t="s">
        <v>212</v>
      </c>
      <c r="I206" s="17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4" t="s">
        <v>202</v>
      </c>
      <c r="J207" s="20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1" t="s">
        <v>203</v>
      </c>
      <c r="J208" s="20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1" t="s">
        <v>205</v>
      </c>
      <c r="J210" s="202"/>
      <c r="K210" s="36">
        <v>0</v>
      </c>
    </row>
    <row r="211" spans="1:11" ht="25.5" x14ac:dyDescent="0.55000000000000004">
      <c r="A211" s="1"/>
      <c r="C211" s="31"/>
      <c r="E211" s="31"/>
      <c r="G211" s="31"/>
      <c r="I211" s="201" t="s">
        <v>206</v>
      </c>
      <c r="J211" s="202"/>
      <c r="K211" s="36">
        <v>0</v>
      </c>
    </row>
    <row r="212" spans="1:11" ht="25.5" x14ac:dyDescent="0.55000000000000004">
      <c r="A212" s="1"/>
      <c r="C212" s="31"/>
      <c r="E212" s="31"/>
      <c r="G212" s="31"/>
      <c r="I212" s="201" t="s">
        <v>207</v>
      </c>
      <c r="J212" s="20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1" t="s">
        <v>208</v>
      </c>
      <c r="J213" s="20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1" t="s">
        <v>209</v>
      </c>
      <c r="J214" s="202"/>
      <c r="K214" s="37">
        <v>0</v>
      </c>
    </row>
    <row r="215" spans="1:11" ht="25.5" x14ac:dyDescent="0.55000000000000004">
      <c r="A215" s="1"/>
      <c r="C215" s="31"/>
      <c r="E215" s="31"/>
      <c r="G215" s="31"/>
      <c r="I215" s="201" t="s">
        <v>210</v>
      </c>
      <c r="J215" s="202"/>
      <c r="K215" s="33">
        <f>+K214-K213</f>
        <v>0</v>
      </c>
    </row>
    <row r="216" spans="1:11" ht="25.5" x14ac:dyDescent="0.55000000000000004">
      <c r="G216" s="2"/>
      <c r="I216" s="201" t="s">
        <v>211</v>
      </c>
      <c r="J216" s="20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2025-10-06T01:04:46Z</cp:lastPrinted>
  <dcterms:created xsi:type="dcterms:W3CDTF">2023-12-01T06:41:03Z</dcterms:created>
  <dcterms:modified xsi:type="dcterms:W3CDTF">2025-10-25T07:40:39Z</dcterms:modified>
</cp:coreProperties>
</file>