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C0F4CB72-18C8-4711-9879-5793D618A545}" xr6:coauthVersionLast="47" xr6:coauthVersionMax="47" xr10:uidLastSave="{00000000-0000-0000-0000-000000000000}"/>
  <bookViews>
    <workbookView xWindow="-120" yWindow="-120" windowWidth="29040" windowHeight="15720" tabRatio="936" firstSheet="2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'1'!$A$1:$S$275</definedName>
    <definedName name="_xlnm._FilterDatabase" localSheetId="13" hidden="1">'10'!$A$1:$S$275</definedName>
    <definedName name="_xlnm._FilterDatabase" localSheetId="14" hidden="1">'11'!$A$1:$S$275</definedName>
    <definedName name="_xlnm._FilterDatabase" localSheetId="15" hidden="1">'12'!$A$1:$S$275</definedName>
    <definedName name="_xlnm._FilterDatabase" localSheetId="16" hidden="1">'13'!$A$1:$S$275</definedName>
    <definedName name="_xlnm._FilterDatabase" localSheetId="17" hidden="1">'14'!$A$1:$S$275</definedName>
    <definedName name="_xlnm._FilterDatabase" localSheetId="18" hidden="1">'15'!$A$1:$S$275</definedName>
    <definedName name="_xlnm._FilterDatabase" localSheetId="19" hidden="1">'16'!$A$1:$S$275</definedName>
    <definedName name="_xlnm._FilterDatabase" localSheetId="20" hidden="1">'17'!$A$1:$S$275</definedName>
    <definedName name="_xlnm._FilterDatabase" localSheetId="21" hidden="1">'18'!$A$1:$S$275</definedName>
    <definedName name="_xlnm._FilterDatabase" localSheetId="22" hidden="1">'19'!$A$1:$S$275</definedName>
    <definedName name="_xlnm._FilterDatabase" localSheetId="5" hidden="1">'2'!$A$1:$S$275</definedName>
    <definedName name="_xlnm._FilterDatabase" localSheetId="23" hidden="1">'20'!$A$1:$S$275</definedName>
    <definedName name="_xlnm._FilterDatabase" localSheetId="24" hidden="1">'21'!$A$1:$S$275</definedName>
    <definedName name="_xlnm._FilterDatabase" localSheetId="25" hidden="1">'22'!$A$1:$S$275</definedName>
    <definedName name="_xlnm._FilterDatabase" localSheetId="26" hidden="1">'23'!$A$1:$S$275</definedName>
    <definedName name="_xlnm._FilterDatabase" localSheetId="27" hidden="1">'24'!$A$1:$S$275</definedName>
    <definedName name="_xlnm._FilterDatabase" localSheetId="28" hidden="1">'25'!$A$1:$S$275</definedName>
    <definedName name="_xlnm._FilterDatabase" localSheetId="29" hidden="1">'26'!$A$1:$S$275</definedName>
    <definedName name="_xlnm._FilterDatabase" localSheetId="30" hidden="1">'27'!$A$1:$S$275</definedName>
    <definedName name="_xlnm._FilterDatabase" localSheetId="31" hidden="1">'28'!$A$1:$S$275</definedName>
    <definedName name="_xlnm._FilterDatabase" localSheetId="32" hidden="1">'29'!$A$1:$S$275</definedName>
    <definedName name="_xlnm._FilterDatabase" localSheetId="6" hidden="1">'3'!$A$1:$S$275</definedName>
    <definedName name="_xlnm._FilterDatabase" localSheetId="33" hidden="1">'30'!$A$1:$S$275</definedName>
    <definedName name="_xlnm._FilterDatabase" localSheetId="35" hidden="1">'31'!$A$1:$Y$216</definedName>
    <definedName name="_xlnm._FilterDatabase" localSheetId="34" hidden="1">'31.'!$A$1:$S$275</definedName>
    <definedName name="_xlnm._FilterDatabase" localSheetId="7" hidden="1">'4'!$A$1:$S$275</definedName>
    <definedName name="_xlnm._FilterDatabase" localSheetId="8" hidden="1">'5'!$A$1:$S$275</definedName>
    <definedName name="_xlnm._FilterDatabase" localSheetId="9" hidden="1">'6'!$A$1:$S$275</definedName>
    <definedName name="_xlnm._FilterDatabase" localSheetId="10" hidden="1">'7'!$A$1:$S$275</definedName>
    <definedName name="_xlnm._FilterDatabase" localSheetId="11" hidden="1">'8'!$A$1:$S$275</definedName>
    <definedName name="_xlnm._FilterDatabase" localSheetId="12" hidden="1">'9'!$A$1:$S$275</definedName>
    <definedName name="_xlnm._FilterDatabase" localSheetId="0" hidden="1">'DATA POS'!$A$1:$J$536</definedName>
    <definedName name="_xlnm._FilterDatabase" localSheetId="3" hidden="1">ยกมา!$A$1:$S$274</definedName>
    <definedName name="_xlnm._FilterDatabase" localSheetId="2" hidden="1">สรุป!$A$4:$AC$273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3" i="8" l="1"/>
  <c r="H263" i="8"/>
  <c r="F263" i="8"/>
  <c r="P263" i="8"/>
  <c r="AC31" i="8"/>
  <c r="Y31" i="8"/>
  <c r="W31" i="8"/>
  <c r="V31" i="8"/>
  <c r="U31" i="8"/>
  <c r="S31" i="8"/>
  <c r="R31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2" i="8"/>
  <c r="AB33" i="8"/>
  <c r="AB34" i="8"/>
  <c r="AB6" i="8"/>
  <c r="AB7" i="8"/>
  <c r="AB8" i="8"/>
  <c r="AB9" i="8"/>
  <c r="AB10" i="8"/>
  <c r="AB11" i="8"/>
  <c r="AB12" i="8"/>
  <c r="AB13" i="8"/>
  <c r="AB14" i="8"/>
  <c r="AC22" i="8"/>
  <c r="AC23" i="8"/>
  <c r="AC24" i="8"/>
  <c r="AC25" i="8"/>
  <c r="AC26" i="8"/>
  <c r="AC27" i="8"/>
  <c r="AC28" i="8"/>
  <c r="AC29" i="8"/>
  <c r="AC30" i="8"/>
  <c r="AC32" i="8"/>
  <c r="AC33" i="8"/>
  <c r="AC34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V36" i="8"/>
  <c r="Y33" i="8"/>
  <c r="X33" i="8"/>
  <c r="W33" i="8"/>
  <c r="V33" i="8"/>
  <c r="U34" i="8"/>
  <c r="S33" i="8"/>
  <c r="R33" i="8"/>
  <c r="N271" i="106"/>
  <c r="M255" i="106"/>
  <c r="M256" i="106"/>
  <c r="M257" i="106"/>
  <c r="M258" i="106"/>
  <c r="M259" i="106"/>
  <c r="P259" i="106" s="1"/>
  <c r="M260" i="106"/>
  <c r="P260" i="106" s="1"/>
  <c r="M261" i="106"/>
  <c r="M261" i="8" s="1"/>
  <c r="R256" i="106"/>
  <c r="R257" i="106"/>
  <c r="R258" i="106"/>
  <c r="R259" i="106"/>
  <c r="R260" i="106"/>
  <c r="R261" i="106"/>
  <c r="P256" i="106"/>
  <c r="P257" i="106"/>
  <c r="P258" i="106"/>
  <c r="J258" i="106"/>
  <c r="G252" i="106"/>
  <c r="J252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G259" i="106"/>
  <c r="J259" i="106" s="1"/>
  <c r="G260" i="106"/>
  <c r="J260" i="106" s="1"/>
  <c r="G261" i="106"/>
  <c r="J261" i="106" s="1"/>
  <c r="G262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G156" i="106" s="1"/>
  <c r="J156" i="106" s="1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262" i="106"/>
  <c r="E26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E263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J5" i="104"/>
  <c r="E5" i="104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262" i="103"/>
  <c r="E26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E5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26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G157" i="101" s="1"/>
  <c r="J157" i="101" s="1"/>
  <c r="G157" i="102" s="1"/>
  <c r="J157" i="102" s="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G245" i="101" s="1"/>
  <c r="J245" i="101" s="1"/>
  <c r="G245" i="102" s="1"/>
  <c r="J245" i="102" s="1"/>
  <c r="E246" i="101"/>
  <c r="E247" i="101"/>
  <c r="E248" i="101"/>
  <c r="E249" i="101"/>
  <c r="E250" i="101"/>
  <c r="E251" i="101"/>
  <c r="E252" i="101"/>
  <c r="E253" i="101"/>
  <c r="G253" i="101" s="1"/>
  <c r="J253" i="101" s="1"/>
  <c r="G253" i="102" s="1"/>
  <c r="J253" i="102" s="1"/>
  <c r="E254" i="101"/>
  <c r="E255" i="101"/>
  <c r="E256" i="101"/>
  <c r="E257" i="101"/>
  <c r="E258" i="101"/>
  <c r="E259" i="101"/>
  <c r="E260" i="101"/>
  <c r="E261" i="101"/>
  <c r="G261" i="101" s="1"/>
  <c r="J261" i="101" s="1"/>
  <c r="G261" i="102" s="1"/>
  <c r="J261" i="102" s="1"/>
  <c r="E262" i="101"/>
  <c r="E263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5" i="101"/>
  <c r="M255" i="8"/>
  <c r="M256" i="8"/>
  <c r="M257" i="8"/>
  <c r="M258" i="8"/>
  <c r="M259" i="8"/>
  <c r="M260" i="8"/>
  <c r="K252" i="8"/>
  <c r="K253" i="8"/>
  <c r="K254" i="8"/>
  <c r="K255" i="8"/>
  <c r="K256" i="8"/>
  <c r="K257" i="8"/>
  <c r="P257" i="8" s="1"/>
  <c r="K258" i="8"/>
  <c r="P258" i="8" s="1"/>
  <c r="K259" i="8"/>
  <c r="P259" i="8" s="1"/>
  <c r="K260" i="8"/>
  <c r="P260" i="8" s="1"/>
  <c r="K261" i="8"/>
  <c r="P261" i="8" s="1"/>
  <c r="I253" i="8"/>
  <c r="I254" i="8"/>
  <c r="I255" i="8"/>
  <c r="I256" i="8"/>
  <c r="I257" i="8"/>
  <c r="I258" i="8"/>
  <c r="I259" i="8"/>
  <c r="I260" i="8"/>
  <c r="I261" i="8"/>
  <c r="H253" i="8"/>
  <c r="H254" i="8"/>
  <c r="H255" i="8"/>
  <c r="H256" i="8"/>
  <c r="H257" i="8"/>
  <c r="H258" i="8"/>
  <c r="H259" i="8"/>
  <c r="H260" i="8"/>
  <c r="H261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M87" i="106"/>
  <c r="R258" i="105"/>
  <c r="R259" i="105"/>
  <c r="R260" i="105"/>
  <c r="R261" i="105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P130" i="104"/>
  <c r="P131" i="104"/>
  <c r="R257" i="104"/>
  <c r="R258" i="104"/>
  <c r="R259" i="104"/>
  <c r="R260" i="104"/>
  <c r="R261" i="104"/>
  <c r="R262" i="104"/>
  <c r="M256" i="104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R256" i="103"/>
  <c r="R257" i="103"/>
  <c r="R258" i="103"/>
  <c r="R259" i="103"/>
  <c r="R260" i="103"/>
  <c r="R261" i="103"/>
  <c r="P255" i="103"/>
  <c r="P256" i="103"/>
  <c r="M254" i="103"/>
  <c r="M255" i="103"/>
  <c r="M256" i="103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R256" i="102"/>
  <c r="R257" i="102"/>
  <c r="R258" i="102"/>
  <c r="R259" i="102"/>
  <c r="R260" i="102"/>
  <c r="R261" i="102"/>
  <c r="G241" i="102"/>
  <c r="J241" i="102" s="1"/>
  <c r="G241" i="103" s="1"/>
  <c r="J241" i="103" s="1"/>
  <c r="G241" i="104" s="1"/>
  <c r="J241" i="104" s="1"/>
  <c r="G241" i="105" s="1"/>
  <c r="J241" i="105" s="1"/>
  <c r="G249" i="102"/>
  <c r="J249" i="102" s="1"/>
  <c r="G249" i="103" s="1"/>
  <c r="J249" i="103" s="1"/>
  <c r="G249" i="104" s="1"/>
  <c r="J249" i="104" s="1"/>
  <c r="G249" i="105" s="1"/>
  <c r="J249" i="105" s="1"/>
  <c r="G257" i="102"/>
  <c r="J257" i="102" s="1"/>
  <c r="G257" i="103" s="1"/>
  <c r="J257" i="103" s="1"/>
  <c r="G257" i="104" s="1"/>
  <c r="J257" i="104" s="1"/>
  <c r="G257" i="105" s="1"/>
  <c r="J257" i="105" s="1"/>
  <c r="R257" i="101"/>
  <c r="R258" i="101"/>
  <c r="R259" i="101"/>
  <c r="R260" i="101"/>
  <c r="M257" i="101"/>
  <c r="P257" i="101" s="1"/>
  <c r="M258" i="101"/>
  <c r="P258" i="101" s="1"/>
  <c r="M259" i="101"/>
  <c r="P259" i="101" s="1"/>
  <c r="M260" i="101"/>
  <c r="P260" i="101" s="1"/>
  <c r="M261" i="101"/>
  <c r="P261" i="101" s="1"/>
  <c r="M262" i="10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J257" i="100"/>
  <c r="J258" i="100"/>
  <c r="G255" i="100"/>
  <c r="J255" i="100" s="1"/>
  <c r="G256" i="100"/>
  <c r="J256" i="100" s="1"/>
  <c r="G257" i="100"/>
  <c r="G258" i="100"/>
  <c r="G259" i="100"/>
  <c r="J259" i="100" s="1"/>
  <c r="G260" i="100"/>
  <c r="J260" i="100" s="1"/>
  <c r="G261" i="100"/>
  <c r="J261" i="100" s="1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G157" i="100" s="1"/>
  <c r="J157" i="100" s="1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G244" i="100" s="1"/>
  <c r="J244" i="100" s="1"/>
  <c r="E245" i="100"/>
  <c r="E246" i="100"/>
  <c r="E247" i="100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257" i="100"/>
  <c r="E258" i="100"/>
  <c r="E259" i="100"/>
  <c r="E260" i="100"/>
  <c r="E261" i="100"/>
  <c r="E262" i="100"/>
  <c r="E6" i="100"/>
  <c r="E7" i="100"/>
  <c r="E8" i="100"/>
  <c r="E9" i="100"/>
  <c r="E10" i="100"/>
  <c r="E11" i="100"/>
  <c r="E12" i="100"/>
  <c r="E13" i="100"/>
  <c r="E5" i="100"/>
  <c r="M256" i="99"/>
  <c r="P256" i="99" s="1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P262" i="99" s="1"/>
  <c r="G252" i="99"/>
  <c r="G253" i="99"/>
  <c r="G254" i="99"/>
  <c r="J254" i="99" s="1"/>
  <c r="G255" i="99"/>
  <c r="J255" i="99" s="1"/>
  <c r="G256" i="99"/>
  <c r="J256" i="99" s="1"/>
  <c r="G257" i="99"/>
  <c r="J257" i="99" s="1"/>
  <c r="G258" i="99"/>
  <c r="J258" i="99" s="1"/>
  <c r="G259" i="99"/>
  <c r="J259" i="99" s="1"/>
  <c r="G260" i="99"/>
  <c r="J260" i="99" s="1"/>
  <c r="G261" i="99"/>
  <c r="J261" i="99" s="1"/>
  <c r="E262" i="99"/>
  <c r="E263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G156" i="99" s="1"/>
  <c r="J156" i="99" s="1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G243" i="99" s="1"/>
  <c r="J243" i="99" s="1"/>
  <c r="E244" i="99"/>
  <c r="E245" i="99"/>
  <c r="E246" i="99"/>
  <c r="E247" i="99"/>
  <c r="E248" i="99"/>
  <c r="E249" i="99"/>
  <c r="E250" i="99"/>
  <c r="E251" i="99"/>
  <c r="G251" i="99" s="1"/>
  <c r="J251" i="99" s="1"/>
  <c r="E252" i="99"/>
  <c r="E253" i="99"/>
  <c r="E254" i="99"/>
  <c r="E255" i="99"/>
  <c r="E256" i="99"/>
  <c r="E257" i="99"/>
  <c r="E258" i="99"/>
  <c r="E259" i="99"/>
  <c r="E260" i="99"/>
  <c r="E261" i="99"/>
  <c r="E6" i="99"/>
  <c r="E7" i="99"/>
  <c r="E8" i="99"/>
  <c r="E9" i="99"/>
  <c r="E10" i="99"/>
  <c r="E11" i="99"/>
  <c r="E12" i="99"/>
  <c r="E5" i="99"/>
  <c r="P256" i="98"/>
  <c r="P257" i="98"/>
  <c r="P258" i="98"/>
  <c r="P259" i="98"/>
  <c r="R257" i="98"/>
  <c r="R258" i="98"/>
  <c r="R259" i="98"/>
  <c r="R260" i="98"/>
  <c r="R261" i="98"/>
  <c r="M256" i="98"/>
  <c r="M257" i="98"/>
  <c r="M258" i="98"/>
  <c r="M259" i="98"/>
  <c r="M260" i="98"/>
  <c r="M261" i="98"/>
  <c r="G254" i="98"/>
  <c r="G255" i="98"/>
  <c r="J255" i="98" s="1"/>
  <c r="G256" i="98"/>
  <c r="J256" i="98" s="1"/>
  <c r="G257" i="98"/>
  <c r="J257" i="98" s="1"/>
  <c r="G258" i="98"/>
  <c r="J258" i="98" s="1"/>
  <c r="G259" i="98"/>
  <c r="J259" i="98" s="1"/>
  <c r="G260" i="98"/>
  <c r="J260" i="98" s="1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G246" i="98" s="1"/>
  <c r="J246" i="98" s="1"/>
  <c r="E247" i="98"/>
  <c r="E248" i="98"/>
  <c r="E249" i="98"/>
  <c r="E250" i="98"/>
  <c r="E251" i="98"/>
  <c r="E252" i="98"/>
  <c r="E253" i="98"/>
  <c r="E254" i="98"/>
  <c r="J254" i="98" s="1"/>
  <c r="E255" i="98"/>
  <c r="E256" i="98"/>
  <c r="E257" i="98"/>
  <c r="E258" i="98"/>
  <c r="E259" i="98"/>
  <c r="E260" i="98"/>
  <c r="E261" i="98"/>
  <c r="E262" i="98"/>
  <c r="G262" i="98" s="1"/>
  <c r="E263" i="98"/>
  <c r="E6" i="98"/>
  <c r="E7" i="98"/>
  <c r="E8" i="98"/>
  <c r="E9" i="98"/>
  <c r="E10" i="98"/>
  <c r="E11" i="98"/>
  <c r="E12" i="98"/>
  <c r="E13" i="98"/>
  <c r="E14" i="98"/>
  <c r="E5" i="98"/>
  <c r="M257" i="97"/>
  <c r="M258" i="97"/>
  <c r="P258" i="97" s="1"/>
  <c r="M259" i="97"/>
  <c r="P259" i="97" s="1"/>
  <c r="M260" i="97"/>
  <c r="P260" i="97" s="1"/>
  <c r="M261" i="97"/>
  <c r="P261" i="97" s="1"/>
  <c r="G257" i="97"/>
  <c r="J257" i="97" s="1"/>
  <c r="G258" i="97"/>
  <c r="J258" i="97" s="1"/>
  <c r="G259" i="97"/>
  <c r="J259" i="97" s="1"/>
  <c r="G260" i="97"/>
  <c r="J260" i="97" s="1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G247" i="97" s="1"/>
  <c r="J247" i="97" s="1"/>
  <c r="E248" i="97"/>
  <c r="E249" i="97"/>
  <c r="E250" i="97"/>
  <c r="E251" i="97"/>
  <c r="E252" i="97"/>
  <c r="E253" i="97"/>
  <c r="E254" i="97"/>
  <c r="E255" i="97"/>
  <c r="G255" i="97" s="1"/>
  <c r="J255" i="97" s="1"/>
  <c r="E256" i="97"/>
  <c r="E257" i="97"/>
  <c r="E258" i="97"/>
  <c r="E259" i="97"/>
  <c r="E260" i="97"/>
  <c r="E261" i="97"/>
  <c r="E6" i="97"/>
  <c r="E7" i="97"/>
  <c r="E8" i="97"/>
  <c r="E9" i="97"/>
  <c r="E10" i="97"/>
  <c r="E11" i="97"/>
  <c r="E12" i="97"/>
  <c r="E13" i="97"/>
  <c r="E14" i="97"/>
  <c r="E15" i="97"/>
  <c r="E5" i="97"/>
  <c r="M256" i="96"/>
  <c r="M257" i="96"/>
  <c r="P257" i="96" s="1"/>
  <c r="M258" i="96"/>
  <c r="M259" i="96"/>
  <c r="M260" i="96"/>
  <c r="M261" i="96"/>
  <c r="M262" i="96"/>
  <c r="G257" i="96"/>
  <c r="J257" i="96" s="1"/>
  <c r="G258" i="96"/>
  <c r="J258" i="96" s="1"/>
  <c r="G259" i="96"/>
  <c r="J259" i="96" s="1"/>
  <c r="G260" i="96"/>
  <c r="J260" i="96" s="1"/>
  <c r="G261" i="96"/>
  <c r="J261" i="96" s="1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G246" i="96" s="1"/>
  <c r="J246" i="96" s="1"/>
  <c r="E247" i="96"/>
  <c r="E248" i="96"/>
  <c r="E249" i="96"/>
  <c r="E250" i="96"/>
  <c r="E251" i="96"/>
  <c r="E252" i="96"/>
  <c r="E253" i="96"/>
  <c r="E254" i="96"/>
  <c r="G254" i="96" s="1"/>
  <c r="J254" i="96" s="1"/>
  <c r="E255" i="96"/>
  <c r="E256" i="96"/>
  <c r="G256" i="96" s="1"/>
  <c r="J256" i="96" s="1"/>
  <c r="E257" i="96"/>
  <c r="E258" i="96"/>
  <c r="E259" i="96"/>
  <c r="E260" i="96"/>
  <c r="E261" i="96"/>
  <c r="E262" i="96"/>
  <c r="G262" i="96" s="1"/>
  <c r="E263" i="96"/>
  <c r="E6" i="96"/>
  <c r="E7" i="96"/>
  <c r="E8" i="96"/>
  <c r="E9" i="96"/>
  <c r="E10" i="96"/>
  <c r="E11" i="96"/>
  <c r="E12" i="96"/>
  <c r="E13" i="96"/>
  <c r="E14" i="96"/>
  <c r="E5" i="96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G243" i="95" s="1"/>
  <c r="J243" i="95" s="1"/>
  <c r="E244" i="95"/>
  <c r="E245" i="95"/>
  <c r="E246" i="95"/>
  <c r="E247" i="95"/>
  <c r="E248" i="95"/>
  <c r="E249" i="95"/>
  <c r="E250" i="95"/>
  <c r="E251" i="95"/>
  <c r="G251" i="95" s="1"/>
  <c r="J251" i="95" s="1"/>
  <c r="E252" i="95"/>
  <c r="E253" i="95"/>
  <c r="E254" i="95"/>
  <c r="E255" i="95"/>
  <c r="E256" i="95"/>
  <c r="E257" i="95"/>
  <c r="E258" i="95"/>
  <c r="G258" i="95" s="1"/>
  <c r="J258" i="95" s="1"/>
  <c r="E259" i="95"/>
  <c r="G259" i="95" s="1"/>
  <c r="J259" i="95" s="1"/>
  <c r="E260" i="95"/>
  <c r="E261" i="95"/>
  <c r="E262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G252" i="95"/>
  <c r="G253" i="95"/>
  <c r="J253" i="95" s="1"/>
  <c r="G254" i="95"/>
  <c r="J254" i="95" s="1"/>
  <c r="G255" i="95"/>
  <c r="J255" i="95" s="1"/>
  <c r="G256" i="95"/>
  <c r="J256" i="95" s="1"/>
  <c r="G257" i="95"/>
  <c r="J257" i="95" s="1"/>
  <c r="G260" i="95"/>
  <c r="J260" i="95" s="1"/>
  <c r="G261" i="95"/>
  <c r="J261" i="95" s="1"/>
  <c r="J252" i="95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P256" i="93"/>
  <c r="P257" i="93"/>
  <c r="P258" i="93"/>
  <c r="P259" i="93"/>
  <c r="P260" i="93"/>
  <c r="P261" i="93"/>
  <c r="P253" i="92"/>
  <c r="P254" i="92"/>
  <c r="P255" i="92"/>
  <c r="P256" i="92"/>
  <c r="P257" i="92"/>
  <c r="P258" i="92"/>
  <c r="P259" i="92"/>
  <c r="P260" i="92"/>
  <c r="P261" i="92"/>
  <c r="P254" i="91"/>
  <c r="P255" i="91"/>
  <c r="P256" i="91"/>
  <c r="P257" i="91"/>
  <c r="P258" i="91"/>
  <c r="P259" i="91"/>
  <c r="P260" i="91"/>
  <c r="P261" i="91"/>
  <c r="P262" i="91"/>
  <c r="G260" i="101"/>
  <c r="J260" i="101" s="1"/>
  <c r="G260" i="102" s="1"/>
  <c r="J260" i="102" s="1"/>
  <c r="G260" i="103" s="1"/>
  <c r="J260" i="103" s="1"/>
  <c r="G260" i="104" s="1"/>
  <c r="J260" i="104" s="1"/>
  <c r="G260" i="105" s="1"/>
  <c r="J260" i="105" s="1"/>
  <c r="G259" i="101"/>
  <c r="J259" i="101" s="1"/>
  <c r="G259" i="102" s="1"/>
  <c r="J259" i="102" s="1"/>
  <c r="G258" i="101"/>
  <c r="J258" i="101" s="1"/>
  <c r="G258" i="102" s="1"/>
  <c r="J258" i="102" s="1"/>
  <c r="G258" i="103" s="1"/>
  <c r="J258" i="103" s="1"/>
  <c r="G258" i="104" s="1"/>
  <c r="J258" i="104" s="1"/>
  <c r="G258" i="105" s="1"/>
  <c r="J258" i="105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F260" i="8"/>
  <c r="G260" i="8" s="1"/>
  <c r="F261" i="8"/>
  <c r="G261" i="8" s="1"/>
  <c r="M260" i="102"/>
  <c r="P260" i="102" s="1"/>
  <c r="M259" i="102"/>
  <c r="P259" i="102" s="1"/>
  <c r="M258" i="102"/>
  <c r="P258" i="102" s="1"/>
  <c r="R248" i="74"/>
  <c r="R249" i="74"/>
  <c r="R250" i="74"/>
  <c r="R251" i="74"/>
  <c r="R252" i="74"/>
  <c r="R253" i="74"/>
  <c r="R254" i="74"/>
  <c r="R255" i="74"/>
  <c r="R256" i="74"/>
  <c r="R257" i="74"/>
  <c r="R258" i="74"/>
  <c r="R259" i="74"/>
  <c r="R260" i="74"/>
  <c r="P247" i="74"/>
  <c r="P248" i="74"/>
  <c r="P249" i="74"/>
  <c r="P250" i="74"/>
  <c r="P251" i="74"/>
  <c r="P252" i="74"/>
  <c r="P253" i="74"/>
  <c r="P254" i="74"/>
  <c r="P255" i="74"/>
  <c r="P256" i="74"/>
  <c r="P257" i="74"/>
  <c r="P258" i="74"/>
  <c r="P259" i="74"/>
  <c r="P260" i="74"/>
  <c r="K248" i="8"/>
  <c r="K249" i="8"/>
  <c r="P249" i="8" s="1"/>
  <c r="K250" i="8"/>
  <c r="P250" i="8" s="1"/>
  <c r="K251" i="8"/>
  <c r="P251" i="8" s="1"/>
  <c r="K262" i="8"/>
  <c r="P262" i="8" s="1"/>
  <c r="F248" i="8"/>
  <c r="F249" i="8"/>
  <c r="F250" i="8"/>
  <c r="G250" i="8" s="1"/>
  <c r="F251" i="8"/>
  <c r="F252" i="8"/>
  <c r="G256" i="97"/>
  <c r="J256" i="97" s="1"/>
  <c r="G257" i="101"/>
  <c r="J257" i="101" s="1"/>
  <c r="G256" i="101"/>
  <c r="J256" i="101" s="1"/>
  <c r="G256" i="102" s="1"/>
  <c r="J256" i="102" s="1"/>
  <c r="G256" i="103" s="1"/>
  <c r="J256" i="103" s="1"/>
  <c r="G256" i="104" s="1"/>
  <c r="J256" i="104" s="1"/>
  <c r="G256" i="105" s="1"/>
  <c r="J256" i="105" s="1"/>
  <c r="G257" i="107"/>
  <c r="J257" i="107" s="1"/>
  <c r="G256" i="107"/>
  <c r="J256" i="107" s="1"/>
  <c r="Y20" i="8"/>
  <c r="V20" i="8"/>
  <c r="U20" i="8"/>
  <c r="T20" i="8"/>
  <c r="K33" i="8"/>
  <c r="K34" i="8"/>
  <c r="K35" i="8"/>
  <c r="K36" i="8"/>
  <c r="K37" i="8"/>
  <c r="K38" i="8"/>
  <c r="K39" i="8"/>
  <c r="F34" i="8"/>
  <c r="F35" i="8"/>
  <c r="F36" i="8"/>
  <c r="F37" i="8"/>
  <c r="F38" i="8"/>
  <c r="F39" i="8"/>
  <c r="F40" i="8"/>
  <c r="M37" i="91"/>
  <c r="M37" i="92"/>
  <c r="M37" i="93"/>
  <c r="M37" i="94"/>
  <c r="M37" i="95"/>
  <c r="M37" i="96"/>
  <c r="M37" i="97"/>
  <c r="M37" i="98"/>
  <c r="M37" i="99"/>
  <c r="M37" i="100"/>
  <c r="M37" i="101"/>
  <c r="M37" i="102"/>
  <c r="M37" i="103"/>
  <c r="M37" i="104"/>
  <c r="M37" i="105"/>
  <c r="M37" i="106"/>
  <c r="M37" i="107"/>
  <c r="M37" i="90"/>
  <c r="K151" i="8"/>
  <c r="K152" i="8"/>
  <c r="K153" i="8"/>
  <c r="K154" i="8"/>
  <c r="K155" i="8"/>
  <c r="K156" i="8"/>
  <c r="K157" i="8"/>
  <c r="K158" i="8"/>
  <c r="K159" i="8"/>
  <c r="K160" i="8"/>
  <c r="F150" i="8"/>
  <c r="F151" i="8"/>
  <c r="F152" i="8"/>
  <c r="F153" i="8"/>
  <c r="F154" i="8"/>
  <c r="F155" i="8"/>
  <c r="F156" i="8"/>
  <c r="G156" i="8" s="1"/>
  <c r="F157" i="8"/>
  <c r="G157" i="8" s="1"/>
  <c r="F158" i="8"/>
  <c r="F159" i="8"/>
  <c r="F160" i="8"/>
  <c r="M157" i="87"/>
  <c r="M156" i="87"/>
  <c r="M157" i="88"/>
  <c r="M156" i="88"/>
  <c r="M157" i="89"/>
  <c r="M156" i="89"/>
  <c r="M157" i="90"/>
  <c r="M156" i="90"/>
  <c r="M157" i="91"/>
  <c r="M156" i="91"/>
  <c r="M157" i="92"/>
  <c r="M156" i="92"/>
  <c r="M157" i="93"/>
  <c r="M156" i="93"/>
  <c r="M157" i="94"/>
  <c r="M156" i="94"/>
  <c r="M157" i="95"/>
  <c r="G157" i="95"/>
  <c r="J157" i="95" s="1"/>
  <c r="M156" i="95"/>
  <c r="G156" i="95"/>
  <c r="J156" i="95" s="1"/>
  <c r="M157" i="96"/>
  <c r="G157" i="96"/>
  <c r="J157" i="96" s="1"/>
  <c r="M156" i="96"/>
  <c r="G156" i="96"/>
  <c r="J156" i="96" s="1"/>
  <c r="M157" i="97"/>
  <c r="G157" i="97"/>
  <c r="J157" i="97" s="1"/>
  <c r="M156" i="97"/>
  <c r="G156" i="97"/>
  <c r="J156" i="97" s="1"/>
  <c r="M157" i="98"/>
  <c r="G157" i="98"/>
  <c r="J157" i="98" s="1"/>
  <c r="M156" i="98"/>
  <c r="G156" i="98"/>
  <c r="J156" i="98" s="1"/>
  <c r="M157" i="99"/>
  <c r="G157" i="99"/>
  <c r="J157" i="99" s="1"/>
  <c r="M156" i="99"/>
  <c r="M157" i="100"/>
  <c r="M156" i="100"/>
  <c r="G156" i="100"/>
  <c r="J156" i="100" s="1"/>
  <c r="M157" i="101"/>
  <c r="M156" i="101"/>
  <c r="G156" i="101"/>
  <c r="J156" i="101" s="1"/>
  <c r="G156" i="102" s="1"/>
  <c r="J156" i="102" s="1"/>
  <c r="G156" i="103" s="1"/>
  <c r="J156" i="103" s="1"/>
  <c r="G156" i="104" s="1"/>
  <c r="J156" i="104" s="1"/>
  <c r="M157" i="102"/>
  <c r="M156" i="102"/>
  <c r="M157" i="103"/>
  <c r="M156" i="103"/>
  <c r="M157" i="104"/>
  <c r="M156" i="104"/>
  <c r="M157" i="105"/>
  <c r="M156" i="105"/>
  <c r="M157" i="106"/>
  <c r="G157" i="106"/>
  <c r="J157" i="106" s="1"/>
  <c r="M156" i="106"/>
  <c r="M157" i="107"/>
  <c r="G157" i="107"/>
  <c r="J157" i="107" s="1"/>
  <c r="M156" i="107"/>
  <c r="G156" i="107"/>
  <c r="J156" i="107" s="1"/>
  <c r="M157" i="86"/>
  <c r="M156" i="86"/>
  <c r="K22" i="8"/>
  <c r="K23" i="8"/>
  <c r="K24" i="8"/>
  <c r="K25" i="8"/>
  <c r="K26" i="8"/>
  <c r="K27" i="8"/>
  <c r="K28" i="8"/>
  <c r="K29" i="8"/>
  <c r="K30" i="8"/>
  <c r="K31" i="8"/>
  <c r="K32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62" i="8"/>
  <c r="I30" i="8"/>
  <c r="I31" i="8"/>
  <c r="I32" i="8"/>
  <c r="I33" i="8"/>
  <c r="I34" i="8"/>
  <c r="I35" i="8"/>
  <c r="I36" i="8"/>
  <c r="I38" i="8"/>
  <c r="I39" i="8"/>
  <c r="I40" i="8"/>
  <c r="I41" i="8"/>
  <c r="I42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6" i="8"/>
  <c r="I7" i="8"/>
  <c r="I8" i="8"/>
  <c r="I9" i="8"/>
  <c r="I10" i="8"/>
  <c r="I11" i="8"/>
  <c r="I12" i="8"/>
  <c r="I13" i="8"/>
  <c r="I14" i="8"/>
  <c r="I15" i="8"/>
  <c r="I16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J252" i="8" s="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U6" i="8"/>
  <c r="T6" i="8"/>
  <c r="V5" i="8"/>
  <c r="U5" i="8"/>
  <c r="T5" i="8"/>
  <c r="R249" i="82"/>
  <c r="R250" i="82"/>
  <c r="R251" i="82"/>
  <c r="R252" i="82"/>
  <c r="R253" i="82"/>
  <c r="R254" i="82"/>
  <c r="R255" i="82"/>
  <c r="R256" i="82"/>
  <c r="R257" i="82"/>
  <c r="R261" i="82"/>
  <c r="M248" i="82"/>
  <c r="P248" i="82" s="1"/>
  <c r="M249" i="82"/>
  <c r="P249" i="82" s="1"/>
  <c r="M250" i="82"/>
  <c r="P250" i="82" s="1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M261" i="82"/>
  <c r="P261" i="82" s="1"/>
  <c r="G255" i="82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G257" i="82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5" i="82"/>
  <c r="E256" i="82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J256" i="85" s="1"/>
  <c r="E256" i="86" s="1"/>
  <c r="G256" i="86" s="1"/>
  <c r="J256" i="86" s="1"/>
  <c r="E256" i="87" s="1"/>
  <c r="G256" i="87" s="1"/>
  <c r="J256" i="87" s="1"/>
  <c r="E256" i="88" s="1"/>
  <c r="G256" i="88" s="1"/>
  <c r="J256" i="88" s="1"/>
  <c r="E256" i="89" s="1"/>
  <c r="G256" i="89" s="1"/>
  <c r="J256" i="89" s="1"/>
  <c r="E257" i="82"/>
  <c r="E261" i="82"/>
  <c r="G261" i="82" s="1"/>
  <c r="J261" i="82" s="1"/>
  <c r="E261" i="83" s="1"/>
  <c r="G261" i="83" s="1"/>
  <c r="J261" i="83" s="1"/>
  <c r="E261" i="84" s="1"/>
  <c r="G261" i="84" s="1"/>
  <c r="J261" i="84" s="1"/>
  <c r="E261" i="85" s="1"/>
  <c r="G261" i="85" s="1"/>
  <c r="J261" i="85" s="1"/>
  <c r="E261" i="86" s="1"/>
  <c r="G261" i="86" s="1"/>
  <c r="J261" i="86" s="1"/>
  <c r="E261" i="87" s="1"/>
  <c r="G261" i="87" s="1"/>
  <c r="J261" i="87" s="1"/>
  <c r="E261" i="88" s="1"/>
  <c r="G261" i="88" s="1"/>
  <c r="J261" i="88" s="1"/>
  <c r="E261" i="89" s="1"/>
  <c r="G261" i="89" s="1"/>
  <c r="J261" i="89" s="1"/>
  <c r="E261" i="90" s="1"/>
  <c r="R249" i="83"/>
  <c r="R250" i="83"/>
  <c r="R251" i="83"/>
  <c r="R252" i="83"/>
  <c r="R253" i="83"/>
  <c r="R254" i="83"/>
  <c r="R255" i="83"/>
  <c r="R256" i="83"/>
  <c r="R257" i="83"/>
  <c r="R261" i="83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P257" i="83" s="1"/>
  <c r="R250" i="85"/>
  <c r="R251" i="85"/>
  <c r="R252" i="85"/>
  <c r="R253" i="85"/>
  <c r="R254" i="85"/>
  <c r="R255" i="85"/>
  <c r="R256" i="85"/>
  <c r="R257" i="85"/>
  <c r="R261" i="85"/>
  <c r="R250" i="86"/>
  <c r="R251" i="86"/>
  <c r="R252" i="86"/>
  <c r="R253" i="86"/>
  <c r="R254" i="86"/>
  <c r="R255" i="86"/>
  <c r="R256" i="86"/>
  <c r="R257" i="86"/>
  <c r="R261" i="86"/>
  <c r="R250" i="87"/>
  <c r="R251" i="87"/>
  <c r="R252" i="87"/>
  <c r="R253" i="87"/>
  <c r="R254" i="87"/>
  <c r="R255" i="87"/>
  <c r="R256" i="87"/>
  <c r="R257" i="87"/>
  <c r="R261" i="87"/>
  <c r="R250" i="88"/>
  <c r="R251" i="88"/>
  <c r="R252" i="88"/>
  <c r="R253" i="88"/>
  <c r="R254" i="88"/>
  <c r="R255" i="88"/>
  <c r="R256" i="88"/>
  <c r="R257" i="88"/>
  <c r="R261" i="88"/>
  <c r="R250" i="89"/>
  <c r="R251" i="89"/>
  <c r="R252" i="89"/>
  <c r="R253" i="89"/>
  <c r="R254" i="89"/>
  <c r="R255" i="89"/>
  <c r="R256" i="89"/>
  <c r="R257" i="89"/>
  <c r="R261" i="89"/>
  <c r="R250" i="90"/>
  <c r="R251" i="90"/>
  <c r="R252" i="90"/>
  <c r="R253" i="90"/>
  <c r="R254" i="90"/>
  <c r="R255" i="90"/>
  <c r="R256" i="90"/>
  <c r="R257" i="90"/>
  <c r="R261" i="90"/>
  <c r="R250" i="91"/>
  <c r="R251" i="91"/>
  <c r="R252" i="91"/>
  <c r="R253" i="91"/>
  <c r="R254" i="91"/>
  <c r="R255" i="91"/>
  <c r="R256" i="91"/>
  <c r="R257" i="91"/>
  <c r="R261" i="91"/>
  <c r="R250" i="92"/>
  <c r="R251" i="92"/>
  <c r="R252" i="92"/>
  <c r="R253" i="92"/>
  <c r="R254" i="92"/>
  <c r="R255" i="92"/>
  <c r="R256" i="92"/>
  <c r="R257" i="92"/>
  <c r="R261" i="92"/>
  <c r="R250" i="93"/>
  <c r="R251" i="93"/>
  <c r="R252" i="93"/>
  <c r="R253" i="93"/>
  <c r="R254" i="93"/>
  <c r="R255" i="93"/>
  <c r="R256" i="93"/>
  <c r="R257" i="93"/>
  <c r="R261" i="93"/>
  <c r="R250" i="94"/>
  <c r="R251" i="94"/>
  <c r="R252" i="94"/>
  <c r="R253" i="94"/>
  <c r="R254" i="94"/>
  <c r="R255" i="94"/>
  <c r="R256" i="94"/>
  <c r="R257" i="94"/>
  <c r="R261" i="94"/>
  <c r="R250" i="95"/>
  <c r="R251" i="95"/>
  <c r="R252" i="95"/>
  <c r="R253" i="95"/>
  <c r="R254" i="95"/>
  <c r="R255" i="95"/>
  <c r="R256" i="95"/>
  <c r="R257" i="95"/>
  <c r="R261" i="95"/>
  <c r="R250" i="96"/>
  <c r="R251" i="96"/>
  <c r="R252" i="96"/>
  <c r="R253" i="96"/>
  <c r="R254" i="96"/>
  <c r="R255" i="96"/>
  <c r="R256" i="96"/>
  <c r="R257" i="96"/>
  <c r="R261" i="96"/>
  <c r="R250" i="97"/>
  <c r="R251" i="97"/>
  <c r="R252" i="97"/>
  <c r="R253" i="97"/>
  <c r="R254" i="97"/>
  <c r="R255" i="97"/>
  <c r="R256" i="97"/>
  <c r="R257" i="97"/>
  <c r="R261" i="97"/>
  <c r="R250" i="98"/>
  <c r="R251" i="98"/>
  <c r="R252" i="98"/>
  <c r="R253" i="98"/>
  <c r="R254" i="98"/>
  <c r="R255" i="98"/>
  <c r="R256" i="98"/>
  <c r="R250" i="99"/>
  <c r="R251" i="99"/>
  <c r="R252" i="99"/>
  <c r="R253" i="99"/>
  <c r="R254" i="99"/>
  <c r="R255" i="99"/>
  <c r="R256" i="99"/>
  <c r="R257" i="99"/>
  <c r="R261" i="99"/>
  <c r="R250" i="100"/>
  <c r="R251" i="100"/>
  <c r="R252" i="100"/>
  <c r="R253" i="100"/>
  <c r="R254" i="100"/>
  <c r="R255" i="100"/>
  <c r="R256" i="100"/>
  <c r="R257" i="100"/>
  <c r="R261" i="100"/>
  <c r="R250" i="101"/>
  <c r="R251" i="101"/>
  <c r="R252" i="101"/>
  <c r="R253" i="101"/>
  <c r="R254" i="101"/>
  <c r="R255" i="101"/>
  <c r="R256" i="101"/>
  <c r="R261" i="101"/>
  <c r="R250" i="102"/>
  <c r="R251" i="102"/>
  <c r="R252" i="102"/>
  <c r="R253" i="102"/>
  <c r="R254" i="102"/>
  <c r="R255" i="102"/>
  <c r="R250" i="103"/>
  <c r="R251" i="103"/>
  <c r="R252" i="103"/>
  <c r="R253" i="103"/>
  <c r="R254" i="103"/>
  <c r="R255" i="103"/>
  <c r="R250" i="104"/>
  <c r="R251" i="104"/>
  <c r="R252" i="104"/>
  <c r="R253" i="104"/>
  <c r="R254" i="104"/>
  <c r="R255" i="104"/>
  <c r="R256" i="104"/>
  <c r="R250" i="105"/>
  <c r="R251" i="105"/>
  <c r="R252" i="105"/>
  <c r="R253" i="105"/>
  <c r="R254" i="105"/>
  <c r="R255" i="105"/>
  <c r="R256" i="105"/>
  <c r="R257" i="105"/>
  <c r="R250" i="106"/>
  <c r="R251" i="106"/>
  <c r="R252" i="106"/>
  <c r="R253" i="106"/>
  <c r="R254" i="106"/>
  <c r="R255" i="106"/>
  <c r="R250" i="107"/>
  <c r="R251" i="107"/>
  <c r="R252" i="107"/>
  <c r="R253" i="107"/>
  <c r="R254" i="107"/>
  <c r="R255" i="107"/>
  <c r="R256" i="107"/>
  <c r="R257" i="107"/>
  <c r="R261" i="107"/>
  <c r="R250" i="84"/>
  <c r="R251" i="84"/>
  <c r="R252" i="84"/>
  <c r="R253" i="84"/>
  <c r="R254" i="84"/>
  <c r="R255" i="84"/>
  <c r="R256" i="84"/>
  <c r="R257" i="84"/>
  <c r="R261" i="84"/>
  <c r="P253" i="103"/>
  <c r="M249" i="85"/>
  <c r="M250" i="85"/>
  <c r="P250" i="85" s="1"/>
  <c r="M251" i="85"/>
  <c r="P251" i="85" s="1"/>
  <c r="M252" i="85"/>
  <c r="M253" i="85"/>
  <c r="M254" i="85"/>
  <c r="M255" i="85"/>
  <c r="P255" i="85" s="1"/>
  <c r="M256" i="85"/>
  <c r="M257" i="85"/>
  <c r="P257" i="85" s="1"/>
  <c r="M249" i="86"/>
  <c r="M250" i="86"/>
  <c r="P250" i="86" s="1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49" i="87"/>
  <c r="M250" i="87"/>
  <c r="P250" i="87" s="1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49" i="88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49" i="89"/>
  <c r="M250" i="89"/>
  <c r="P250" i="89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49" i="90"/>
  <c r="M250" i="90"/>
  <c r="P250" i="90" s="1"/>
  <c r="M251" i="90"/>
  <c r="P251" i="90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49" i="91"/>
  <c r="M250" i="91"/>
  <c r="P250" i="91" s="1"/>
  <c r="M251" i="91"/>
  <c r="P251" i="91" s="1"/>
  <c r="M252" i="91"/>
  <c r="P252" i="91" s="1"/>
  <c r="M253" i="91"/>
  <c r="P253" i="91" s="1"/>
  <c r="M254" i="91"/>
  <c r="M255" i="91"/>
  <c r="M256" i="91"/>
  <c r="M257" i="91"/>
  <c r="M249" i="92"/>
  <c r="M250" i="92"/>
  <c r="P250" i="92" s="1"/>
  <c r="M251" i="92"/>
  <c r="P251" i="92" s="1"/>
  <c r="M252" i="92"/>
  <c r="P252" i="92" s="1"/>
  <c r="M253" i="92"/>
  <c r="M254" i="92"/>
  <c r="M255" i="92"/>
  <c r="M256" i="92"/>
  <c r="M257" i="92"/>
  <c r="M249" i="93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M257" i="93"/>
  <c r="M249" i="94"/>
  <c r="M250" i="94"/>
  <c r="P250" i="94" s="1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49" i="95"/>
  <c r="M250" i="95"/>
  <c r="P250" i="95" s="1"/>
  <c r="M251" i="95"/>
  <c r="P251" i="95" s="1"/>
  <c r="M252" i="95"/>
  <c r="P252" i="95" s="1"/>
  <c r="M249" i="96"/>
  <c r="M250" i="96"/>
  <c r="P250" i="96" s="1"/>
  <c r="M251" i="96"/>
  <c r="P251" i="96" s="1"/>
  <c r="M252" i="96"/>
  <c r="P252" i="96" s="1"/>
  <c r="M253" i="96"/>
  <c r="P253" i="96" s="1"/>
  <c r="M254" i="96"/>
  <c r="P254" i="96" s="1"/>
  <c r="M255" i="96"/>
  <c r="P255" i="96" s="1"/>
  <c r="P256" i="96"/>
  <c r="M249" i="97"/>
  <c r="M250" i="97"/>
  <c r="P250" i="97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P257" i="97"/>
  <c r="M249" i="98"/>
  <c r="M250" i="98"/>
  <c r="P250" i="98" s="1"/>
  <c r="M251" i="98"/>
  <c r="P251" i="98" s="1"/>
  <c r="M252" i="98"/>
  <c r="P252" i="98" s="1"/>
  <c r="M253" i="98"/>
  <c r="P253" i="98" s="1"/>
  <c r="M254" i="98"/>
  <c r="P254" i="98" s="1"/>
  <c r="M255" i="98"/>
  <c r="P255" i="98" s="1"/>
  <c r="M249" i="99"/>
  <c r="M250" i="99"/>
  <c r="P250" i="99" s="1"/>
  <c r="M251" i="99"/>
  <c r="P251" i="99" s="1"/>
  <c r="M252" i="99"/>
  <c r="P252" i="99" s="1"/>
  <c r="M253" i="99"/>
  <c r="P253" i="99" s="1"/>
  <c r="M254" i="99"/>
  <c r="P254" i="99" s="1"/>
  <c r="M255" i="99"/>
  <c r="P255" i="99" s="1"/>
  <c r="M249" i="100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49" i="101"/>
  <c r="M250" i="101"/>
  <c r="P250" i="101" s="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49" i="102"/>
  <c r="M250" i="102"/>
  <c r="P250" i="102" s="1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49" i="103"/>
  <c r="M250" i="103"/>
  <c r="P250" i="103" s="1"/>
  <c r="M251" i="103"/>
  <c r="P251" i="103" s="1"/>
  <c r="M252" i="103"/>
  <c r="P252" i="103" s="1"/>
  <c r="M253" i="103"/>
  <c r="P254" i="103"/>
  <c r="M249" i="104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P256" i="104"/>
  <c r="M249" i="105"/>
  <c r="M250" i="105"/>
  <c r="P250" i="105" s="1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49" i="106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P255" i="106"/>
  <c r="M249" i="107"/>
  <c r="M250" i="107"/>
  <c r="P250" i="107" s="1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49" i="84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J253" i="99"/>
  <c r="J253" i="107"/>
  <c r="J255" i="107"/>
  <c r="G255" i="86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G262" i="95"/>
  <c r="G253" i="96"/>
  <c r="J253" i="96" s="1"/>
  <c r="G255" i="96"/>
  <c r="J255" i="96" s="1"/>
  <c r="G253" i="97"/>
  <c r="J253" i="97" s="1"/>
  <c r="G254" i="97"/>
  <c r="J254" i="97" s="1"/>
  <c r="G261" i="97"/>
  <c r="J261" i="97" s="1"/>
  <c r="G262" i="97"/>
  <c r="G253" i="98"/>
  <c r="J253" i="98" s="1"/>
  <c r="G261" i="98"/>
  <c r="J261" i="98" s="1"/>
  <c r="G262" i="99"/>
  <c r="G254" i="100"/>
  <c r="J254" i="100" s="1"/>
  <c r="G262" i="100"/>
  <c r="G254" i="101"/>
  <c r="J254" i="101" s="1"/>
  <c r="G255" i="101"/>
  <c r="J255" i="101" s="1"/>
  <c r="G255" i="102" s="1"/>
  <c r="J255" i="102" s="1"/>
  <c r="G255" i="103" s="1"/>
  <c r="J255" i="103" s="1"/>
  <c r="G255" i="104" s="1"/>
  <c r="J255" i="104" s="1"/>
  <c r="G255" i="105" s="1"/>
  <c r="J255" i="105" s="1"/>
  <c r="G262" i="101"/>
  <c r="G253" i="107"/>
  <c r="G254" i="107"/>
  <c r="J254" i="107" s="1"/>
  <c r="G255" i="107"/>
  <c r="G261" i="107"/>
  <c r="J261" i="107" s="1"/>
  <c r="G252" i="96"/>
  <c r="J252" i="96" s="1"/>
  <c r="G252" i="97"/>
  <c r="J252" i="97" s="1"/>
  <c r="G252" i="98"/>
  <c r="J252" i="98" s="1"/>
  <c r="G252" i="100"/>
  <c r="J252" i="100" s="1"/>
  <c r="G252" i="101"/>
  <c r="J252" i="101" s="1"/>
  <c r="G252" i="102" s="1"/>
  <c r="J252" i="102" s="1"/>
  <c r="G252" i="103" s="1"/>
  <c r="J252" i="103" s="1"/>
  <c r="G252" i="104" s="1"/>
  <c r="J252" i="104" s="1"/>
  <c r="G252" i="107"/>
  <c r="J252" i="107" s="1"/>
  <c r="R251" i="80"/>
  <c r="R252" i="80"/>
  <c r="R253" i="80"/>
  <c r="R254" i="80"/>
  <c r="R255" i="80"/>
  <c r="R256" i="80"/>
  <c r="R257" i="80"/>
  <c r="R261" i="80"/>
  <c r="P252" i="80"/>
  <c r="P254" i="80"/>
  <c r="P261" i="80"/>
  <c r="M248" i="80"/>
  <c r="M249" i="80"/>
  <c r="M250" i="80"/>
  <c r="M251" i="80"/>
  <c r="P251" i="80" s="1"/>
  <c r="M252" i="80"/>
  <c r="M253" i="80"/>
  <c r="P253" i="80" s="1"/>
  <c r="M254" i="80"/>
  <c r="M255" i="80"/>
  <c r="P255" i="80" s="1"/>
  <c r="M256" i="80"/>
  <c r="P256" i="80" s="1"/>
  <c r="M257" i="80"/>
  <c r="P257" i="80" s="1"/>
  <c r="G253" i="80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G255" i="80"/>
  <c r="J255" i="80" s="1"/>
  <c r="E252" i="80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3" i="80"/>
  <c r="E254" i="80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5" i="80"/>
  <c r="H262" i="8"/>
  <c r="F262" i="8"/>
  <c r="G262" i="8" s="1"/>
  <c r="M247" i="81"/>
  <c r="P247" i="81" s="1"/>
  <c r="M248" i="81"/>
  <c r="P248" i="81" s="1"/>
  <c r="M249" i="81"/>
  <c r="P249" i="81" s="1"/>
  <c r="M250" i="81"/>
  <c r="P250" i="81" s="1"/>
  <c r="M251" i="81"/>
  <c r="P251" i="81" s="1"/>
  <c r="M256" i="81"/>
  <c r="P256" i="81" s="1"/>
  <c r="M257" i="81"/>
  <c r="P257" i="81" s="1"/>
  <c r="M261" i="81"/>
  <c r="P261" i="81" s="1"/>
  <c r="M246" i="79"/>
  <c r="M247" i="79"/>
  <c r="M248" i="79"/>
  <c r="M249" i="79"/>
  <c r="M250" i="79"/>
  <c r="P250" i="79" s="1"/>
  <c r="M251" i="79"/>
  <c r="P251" i="79" s="1"/>
  <c r="M256" i="79"/>
  <c r="P256" i="79" s="1"/>
  <c r="M257" i="79"/>
  <c r="P257" i="79" s="1"/>
  <c r="M261" i="79"/>
  <c r="M262" i="79"/>
  <c r="M246" i="78"/>
  <c r="M247" i="78"/>
  <c r="M248" i="78"/>
  <c r="M249" i="78"/>
  <c r="P249" i="78" s="1"/>
  <c r="M250" i="78"/>
  <c r="M251" i="78"/>
  <c r="M256" i="78"/>
  <c r="M257" i="78"/>
  <c r="P257" i="78" s="1"/>
  <c r="M261" i="78"/>
  <c r="G251" i="78"/>
  <c r="J251" i="78" s="1"/>
  <c r="E251" i="79" s="1"/>
  <c r="G251" i="79" s="1"/>
  <c r="J251" i="79" s="1"/>
  <c r="E250" i="78"/>
  <c r="G250" i="78" s="1"/>
  <c r="J250" i="78" s="1"/>
  <c r="E250" i="79" s="1"/>
  <c r="G250" i="79" s="1"/>
  <c r="J250" i="79" s="1"/>
  <c r="E250" i="80" s="1"/>
  <c r="G250" i="80" s="1"/>
  <c r="J250" i="80" s="1"/>
  <c r="E251" i="78"/>
  <c r="E256" i="78"/>
  <c r="G256" i="78" s="1"/>
  <c r="J256" i="78" s="1"/>
  <c r="E256" i="79" s="1"/>
  <c r="G256" i="79" s="1"/>
  <c r="J256" i="79" s="1"/>
  <c r="E256" i="80" s="1"/>
  <c r="G256" i="80" s="1"/>
  <c r="J256" i="80" s="1"/>
  <c r="E257" i="78"/>
  <c r="G257" i="78" s="1"/>
  <c r="J257" i="78" s="1"/>
  <c r="E257" i="79" s="1"/>
  <c r="G257" i="79" s="1"/>
  <c r="J257" i="79" s="1"/>
  <c r="E257" i="80" s="1"/>
  <c r="G257" i="80" s="1"/>
  <c r="J257" i="80" s="1"/>
  <c r="F246" i="8"/>
  <c r="F247" i="8"/>
  <c r="G250" i="95"/>
  <c r="J250" i="95" s="1"/>
  <c r="G251" i="96"/>
  <c r="J251" i="96" s="1"/>
  <c r="G250" i="96"/>
  <c r="J250" i="96" s="1"/>
  <c r="G251" i="97"/>
  <c r="J251" i="97" s="1"/>
  <c r="G250" i="97"/>
  <c r="J250" i="97" s="1"/>
  <c r="G251" i="98"/>
  <c r="J251" i="98" s="1"/>
  <c r="G250" i="98"/>
  <c r="J250" i="98" s="1"/>
  <c r="G250" i="99"/>
  <c r="J250" i="99" s="1"/>
  <c r="G251" i="100"/>
  <c r="J251" i="100" s="1"/>
  <c r="G250" i="100"/>
  <c r="J250" i="100" s="1"/>
  <c r="G251" i="101"/>
  <c r="J251" i="101" s="1"/>
  <c r="G251" i="102" s="1"/>
  <c r="J251" i="102" s="1"/>
  <c r="G251" i="103" s="1"/>
  <c r="J251" i="103" s="1"/>
  <c r="G251" i="104" s="1"/>
  <c r="J251" i="104" s="1"/>
  <c r="G251" i="105" s="1"/>
  <c r="J251" i="105" s="1"/>
  <c r="G250" i="101"/>
  <c r="J250" i="101" s="1"/>
  <c r="G250" i="102" s="1"/>
  <c r="J250" i="102" s="1"/>
  <c r="G250" i="103" s="1"/>
  <c r="J250" i="103" s="1"/>
  <c r="G250" i="104" s="1"/>
  <c r="J250" i="104" s="1"/>
  <c r="G250" i="105" s="1"/>
  <c r="J250" i="105" s="1"/>
  <c r="G251" i="106"/>
  <c r="J251" i="106" s="1"/>
  <c r="G250" i="106"/>
  <c r="J250" i="106" s="1"/>
  <c r="J251" i="107"/>
  <c r="G251" i="107"/>
  <c r="G250" i="107"/>
  <c r="J250" i="107" s="1"/>
  <c r="R249" i="80"/>
  <c r="R250" i="80"/>
  <c r="M247" i="80"/>
  <c r="P249" i="80"/>
  <c r="P250" i="80"/>
  <c r="M261" i="80"/>
  <c r="P261" i="79"/>
  <c r="P248" i="78"/>
  <c r="P250" i="78"/>
  <c r="P256" i="78"/>
  <c r="P261" i="78"/>
  <c r="P250" i="77"/>
  <c r="P251" i="77"/>
  <c r="P256" i="77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E237" i="77"/>
  <c r="E257" i="77"/>
  <c r="E261" i="77"/>
  <c r="E262" i="77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2" i="95"/>
  <c r="J242" i="95" s="1"/>
  <c r="G241" i="95"/>
  <c r="J241" i="95" s="1"/>
  <c r="G249" i="96"/>
  <c r="J249" i="96" s="1"/>
  <c r="G248" i="96"/>
  <c r="J248" i="96" s="1"/>
  <c r="G247" i="96"/>
  <c r="J247" i="96" s="1"/>
  <c r="G245" i="96"/>
  <c r="J245" i="96" s="1"/>
  <c r="G244" i="96"/>
  <c r="J244" i="96" s="1"/>
  <c r="G243" i="96"/>
  <c r="J243" i="96" s="1"/>
  <c r="G242" i="96"/>
  <c r="J242" i="96" s="1"/>
  <c r="G241" i="96"/>
  <c r="J241" i="96" s="1"/>
  <c r="G249" i="97"/>
  <c r="J249" i="97" s="1"/>
  <c r="G248" i="97"/>
  <c r="J248" i="97" s="1"/>
  <c r="G246" i="97"/>
  <c r="J246" i="97" s="1"/>
  <c r="G245" i="97"/>
  <c r="J245" i="97" s="1"/>
  <c r="G244" i="97"/>
  <c r="J244" i="97" s="1"/>
  <c r="G243" i="97"/>
  <c r="J243" i="97" s="1"/>
  <c r="G242" i="97"/>
  <c r="J242" i="97" s="1"/>
  <c r="G241" i="97"/>
  <c r="J241" i="97" s="1"/>
  <c r="G249" i="98"/>
  <c r="J249" i="98" s="1"/>
  <c r="G248" i="98"/>
  <c r="J248" i="98" s="1"/>
  <c r="G247" i="98"/>
  <c r="J247" i="98" s="1"/>
  <c r="G245" i="98"/>
  <c r="J245" i="98" s="1"/>
  <c r="G244" i="98"/>
  <c r="J244" i="98" s="1"/>
  <c r="G243" i="98"/>
  <c r="J243" i="98" s="1"/>
  <c r="G242" i="98"/>
  <c r="J242" i="98" s="1"/>
  <c r="G241" i="98"/>
  <c r="J241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2" i="99"/>
  <c r="J242" i="99" s="1"/>
  <c r="G241" i="99"/>
  <c r="J241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3" i="100"/>
  <c r="J243" i="100" s="1"/>
  <c r="G242" i="100"/>
  <c r="J242" i="100" s="1"/>
  <c r="G241" i="100"/>
  <c r="J241" i="100" s="1"/>
  <c r="G249" i="101"/>
  <c r="J249" i="101" s="1"/>
  <c r="G248" i="101"/>
  <c r="J248" i="101" s="1"/>
  <c r="G248" i="102" s="1"/>
  <c r="J248" i="102" s="1"/>
  <c r="G248" i="103" s="1"/>
  <c r="J248" i="103" s="1"/>
  <c r="G248" i="104" s="1"/>
  <c r="J248" i="104" s="1"/>
  <c r="G248" i="105" s="1"/>
  <c r="J248" i="105" s="1"/>
  <c r="G247" i="101"/>
  <c r="J247" i="101" s="1"/>
  <c r="G247" i="102" s="1"/>
  <c r="J247" i="102" s="1"/>
  <c r="G247" i="103" s="1"/>
  <c r="J247" i="103" s="1"/>
  <c r="G247" i="104" s="1"/>
  <c r="J247" i="104" s="1"/>
  <c r="G247" i="105" s="1"/>
  <c r="J247" i="105" s="1"/>
  <c r="G246" i="101"/>
  <c r="J246" i="101" s="1"/>
  <c r="G244" i="101"/>
  <c r="J244" i="101" s="1"/>
  <c r="G244" i="102" s="1"/>
  <c r="J244" i="102" s="1"/>
  <c r="G244" i="103" s="1"/>
  <c r="J244" i="103" s="1"/>
  <c r="G244" i="104" s="1"/>
  <c r="J244" i="104" s="1"/>
  <c r="G243" i="101"/>
  <c r="J243" i="101" s="1"/>
  <c r="G243" i="102" s="1"/>
  <c r="J243" i="102" s="1"/>
  <c r="G242" i="10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1" i="101"/>
  <c r="J241" i="101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2" i="106"/>
  <c r="J242" i="106" s="1"/>
  <c r="G241" i="106"/>
  <c r="J241" i="106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2" i="107"/>
  <c r="J242" i="107" s="1"/>
  <c r="G241" i="107"/>
  <c r="J241" i="107" s="1"/>
  <c r="G238" i="74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AB31" i="8" l="1"/>
  <c r="AB36" i="8" s="1"/>
  <c r="J262" i="8"/>
  <c r="J254" i="8"/>
  <c r="J253" i="8"/>
  <c r="J258" i="8"/>
  <c r="J261" i="8"/>
  <c r="J257" i="8"/>
  <c r="M254" i="8"/>
  <c r="J256" i="8"/>
  <c r="M253" i="8"/>
  <c r="P261" i="106"/>
  <c r="J255" i="8"/>
  <c r="J260" i="8"/>
  <c r="J259" i="8"/>
  <c r="G156" i="105"/>
  <c r="J156" i="105" s="1"/>
  <c r="G244" i="105"/>
  <c r="J244" i="105" s="1"/>
  <c r="G252" i="105"/>
  <c r="J252" i="105" s="1"/>
  <c r="G261" i="103"/>
  <c r="J261" i="103" s="1"/>
  <c r="G261" i="104" s="1"/>
  <c r="J261" i="104" s="1"/>
  <c r="G261" i="105" s="1"/>
  <c r="J261" i="105" s="1"/>
  <c r="G253" i="103"/>
  <c r="J253" i="103" s="1"/>
  <c r="G253" i="104" s="1"/>
  <c r="J253" i="104" s="1"/>
  <c r="G253" i="105" s="1"/>
  <c r="J253" i="105" s="1"/>
  <c r="G245" i="103"/>
  <c r="J245" i="103" s="1"/>
  <c r="G245" i="104" s="1"/>
  <c r="J245" i="104" s="1"/>
  <c r="G245" i="105" s="1"/>
  <c r="J245" i="105" s="1"/>
  <c r="G157" i="103"/>
  <c r="J157" i="103" s="1"/>
  <c r="G157" i="104" s="1"/>
  <c r="J157" i="104" s="1"/>
  <c r="G157" i="105" s="1"/>
  <c r="J157" i="105" s="1"/>
  <c r="G243" i="103"/>
  <c r="J243" i="103" s="1"/>
  <c r="G243" i="104" s="1"/>
  <c r="J243" i="104" s="1"/>
  <c r="G243" i="105" s="1"/>
  <c r="J243" i="105" s="1"/>
  <c r="G259" i="103"/>
  <c r="J259" i="103" s="1"/>
  <c r="G259" i="104" s="1"/>
  <c r="J259" i="104" s="1"/>
  <c r="G259" i="105" s="1"/>
  <c r="J259" i="105" s="1"/>
  <c r="G246" i="102"/>
  <c r="J246" i="102" s="1"/>
  <c r="G246" i="103" s="1"/>
  <c r="J246" i="103" s="1"/>
  <c r="G246" i="104" s="1"/>
  <c r="J246" i="104" s="1"/>
  <c r="G246" i="105" s="1"/>
  <c r="J246" i="105" s="1"/>
  <c r="G254" i="102"/>
  <c r="J254" i="102" s="1"/>
  <c r="G254" i="103" s="1"/>
  <c r="J254" i="103" s="1"/>
  <c r="G254" i="104" s="1"/>
  <c r="J254" i="104" s="1"/>
  <c r="G254" i="105" s="1"/>
  <c r="J254" i="105" s="1"/>
  <c r="G251" i="8"/>
  <c r="J252" i="99"/>
  <c r="J249" i="8"/>
  <c r="J251" i="8"/>
  <c r="G257" i="90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0"/>
  <c r="E254" i="90"/>
  <c r="G254" i="90" s="1"/>
  <c r="J254" i="90" s="1"/>
  <c r="E255" i="90"/>
  <c r="G255" i="90" s="1"/>
  <c r="J255" i="90" s="1"/>
  <c r="E252" i="90"/>
  <c r="G252" i="90" s="1"/>
  <c r="J252" i="90" s="1"/>
  <c r="G253" i="90"/>
  <c r="J253" i="90" s="1"/>
  <c r="E253" i="90"/>
  <c r="E256" i="90"/>
  <c r="G256" i="90" s="1"/>
  <c r="J256" i="90" s="1"/>
  <c r="E251" i="8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80"/>
  <c r="G251" i="80" s="1"/>
  <c r="J251" i="80" s="1"/>
  <c r="J248" i="8"/>
  <c r="J250" i="8"/>
  <c r="E250" i="8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G246" i="8"/>
  <c r="G249" i="8"/>
  <c r="G245" i="8"/>
  <c r="G248" i="8"/>
  <c r="G247" i="8"/>
  <c r="G261" i="90"/>
  <c r="J261" i="90" s="1"/>
  <c r="J243" i="8"/>
  <c r="J242" i="8"/>
  <c r="J244" i="8"/>
  <c r="M252" i="8"/>
  <c r="J240" i="8"/>
  <c r="J239" i="8"/>
  <c r="J241" i="8"/>
  <c r="M251" i="8"/>
  <c r="P256" i="85"/>
  <c r="M250" i="8"/>
  <c r="P254" i="85"/>
  <c r="P253" i="85"/>
  <c r="J247" i="8"/>
  <c r="P252" i="85"/>
  <c r="J246" i="8"/>
  <c r="J245" i="8"/>
  <c r="J237" i="8"/>
  <c r="J157" i="8"/>
  <c r="J156" i="8"/>
  <c r="G252" i="8"/>
  <c r="P253" i="8"/>
  <c r="P255" i="8"/>
  <c r="P256" i="8"/>
  <c r="P254" i="8"/>
  <c r="P252" i="8"/>
  <c r="P251" i="78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2" i="77"/>
  <c r="G242" i="77" s="1"/>
  <c r="J242" i="77" s="1"/>
  <c r="E242" i="78" s="1"/>
  <c r="G242" i="78" s="1"/>
  <c r="J242" i="78" s="1"/>
  <c r="E242" i="79" s="1"/>
  <c r="G242" i="79" s="1"/>
  <c r="J242" i="79" s="1"/>
  <c r="E242" i="80" s="1"/>
  <c r="G242" i="80" s="1"/>
  <c r="J242" i="80" s="1"/>
  <c r="E242" i="81" s="1"/>
  <c r="G242" i="81" s="1"/>
  <c r="J242" i="81" s="1"/>
  <c r="E242" i="82" s="1"/>
  <c r="G242" i="82" s="1"/>
  <c r="J242" i="82" s="1"/>
  <c r="E242" i="83" s="1"/>
  <c r="G242" i="83" s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37" i="8"/>
  <c r="E241" i="77"/>
  <c r="G241" i="77" s="1"/>
  <c r="J241" i="77" s="1"/>
  <c r="E241" i="78" s="1"/>
  <c r="G241" i="78" s="1"/>
  <c r="J241" i="78" s="1"/>
  <c r="E241" i="79" s="1"/>
  <c r="G241" i="79" s="1"/>
  <c r="J241" i="79" s="1"/>
  <c r="E241" i="80" s="1"/>
  <c r="G241" i="80" s="1"/>
  <c r="J241" i="80" s="1"/>
  <c r="E241" i="81" s="1"/>
  <c r="G241" i="81" s="1"/>
  <c r="J241" i="81" s="1"/>
  <c r="E241" i="82" s="1"/>
  <c r="G241" i="82" s="1"/>
  <c r="J241" i="82" s="1"/>
  <c r="E241" i="83" s="1"/>
  <c r="G241" i="83" s="1"/>
  <c r="J241" i="83" s="1"/>
  <c r="E241" i="84" s="1"/>
  <c r="G241" i="84" s="1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J241" i="88" s="1"/>
  <c r="E241" i="89" s="1"/>
  <c r="G241" i="89" s="1"/>
  <c r="J241" i="89" s="1"/>
  <c r="E240" i="77"/>
  <c r="G240" i="77" s="1"/>
  <c r="J240" i="77" s="1"/>
  <c r="E240" i="78" s="1"/>
  <c r="G240" i="78" s="1"/>
  <c r="J240" i="78" s="1"/>
  <c r="E240" i="79" s="1"/>
  <c r="G240" i="79" s="1"/>
  <c r="J240" i="79" s="1"/>
  <c r="E240" i="80" s="1"/>
  <c r="G240" i="80" s="1"/>
  <c r="J240" i="80" s="1"/>
  <c r="E240" i="81" s="1"/>
  <c r="G240" i="81" s="1"/>
  <c r="J240" i="81" s="1"/>
  <c r="E240" i="82" s="1"/>
  <c r="G240" i="82" s="1"/>
  <c r="J240" i="82" s="1"/>
  <c r="E240" i="83" s="1"/>
  <c r="G240" i="83" s="1"/>
  <c r="J240" i="83" s="1"/>
  <c r="E240" i="84" s="1"/>
  <c r="G240" i="84" s="1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J240" i="88" s="1"/>
  <c r="E240" i="89" s="1"/>
  <c r="G240" i="89" s="1"/>
  <c r="J240" i="89" s="1"/>
  <c r="E240" i="90" s="1"/>
  <c r="G240" i="90" s="1"/>
  <c r="J240" i="90" s="1"/>
  <c r="G240" i="8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39" i="77"/>
  <c r="G239" i="77" s="1"/>
  <c r="J239" i="77" s="1"/>
  <c r="E239" i="78" s="1"/>
  <c r="G239" i="78" s="1"/>
  <c r="J239" i="78" s="1"/>
  <c r="E239" i="79" s="1"/>
  <c r="G239" i="79" s="1"/>
  <c r="J239" i="79" s="1"/>
  <c r="E239" i="80" s="1"/>
  <c r="G239" i="80" s="1"/>
  <c r="J239" i="80" s="1"/>
  <c r="E239" i="81" s="1"/>
  <c r="G239" i="81" s="1"/>
  <c r="J239" i="81" s="1"/>
  <c r="E239" i="82" s="1"/>
  <c r="G239" i="82" s="1"/>
  <c r="J239" i="82" s="1"/>
  <c r="E239" i="83" s="1"/>
  <c r="G239" i="83" s="1"/>
  <c r="J239" i="83" s="1"/>
  <c r="E239" i="84" s="1"/>
  <c r="G239" i="84" s="1"/>
  <c r="J239" i="84" s="1"/>
  <c r="E239" i="85" s="1"/>
  <c r="G239" i="85" s="1"/>
  <c r="J239" i="85" s="1"/>
  <c r="E239" i="86" s="1"/>
  <c r="G239" i="86" s="1"/>
  <c r="J239" i="86" s="1"/>
  <c r="E239" i="87" s="1"/>
  <c r="G239" i="87" s="1"/>
  <c r="J239" i="87" s="1"/>
  <c r="E239" i="88" s="1"/>
  <c r="G239" i="88" s="1"/>
  <c r="J239" i="88" s="1"/>
  <c r="E239" i="89" s="1"/>
  <c r="G239" i="89" s="1"/>
  <c r="J239" i="89" s="1"/>
  <c r="G239" i="8"/>
  <c r="G241" i="8"/>
  <c r="G244" i="8"/>
  <c r="G240" i="95"/>
  <c r="J240" i="95" s="1"/>
  <c r="G239" i="95"/>
  <c r="J239" i="95" s="1"/>
  <c r="G238" i="95"/>
  <c r="J238" i="95" s="1"/>
  <c r="G237" i="95"/>
  <c r="J237" i="95" s="1"/>
  <c r="G236" i="95"/>
  <c r="J236" i="95" s="1"/>
  <c r="G235" i="95"/>
  <c r="J235" i="95" s="1"/>
  <c r="G234" i="95"/>
  <c r="J234" i="95" s="1"/>
  <c r="G233" i="95"/>
  <c r="J233" i="95" s="1"/>
  <c r="G232" i="95"/>
  <c r="J232" i="95" s="1"/>
  <c r="G231" i="95"/>
  <c r="J231" i="95" s="1"/>
  <c r="G230" i="95"/>
  <c r="J230" i="95" s="1"/>
  <c r="G229" i="95"/>
  <c r="J229" i="95" s="1"/>
  <c r="G240" i="96"/>
  <c r="J240" i="96" s="1"/>
  <c r="G239" i="96"/>
  <c r="J239" i="96" s="1"/>
  <c r="G238" i="96"/>
  <c r="J238" i="96" s="1"/>
  <c r="G237" i="96"/>
  <c r="J237" i="96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G240" i="97"/>
  <c r="J240" i="97" s="1"/>
  <c r="G239" i="97"/>
  <c r="J239" i="97" s="1"/>
  <c r="G238" i="97"/>
  <c r="J238" i="97" s="1"/>
  <c r="G237" i="97"/>
  <c r="J237" i="97" s="1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7"/>
  <c r="J231" i="97" s="1"/>
  <c r="G230" i="97"/>
  <c r="J230" i="97" s="1"/>
  <c r="G229" i="97"/>
  <c r="J229" i="97" s="1"/>
  <c r="G240" i="98"/>
  <c r="J240" i="98" s="1"/>
  <c r="G239" i="98"/>
  <c r="J239" i="98" s="1"/>
  <c r="G238" i="98"/>
  <c r="J238" i="98" s="1"/>
  <c r="G237" i="98"/>
  <c r="J237" i="98" s="1"/>
  <c r="G236" i="98"/>
  <c r="J236" i="98" s="1"/>
  <c r="G235" i="98"/>
  <c r="J235" i="98" s="1"/>
  <c r="G234" i="98"/>
  <c r="J234" i="98" s="1"/>
  <c r="G233" i="98"/>
  <c r="J233" i="98" s="1"/>
  <c r="G232" i="98"/>
  <c r="J232" i="98" s="1"/>
  <c r="G231" i="98"/>
  <c r="J231" i="98" s="1"/>
  <c r="G230" i="98"/>
  <c r="J230" i="98" s="1"/>
  <c r="G229" i="98"/>
  <c r="J229" i="98" s="1"/>
  <c r="G240" i="99"/>
  <c r="J240" i="99" s="1"/>
  <c r="G239" i="99"/>
  <c r="J239" i="99" s="1"/>
  <c r="G238" i="99"/>
  <c r="J238" i="99" s="1"/>
  <c r="G237" i="99"/>
  <c r="J237" i="99" s="1"/>
  <c r="G236" i="99"/>
  <c r="J236" i="99" s="1"/>
  <c r="G235" i="99"/>
  <c r="J235" i="99" s="1"/>
  <c r="G234" i="99"/>
  <c r="J234" i="99" s="1"/>
  <c r="G233" i="99"/>
  <c r="J233" i="99" s="1"/>
  <c r="G232" i="99"/>
  <c r="J232" i="99" s="1"/>
  <c r="G231" i="99"/>
  <c r="J231" i="99" s="1"/>
  <c r="G230" i="99"/>
  <c r="J230" i="99" s="1"/>
  <c r="G229" i="99"/>
  <c r="J229" i="99" s="1"/>
  <c r="G240" i="100"/>
  <c r="J240" i="100" s="1"/>
  <c r="G239" i="100"/>
  <c r="J239" i="100" s="1"/>
  <c r="G238" i="100"/>
  <c r="J238" i="100" s="1"/>
  <c r="G237" i="100"/>
  <c r="J237" i="100" s="1"/>
  <c r="G236" i="100"/>
  <c r="J236" i="100" s="1"/>
  <c r="G235" i="100"/>
  <c r="J235" i="100" s="1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29" i="100"/>
  <c r="J229" i="100" s="1"/>
  <c r="G240" i="101"/>
  <c r="J240" i="101" s="1"/>
  <c r="G239" i="101"/>
  <c r="J239" i="101" s="1"/>
  <c r="G238" i="10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7" i="101"/>
  <c r="J237" i="101" s="1"/>
  <c r="G236" i="101"/>
  <c r="J236" i="101" s="1"/>
  <c r="G235" i="101"/>
  <c r="J235" i="101" s="1"/>
  <c r="G234" i="101"/>
  <c r="J234" i="101" s="1"/>
  <c r="G233" i="101"/>
  <c r="J233" i="101" s="1"/>
  <c r="G232" i="101"/>
  <c r="J232" i="101" s="1"/>
  <c r="G231" i="101"/>
  <c r="J231" i="101" s="1"/>
  <c r="G230" i="10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29" i="10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40" i="102"/>
  <c r="J240" i="102" s="1"/>
  <c r="G240" i="103" s="1"/>
  <c r="J240" i="103" s="1"/>
  <c r="G240" i="104" s="1"/>
  <c r="J240" i="104" s="1"/>
  <c r="G240" i="105" s="1"/>
  <c r="J240" i="105" s="1"/>
  <c r="G239" i="102"/>
  <c r="J239" i="102" s="1"/>
  <c r="G239" i="103" s="1"/>
  <c r="J239" i="103" s="1"/>
  <c r="G239" i="104" s="1"/>
  <c r="J239" i="104" s="1"/>
  <c r="G239" i="105" s="1"/>
  <c r="J239" i="105" s="1"/>
  <c r="G237" i="102"/>
  <c r="J237" i="102" s="1"/>
  <c r="G237" i="103" s="1"/>
  <c r="J237" i="103" s="1"/>
  <c r="G237" i="104" s="1"/>
  <c r="J237" i="104" s="1"/>
  <c r="G237" i="105" s="1"/>
  <c r="J237" i="105" s="1"/>
  <c r="G236" i="102"/>
  <c r="J236" i="102" s="1"/>
  <c r="G236" i="103" s="1"/>
  <c r="J236" i="103" s="1"/>
  <c r="G236" i="104" s="1"/>
  <c r="J236" i="104" s="1"/>
  <c r="G236" i="105" s="1"/>
  <c r="J236" i="105" s="1"/>
  <c r="G235" i="102"/>
  <c r="J235" i="102" s="1"/>
  <c r="G234" i="102"/>
  <c r="J234" i="102" s="1"/>
  <c r="G234" i="103" s="1"/>
  <c r="J234" i="103" s="1"/>
  <c r="G234" i="104" s="1"/>
  <c r="J234" i="104" s="1"/>
  <c r="G234" i="105" s="1"/>
  <c r="J234" i="105" s="1"/>
  <c r="G233" i="102"/>
  <c r="J233" i="102" s="1"/>
  <c r="G233" i="103" s="1"/>
  <c r="J233" i="103" s="1"/>
  <c r="G233" i="104" s="1"/>
  <c r="J233" i="104" s="1"/>
  <c r="G233" i="105" s="1"/>
  <c r="J233" i="105" s="1"/>
  <c r="G232" i="102"/>
  <c r="J232" i="102" s="1"/>
  <c r="G232" i="103" s="1"/>
  <c r="J232" i="103" s="1"/>
  <c r="G232" i="104" s="1"/>
  <c r="J232" i="104" s="1"/>
  <c r="G232" i="105" s="1"/>
  <c r="J232" i="105" s="1"/>
  <c r="G231" i="102"/>
  <c r="J231" i="102" s="1"/>
  <c r="G231" i="103" s="1"/>
  <c r="J231" i="103" s="1"/>
  <c r="G231" i="104" s="1"/>
  <c r="J231" i="104" s="1"/>
  <c r="G231" i="105" s="1"/>
  <c r="J231" i="105" s="1"/>
  <c r="G235" i="103"/>
  <c r="J235" i="103" s="1"/>
  <c r="G235" i="104" s="1"/>
  <c r="J235" i="104" s="1"/>
  <c r="G235" i="105" s="1"/>
  <c r="J235" i="105" s="1"/>
  <c r="G240" i="106"/>
  <c r="J240" i="106" s="1"/>
  <c r="G239" i="106"/>
  <c r="J239" i="106" s="1"/>
  <c r="G238" i="106"/>
  <c r="J238" i="106" s="1"/>
  <c r="G237" i="106"/>
  <c r="J237" i="106" s="1"/>
  <c r="G236" i="106"/>
  <c r="J236" i="106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29" i="106"/>
  <c r="J229" i="106" s="1"/>
  <c r="G240" i="107"/>
  <c r="J240" i="107" s="1"/>
  <c r="G239" i="107"/>
  <c r="J239" i="107" s="1"/>
  <c r="G238" i="107"/>
  <c r="J238" i="107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7" i="77"/>
  <c r="J237" i="77" s="1"/>
  <c r="E237" i="78" s="1"/>
  <c r="G237" i="78" s="1"/>
  <c r="J237" i="78" s="1"/>
  <c r="E237" i="79" s="1"/>
  <c r="G237" i="79" s="1"/>
  <c r="J237" i="79" s="1"/>
  <c r="E237" i="80" s="1"/>
  <c r="G237" i="80" s="1"/>
  <c r="J237" i="80" s="1"/>
  <c r="E237" i="81" s="1"/>
  <c r="G237" i="81" s="1"/>
  <c r="J237" i="81" s="1"/>
  <c r="E237" i="82" s="1"/>
  <c r="G237" i="82" s="1"/>
  <c r="J237" i="82" s="1"/>
  <c r="E237" i="83" s="1"/>
  <c r="G237" i="83" s="1"/>
  <c r="J237" i="83" s="1"/>
  <c r="E237" i="84" s="1"/>
  <c r="G237" i="84" s="1"/>
  <c r="J237" i="84" s="1"/>
  <c r="E237" i="85" s="1"/>
  <c r="G237" i="85" s="1"/>
  <c r="J237" i="85" s="1"/>
  <c r="E237" i="86" s="1"/>
  <c r="G237" i="86" s="1"/>
  <c r="J237" i="86" s="1"/>
  <c r="E237" i="87" s="1"/>
  <c r="G237" i="87" s="1"/>
  <c r="J237" i="87" s="1"/>
  <c r="E237" i="88" s="1"/>
  <c r="G237" i="88" s="1"/>
  <c r="J237" i="88" s="1"/>
  <c r="E237" i="89" s="1"/>
  <c r="G237" i="89" s="1"/>
  <c r="J237" i="89" s="1"/>
  <c r="J238" i="74"/>
  <c r="J238" i="8" s="1"/>
  <c r="G237" i="74"/>
  <c r="G236" i="74"/>
  <c r="J236" i="74" s="1"/>
  <c r="J236" i="8" s="1"/>
  <c r="G235" i="74"/>
  <c r="J235" i="74" s="1"/>
  <c r="J235" i="8" s="1"/>
  <c r="G234" i="74"/>
  <c r="J234" i="74" s="1"/>
  <c r="J234" i="8" s="1"/>
  <c r="G233" i="74"/>
  <c r="J233" i="74" s="1"/>
  <c r="J233" i="8" s="1"/>
  <c r="G232" i="74"/>
  <c r="J232" i="74" s="1"/>
  <c r="J232" i="8" s="1"/>
  <c r="G231" i="74"/>
  <c r="J231" i="74" s="1"/>
  <c r="J231" i="8" s="1"/>
  <c r="G230" i="74"/>
  <c r="J230" i="74" s="1"/>
  <c r="J230" i="8" s="1"/>
  <c r="G229" i="74"/>
  <c r="J229" i="74" s="1"/>
  <c r="J229" i="8" s="1"/>
  <c r="P94" i="107"/>
  <c r="M27" i="95"/>
  <c r="M28" i="95"/>
  <c r="M29" i="95"/>
  <c r="M30" i="95"/>
  <c r="M31" i="95"/>
  <c r="M32" i="95"/>
  <c r="M33" i="95"/>
  <c r="M34" i="95"/>
  <c r="M35" i="95"/>
  <c r="M36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62" i="95"/>
  <c r="P262" i="95" s="1"/>
  <c r="M263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94" i="96"/>
  <c r="P94" i="102"/>
  <c r="P94" i="104"/>
  <c r="P94" i="105"/>
  <c r="P94" i="106"/>
  <c r="E252" i="91" l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5" i="9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4" i="9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6" i="9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61" i="9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G253" i="9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1"/>
  <c r="E250" i="9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1" i="90"/>
  <c r="G251" i="90" s="1"/>
  <c r="J251" i="90" s="1"/>
  <c r="E240" i="9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37" i="90"/>
  <c r="G237" i="90" s="1"/>
  <c r="J237" i="90" s="1"/>
  <c r="E242" i="9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39" i="90"/>
  <c r="G239" i="90" s="1"/>
  <c r="J239" i="90" s="1"/>
  <c r="E241" i="90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7" i="90"/>
  <c r="G247" i="90" s="1"/>
  <c r="J247" i="90" s="1"/>
  <c r="G249" i="80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3" i="90"/>
  <c r="G243" i="90" s="1"/>
  <c r="J243" i="90" s="1"/>
  <c r="E244" i="90"/>
  <c r="G244" i="90" s="1"/>
  <c r="J244" i="90" s="1"/>
  <c r="G248" i="80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5" i="90"/>
  <c r="G245" i="90" s="1"/>
  <c r="J245" i="90" s="1"/>
  <c r="E246" i="90"/>
  <c r="G246" i="90" s="1"/>
  <c r="J246" i="90" s="1"/>
  <c r="G242" i="8"/>
  <c r="E232" i="77"/>
  <c r="G232" i="77" s="1"/>
  <c r="J232" i="77" s="1"/>
  <c r="E232" i="78" s="1"/>
  <c r="G232" i="78" s="1"/>
  <c r="J232" i="78" s="1"/>
  <c r="E232" i="79" s="1"/>
  <c r="G232" i="79" s="1"/>
  <c r="J232" i="79" s="1"/>
  <c r="E232" i="80" s="1"/>
  <c r="G232" i="80" s="1"/>
  <c r="J232" i="80" s="1"/>
  <c r="E232" i="81" s="1"/>
  <c r="G232" i="81" s="1"/>
  <c r="J232" i="81" s="1"/>
  <c r="E232" i="82" s="1"/>
  <c r="G232" i="82" s="1"/>
  <c r="J232" i="82" s="1"/>
  <c r="E232" i="83" s="1"/>
  <c r="G232" i="83" s="1"/>
  <c r="J232" i="83" s="1"/>
  <c r="E232" i="84" s="1"/>
  <c r="G232" i="84" s="1"/>
  <c r="J232" i="84" s="1"/>
  <c r="E232" i="85" s="1"/>
  <c r="G232" i="85" s="1"/>
  <c r="J232" i="85" s="1"/>
  <c r="E232" i="86" s="1"/>
  <c r="G232" i="86" s="1"/>
  <c r="J232" i="86" s="1"/>
  <c r="E232" i="87" s="1"/>
  <c r="G232" i="87" s="1"/>
  <c r="J232" i="87" s="1"/>
  <c r="E232" i="88" s="1"/>
  <c r="G232" i="88" s="1"/>
  <c r="J232" i="88" s="1"/>
  <c r="E232" i="89" s="1"/>
  <c r="G232" i="89" s="1"/>
  <c r="J232" i="89" s="1"/>
  <c r="E232" i="90" s="1"/>
  <c r="G232" i="90" s="1"/>
  <c r="J232" i="90" s="1"/>
  <c r="E235" i="77"/>
  <c r="G235" i="77" s="1"/>
  <c r="J235" i="77" s="1"/>
  <c r="E235" i="78" s="1"/>
  <c r="G235" i="78" s="1"/>
  <c r="J235" i="78" s="1"/>
  <c r="E235" i="79" s="1"/>
  <c r="G235" i="79" s="1"/>
  <c r="J235" i="79" s="1"/>
  <c r="E235" i="80" s="1"/>
  <c r="G235" i="80" s="1"/>
  <c r="J235" i="80" s="1"/>
  <c r="E235" i="81" s="1"/>
  <c r="G235" i="81" s="1"/>
  <c r="J235" i="81" s="1"/>
  <c r="E235" i="82" s="1"/>
  <c r="G235" i="82" s="1"/>
  <c r="J235" i="82" s="1"/>
  <c r="E235" i="83" s="1"/>
  <c r="G235" i="83" s="1"/>
  <c r="J235" i="83" s="1"/>
  <c r="E235" i="84" s="1"/>
  <c r="G235" i="84" s="1"/>
  <c r="J235" i="84" s="1"/>
  <c r="E235" i="85" s="1"/>
  <c r="G235" i="85" s="1"/>
  <c r="J235" i="85" s="1"/>
  <c r="E235" i="86" s="1"/>
  <c r="G235" i="86" s="1"/>
  <c r="J235" i="86" s="1"/>
  <c r="E235" i="87" s="1"/>
  <c r="G235" i="87" s="1"/>
  <c r="J235" i="87" s="1"/>
  <c r="E235" i="88" s="1"/>
  <c r="G235" i="88" s="1"/>
  <c r="J235" i="88" s="1"/>
  <c r="E235" i="89" s="1"/>
  <c r="G235" i="89" s="1"/>
  <c r="J235" i="89" s="1"/>
  <c r="E231" i="77"/>
  <c r="G231" i="77" s="1"/>
  <c r="J231" i="77" s="1"/>
  <c r="E231" i="78" s="1"/>
  <c r="G231" i="78" s="1"/>
  <c r="J231" i="78" s="1"/>
  <c r="E231" i="79" s="1"/>
  <c r="G231" i="79" s="1"/>
  <c r="J231" i="79" s="1"/>
  <c r="E231" i="80" s="1"/>
  <c r="G231" i="80" s="1"/>
  <c r="J231" i="80" s="1"/>
  <c r="E231" i="81" s="1"/>
  <c r="G231" i="81" s="1"/>
  <c r="J231" i="81" s="1"/>
  <c r="E231" i="82" s="1"/>
  <c r="G231" i="82" s="1"/>
  <c r="J231" i="82" s="1"/>
  <c r="E231" i="83" s="1"/>
  <c r="G231" i="83" s="1"/>
  <c r="J231" i="83" s="1"/>
  <c r="E231" i="84" s="1"/>
  <c r="G231" i="84" s="1"/>
  <c r="J231" i="84" s="1"/>
  <c r="E231" i="85" s="1"/>
  <c r="G231" i="85" s="1"/>
  <c r="J231" i="85" s="1"/>
  <c r="E231" i="86" s="1"/>
  <c r="G231" i="86" s="1"/>
  <c r="J231" i="86" s="1"/>
  <c r="E231" i="87" s="1"/>
  <c r="G231" i="87" s="1"/>
  <c r="J231" i="87" s="1"/>
  <c r="E231" i="88" s="1"/>
  <c r="G231" i="88" s="1"/>
  <c r="J231" i="88" s="1"/>
  <c r="E231" i="89" s="1"/>
  <c r="G231" i="89" s="1"/>
  <c r="J231" i="89" s="1"/>
  <c r="E238" i="77"/>
  <c r="G238" i="77" s="1"/>
  <c r="J238" i="77" s="1"/>
  <c r="E238" i="78" s="1"/>
  <c r="G238" i="78" s="1"/>
  <c r="J238" i="78" s="1"/>
  <c r="E238" i="79" s="1"/>
  <c r="G238" i="79" s="1"/>
  <c r="J238" i="79" s="1"/>
  <c r="E238" i="80" s="1"/>
  <c r="G238" i="80" s="1"/>
  <c r="J238" i="80" s="1"/>
  <c r="E238" i="81" s="1"/>
  <c r="G238" i="81" s="1"/>
  <c r="J238" i="81" s="1"/>
  <c r="E238" i="82" s="1"/>
  <c r="G238" i="82" s="1"/>
  <c r="J238" i="82" s="1"/>
  <c r="E238" i="83" s="1"/>
  <c r="G238" i="83" s="1"/>
  <c r="J238" i="83" s="1"/>
  <c r="E238" i="84" s="1"/>
  <c r="G238" i="84" s="1"/>
  <c r="J238" i="84" s="1"/>
  <c r="E238" i="85" s="1"/>
  <c r="G238" i="85" s="1"/>
  <c r="J238" i="85" s="1"/>
  <c r="E238" i="86" s="1"/>
  <c r="G238" i="86" s="1"/>
  <c r="J238" i="86" s="1"/>
  <c r="E238" i="87" s="1"/>
  <c r="G238" i="87" s="1"/>
  <c r="J238" i="87" s="1"/>
  <c r="E238" i="88" s="1"/>
  <c r="G238" i="88" s="1"/>
  <c r="J238" i="88" s="1"/>
  <c r="E238" i="89" s="1"/>
  <c r="G238" i="89" s="1"/>
  <c r="J238" i="89" s="1"/>
  <c r="E233" i="77"/>
  <c r="G233" i="77" s="1"/>
  <c r="J233" i="77" s="1"/>
  <c r="E233" i="78" s="1"/>
  <c r="G233" i="78" s="1"/>
  <c r="J233" i="78" s="1"/>
  <c r="E233" i="79" s="1"/>
  <c r="G233" i="79" s="1"/>
  <c r="J233" i="79" s="1"/>
  <c r="E233" i="80" s="1"/>
  <c r="G233" i="80" s="1"/>
  <c r="J233" i="80" s="1"/>
  <c r="E233" i="81" s="1"/>
  <c r="G233" i="81" s="1"/>
  <c r="J233" i="81" s="1"/>
  <c r="E233" i="82" s="1"/>
  <c r="G233" i="82" s="1"/>
  <c r="J233" i="82" s="1"/>
  <c r="E233" i="83" s="1"/>
  <c r="G233" i="83" s="1"/>
  <c r="J233" i="83" s="1"/>
  <c r="E233" i="84" s="1"/>
  <c r="G233" i="84" s="1"/>
  <c r="J233" i="84" s="1"/>
  <c r="E233" i="85" s="1"/>
  <c r="G233" i="85" s="1"/>
  <c r="J233" i="85" s="1"/>
  <c r="E233" i="86" s="1"/>
  <c r="G233" i="86" s="1"/>
  <c r="J233" i="86" s="1"/>
  <c r="E233" i="87" s="1"/>
  <c r="G233" i="87" s="1"/>
  <c r="J233" i="87" s="1"/>
  <c r="E233" i="88" s="1"/>
  <c r="G233" i="88" s="1"/>
  <c r="J233" i="88" s="1"/>
  <c r="E233" i="89" s="1"/>
  <c r="G233" i="89" s="1"/>
  <c r="J233" i="89" s="1"/>
  <c r="E233" i="90" s="1"/>
  <c r="G233" i="90" s="1"/>
  <c r="J233" i="90" s="1"/>
  <c r="E230" i="77"/>
  <c r="G230" i="77" s="1"/>
  <c r="J230" i="77" s="1"/>
  <c r="E230" i="78" s="1"/>
  <c r="G230" i="78" s="1"/>
  <c r="J230" i="78" s="1"/>
  <c r="E230" i="79" s="1"/>
  <c r="G230" i="79" s="1"/>
  <c r="J230" i="79" s="1"/>
  <c r="E230" i="80" s="1"/>
  <c r="G230" i="80" s="1"/>
  <c r="J230" i="80" s="1"/>
  <c r="E230" i="81" s="1"/>
  <c r="G230" i="81" s="1"/>
  <c r="J230" i="81" s="1"/>
  <c r="E230" i="82" s="1"/>
  <c r="G230" i="82" s="1"/>
  <c r="J230" i="82" s="1"/>
  <c r="E230" i="83" s="1"/>
  <c r="G230" i="83" s="1"/>
  <c r="J230" i="83" s="1"/>
  <c r="E230" i="84" s="1"/>
  <c r="G230" i="84" s="1"/>
  <c r="J230" i="84" s="1"/>
  <c r="E230" i="85" s="1"/>
  <c r="G230" i="85" s="1"/>
  <c r="J230" i="85" s="1"/>
  <c r="E230" i="86" s="1"/>
  <c r="G230" i="86" s="1"/>
  <c r="J230" i="86" s="1"/>
  <c r="E230" i="87" s="1"/>
  <c r="G230" i="87" s="1"/>
  <c r="J230" i="87" s="1"/>
  <c r="E230" i="88" s="1"/>
  <c r="G230" i="88" s="1"/>
  <c r="J230" i="88" s="1"/>
  <c r="E230" i="89" s="1"/>
  <c r="G230" i="89" s="1"/>
  <c r="J230" i="89" s="1"/>
  <c r="E230" i="90" s="1"/>
  <c r="G230" i="90" s="1"/>
  <c r="J230" i="90" s="1"/>
  <c r="E234" i="77"/>
  <c r="G234" i="77" s="1"/>
  <c r="J234" i="77" s="1"/>
  <c r="E234" i="78" s="1"/>
  <c r="G234" i="78" s="1"/>
  <c r="J234" i="78" s="1"/>
  <c r="E234" i="79" s="1"/>
  <c r="G234" i="79" s="1"/>
  <c r="J234" i="79" s="1"/>
  <c r="E234" i="80" s="1"/>
  <c r="G234" i="80" s="1"/>
  <c r="J234" i="80" s="1"/>
  <c r="E234" i="81" s="1"/>
  <c r="G234" i="81" s="1"/>
  <c r="J234" i="81" s="1"/>
  <c r="E234" i="82" s="1"/>
  <c r="G234" i="82" s="1"/>
  <c r="J234" i="82" s="1"/>
  <c r="E234" i="83" s="1"/>
  <c r="G234" i="83" s="1"/>
  <c r="J234" i="83" s="1"/>
  <c r="E234" i="84" s="1"/>
  <c r="G234" i="84" s="1"/>
  <c r="J234" i="84" s="1"/>
  <c r="E234" i="85" s="1"/>
  <c r="G234" i="85" s="1"/>
  <c r="J234" i="85" s="1"/>
  <c r="E234" i="86" s="1"/>
  <c r="G234" i="86" s="1"/>
  <c r="J234" i="86" s="1"/>
  <c r="E234" i="87" s="1"/>
  <c r="G234" i="87" s="1"/>
  <c r="J234" i="87" s="1"/>
  <c r="E234" i="88" s="1"/>
  <c r="G234" i="88" s="1"/>
  <c r="J234" i="88" s="1"/>
  <c r="E234" i="89" s="1"/>
  <c r="G234" i="89" s="1"/>
  <c r="J234" i="89" s="1"/>
  <c r="G243" i="8"/>
  <c r="E229" i="77"/>
  <c r="G229" i="77" s="1"/>
  <c r="J229" i="77" s="1"/>
  <c r="E229" i="78" s="1"/>
  <c r="G229" i="78" s="1"/>
  <c r="J229" i="78" s="1"/>
  <c r="E229" i="79" s="1"/>
  <c r="G229" i="79" s="1"/>
  <c r="J229" i="79" s="1"/>
  <c r="E229" i="80" s="1"/>
  <c r="G229" i="80" s="1"/>
  <c r="J229" i="80" s="1"/>
  <c r="E229" i="81" s="1"/>
  <c r="G229" i="81" s="1"/>
  <c r="J229" i="81" s="1"/>
  <c r="E229" i="82" s="1"/>
  <c r="G229" i="82" s="1"/>
  <c r="J229" i="82" s="1"/>
  <c r="E229" i="83" s="1"/>
  <c r="G229" i="83" s="1"/>
  <c r="J229" i="83" s="1"/>
  <c r="E229" i="84" s="1"/>
  <c r="G229" i="84" s="1"/>
  <c r="J229" i="84" s="1"/>
  <c r="E229" i="85" s="1"/>
  <c r="G229" i="85" s="1"/>
  <c r="J229" i="85" s="1"/>
  <c r="E229" i="86" s="1"/>
  <c r="G229" i="86" s="1"/>
  <c r="J229" i="86" s="1"/>
  <c r="E229" i="87" s="1"/>
  <c r="G229" i="87" s="1"/>
  <c r="J229" i="87" s="1"/>
  <c r="E229" i="88" s="1"/>
  <c r="G229" i="88" s="1"/>
  <c r="J229" i="88" s="1"/>
  <c r="E229" i="89" s="1"/>
  <c r="G229" i="89" s="1"/>
  <c r="J229" i="89" s="1"/>
  <c r="E236" i="77"/>
  <c r="G236" i="77" s="1"/>
  <c r="J236" i="77" s="1"/>
  <c r="E236" i="78" s="1"/>
  <c r="G236" i="78" s="1"/>
  <c r="J236" i="78" s="1"/>
  <c r="E236" i="79" s="1"/>
  <c r="G236" i="79" s="1"/>
  <c r="J236" i="79" s="1"/>
  <c r="E236" i="80" s="1"/>
  <c r="G236" i="80" s="1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G236" i="84" s="1"/>
  <c r="J236" i="84" s="1"/>
  <c r="E236" i="85" s="1"/>
  <c r="G236" i="85" s="1"/>
  <c r="J236" i="85" s="1"/>
  <c r="E236" i="86" s="1"/>
  <c r="G236" i="86" s="1"/>
  <c r="J236" i="86" s="1"/>
  <c r="E236" i="87" s="1"/>
  <c r="G236" i="87" s="1"/>
  <c r="J236" i="87" s="1"/>
  <c r="E236" i="88" s="1"/>
  <c r="G236" i="88" s="1"/>
  <c r="J236" i="88" s="1"/>
  <c r="E236" i="89" s="1"/>
  <c r="G236" i="89" s="1"/>
  <c r="J236" i="89" s="1"/>
  <c r="P94" i="101"/>
  <c r="M94" i="103"/>
  <c r="M94" i="8" s="1"/>
  <c r="I263" i="8"/>
  <c r="R88" i="74"/>
  <c r="M88" i="74"/>
  <c r="P88" i="74" s="1"/>
  <c r="G88" i="74"/>
  <c r="J88" i="74" s="1"/>
  <c r="J88" i="8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J87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P87" i="106"/>
  <c r="R87" i="107"/>
  <c r="M87" i="107"/>
  <c r="P87" i="107" s="1"/>
  <c r="P87" i="8"/>
  <c r="R262" i="74"/>
  <c r="M262" i="74"/>
  <c r="P262" i="74" s="1"/>
  <c r="G262" i="74"/>
  <c r="J262" i="74" s="1"/>
  <c r="R261" i="74"/>
  <c r="M261" i="74"/>
  <c r="P261" i="74" s="1"/>
  <c r="M260" i="74"/>
  <c r="M256" i="74"/>
  <c r="M249" i="74"/>
  <c r="R263" i="77"/>
  <c r="M263" i="77"/>
  <c r="R262" i="77"/>
  <c r="M262" i="77"/>
  <c r="R261" i="77"/>
  <c r="M261" i="77"/>
  <c r="R257" i="77"/>
  <c r="M257" i="77"/>
  <c r="R249" i="77"/>
  <c r="M249" i="77"/>
  <c r="M249" i="8" s="1"/>
  <c r="R263" i="78"/>
  <c r="M263" i="78"/>
  <c r="P263" i="78" s="1"/>
  <c r="R262" i="78"/>
  <c r="M262" i="78"/>
  <c r="P262" i="78" s="1"/>
  <c r="R261" i="78"/>
  <c r="R257" i="78"/>
  <c r="R249" i="78"/>
  <c r="R263" i="79"/>
  <c r="M263" i="79"/>
  <c r="P263" i="79" s="1"/>
  <c r="R262" i="79"/>
  <c r="P262" i="79"/>
  <c r="R261" i="79"/>
  <c r="R257" i="79"/>
  <c r="R249" i="79"/>
  <c r="P249" i="79"/>
  <c r="R263" i="80"/>
  <c r="M263" i="80"/>
  <c r="P263" i="80" s="1"/>
  <c r="R262" i="80"/>
  <c r="M262" i="80"/>
  <c r="P262" i="80" s="1"/>
  <c r="R263" i="81"/>
  <c r="M263" i="81"/>
  <c r="P263" i="81" s="1"/>
  <c r="R262" i="81"/>
  <c r="M262" i="81"/>
  <c r="P262" i="81" s="1"/>
  <c r="R261" i="81"/>
  <c r="R257" i="81"/>
  <c r="R249" i="81"/>
  <c r="R263" i="82"/>
  <c r="M263" i="82"/>
  <c r="P263" i="82" s="1"/>
  <c r="R262" i="82"/>
  <c r="M262" i="82"/>
  <c r="P262" i="82" s="1"/>
  <c r="R263" i="83"/>
  <c r="M263" i="83"/>
  <c r="P263" i="83" s="1"/>
  <c r="R262" i="83"/>
  <c r="M262" i="83"/>
  <c r="P262" i="83" s="1"/>
  <c r="M261" i="83"/>
  <c r="P261" i="83" s="1"/>
  <c r="R263" i="84"/>
  <c r="M263" i="84"/>
  <c r="P263" i="84" s="1"/>
  <c r="R262" i="84"/>
  <c r="M262" i="84"/>
  <c r="P262" i="84" s="1"/>
  <c r="M261" i="84"/>
  <c r="P261" i="84" s="1"/>
  <c r="R249" i="84"/>
  <c r="P249" i="84"/>
  <c r="R263" i="85"/>
  <c r="M263" i="85"/>
  <c r="R262" i="85"/>
  <c r="M262" i="85"/>
  <c r="M261" i="85"/>
  <c r="R249" i="85"/>
  <c r="P249" i="85"/>
  <c r="R263" i="86"/>
  <c r="M263" i="86"/>
  <c r="P263" i="86" s="1"/>
  <c r="R262" i="86"/>
  <c r="M262" i="86"/>
  <c r="P262" i="86" s="1"/>
  <c r="M261" i="86"/>
  <c r="P261" i="86" s="1"/>
  <c r="R249" i="86"/>
  <c r="P249" i="86"/>
  <c r="R263" i="87"/>
  <c r="M263" i="87"/>
  <c r="P263" i="87" s="1"/>
  <c r="R262" i="87"/>
  <c r="M262" i="87"/>
  <c r="P262" i="87" s="1"/>
  <c r="M261" i="87"/>
  <c r="P261" i="87" s="1"/>
  <c r="R249" i="87"/>
  <c r="P249" i="87"/>
  <c r="R263" i="88"/>
  <c r="M263" i="88"/>
  <c r="P263" i="88" s="1"/>
  <c r="R262" i="88"/>
  <c r="M262" i="88"/>
  <c r="P262" i="88" s="1"/>
  <c r="M261" i="88"/>
  <c r="P261" i="88" s="1"/>
  <c r="R249" i="88"/>
  <c r="P249" i="88"/>
  <c r="R263" i="89"/>
  <c r="M263" i="89"/>
  <c r="P263" i="89" s="1"/>
  <c r="R262" i="89"/>
  <c r="M262" i="89"/>
  <c r="P262" i="89" s="1"/>
  <c r="M261" i="89"/>
  <c r="P261" i="89" s="1"/>
  <c r="R249" i="89"/>
  <c r="P249" i="89"/>
  <c r="R263" i="90"/>
  <c r="M263" i="90"/>
  <c r="P263" i="90" s="1"/>
  <c r="R262" i="90"/>
  <c r="M262" i="90"/>
  <c r="P262" i="90" s="1"/>
  <c r="M261" i="90"/>
  <c r="P261" i="90" s="1"/>
  <c r="R249" i="90"/>
  <c r="P249" i="90"/>
  <c r="R263" i="91"/>
  <c r="M263" i="91"/>
  <c r="P263" i="91" s="1"/>
  <c r="R262" i="91"/>
  <c r="M262" i="91"/>
  <c r="M261" i="91"/>
  <c r="R249" i="91"/>
  <c r="P249" i="91"/>
  <c r="R263" i="92"/>
  <c r="M263" i="92"/>
  <c r="P263" i="92" s="1"/>
  <c r="R262" i="92"/>
  <c r="M262" i="92"/>
  <c r="P262" i="92" s="1"/>
  <c r="M261" i="92"/>
  <c r="R249" i="92"/>
  <c r="P249" i="92"/>
  <c r="R263" i="93"/>
  <c r="M263" i="93"/>
  <c r="P263" i="93" s="1"/>
  <c r="R262" i="93"/>
  <c r="M262" i="93"/>
  <c r="P262" i="93" s="1"/>
  <c r="M261" i="93"/>
  <c r="R249" i="93"/>
  <c r="P249" i="93"/>
  <c r="R263" i="94"/>
  <c r="M263" i="94"/>
  <c r="P263" i="94" s="1"/>
  <c r="R262" i="94"/>
  <c r="M262" i="94"/>
  <c r="P262" i="94" s="1"/>
  <c r="M261" i="94"/>
  <c r="P261" i="94" s="1"/>
  <c r="R249" i="94"/>
  <c r="P249" i="94"/>
  <c r="R263" i="95"/>
  <c r="P263" i="95"/>
  <c r="R262" i="95"/>
  <c r="R249" i="95"/>
  <c r="P249" i="95"/>
  <c r="R263" i="96"/>
  <c r="M263" i="96"/>
  <c r="P263" i="96" s="1"/>
  <c r="R262" i="96"/>
  <c r="P262" i="96"/>
  <c r="P261" i="96"/>
  <c r="R249" i="96"/>
  <c r="P249" i="96"/>
  <c r="R263" i="97"/>
  <c r="M263" i="97"/>
  <c r="P263" i="97" s="1"/>
  <c r="R262" i="97"/>
  <c r="M262" i="97"/>
  <c r="P262" i="97" s="1"/>
  <c r="R249" i="97"/>
  <c r="P249" i="97"/>
  <c r="R263" i="98"/>
  <c r="M263" i="98"/>
  <c r="P263" i="98" s="1"/>
  <c r="R262" i="98"/>
  <c r="M262" i="98"/>
  <c r="P262" i="98" s="1"/>
  <c r="P261" i="98"/>
  <c r="R249" i="98"/>
  <c r="P249" i="98"/>
  <c r="R263" i="99"/>
  <c r="M263" i="99"/>
  <c r="P263" i="99" s="1"/>
  <c r="R262" i="99"/>
  <c r="R249" i="99"/>
  <c r="P249" i="99"/>
  <c r="R263" i="100"/>
  <c r="M263" i="100"/>
  <c r="P263" i="100" s="1"/>
  <c r="R262" i="100"/>
  <c r="M262" i="100"/>
  <c r="P262" i="100" s="1"/>
  <c r="R249" i="100"/>
  <c r="P249" i="100"/>
  <c r="R263" i="101"/>
  <c r="M263" i="101"/>
  <c r="P263" i="101" s="1"/>
  <c r="R262" i="101"/>
  <c r="P262" i="101"/>
  <c r="J262" i="101"/>
  <c r="G262" i="102" s="1"/>
  <c r="R249" i="101"/>
  <c r="P249" i="101"/>
  <c r="R263" i="102"/>
  <c r="M263" i="102"/>
  <c r="P263" i="102" s="1"/>
  <c r="R262" i="102"/>
  <c r="M262" i="102"/>
  <c r="P262" i="102" s="1"/>
  <c r="M261" i="102"/>
  <c r="P261" i="102" s="1"/>
  <c r="R249" i="102"/>
  <c r="P249" i="102"/>
  <c r="R263" i="103"/>
  <c r="M263" i="103"/>
  <c r="P263" i="103" s="1"/>
  <c r="R262" i="103"/>
  <c r="M262" i="103"/>
  <c r="P262" i="103" s="1"/>
  <c r="R249" i="103"/>
  <c r="P249" i="103"/>
  <c r="R263" i="104"/>
  <c r="M263" i="104"/>
  <c r="P263" i="104" s="1"/>
  <c r="M262" i="104"/>
  <c r="P262" i="104" s="1"/>
  <c r="R249" i="104"/>
  <c r="P249" i="104"/>
  <c r="R263" i="105"/>
  <c r="M263" i="105"/>
  <c r="P263" i="105" s="1"/>
  <c r="R262" i="105"/>
  <c r="M262" i="105"/>
  <c r="P262" i="105" s="1"/>
  <c r="R249" i="105"/>
  <c r="P249" i="105"/>
  <c r="R263" i="106"/>
  <c r="M263" i="106"/>
  <c r="P263" i="106" s="1"/>
  <c r="R262" i="106"/>
  <c r="M262" i="106"/>
  <c r="R249" i="106"/>
  <c r="P249" i="106"/>
  <c r="R263" i="107"/>
  <c r="M263" i="107"/>
  <c r="P263" i="107" s="1"/>
  <c r="R262" i="107"/>
  <c r="M262" i="107"/>
  <c r="P262" i="107" s="1"/>
  <c r="M261" i="107"/>
  <c r="P261" i="107" s="1"/>
  <c r="R249" i="107"/>
  <c r="P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R242" i="77"/>
  <c r="M242" i="77"/>
  <c r="R246" i="78"/>
  <c r="P246" i="78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P246" i="79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R245" i="85"/>
  <c r="M245" i="85"/>
  <c r="R244" i="85"/>
  <c r="M244" i="85"/>
  <c r="R243" i="85"/>
  <c r="M243" i="85"/>
  <c r="R242" i="85"/>
  <c r="M242" i="85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P247" i="78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P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R241" i="85"/>
  <c r="M241" i="85"/>
  <c r="R240" i="85"/>
  <c r="M240" i="85"/>
  <c r="R239" i="85"/>
  <c r="M239" i="85"/>
  <c r="R238" i="85"/>
  <c r="M238" i="85"/>
  <c r="R237" i="85"/>
  <c r="M237" i="85"/>
  <c r="R236" i="85"/>
  <c r="M236" i="85"/>
  <c r="R235" i="85"/>
  <c r="M235" i="85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J174" i="8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J102" i="8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62" i="106" l="1"/>
  <c r="M262" i="8"/>
  <c r="E251" i="9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49" i="90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7" i="9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5" i="9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39" i="9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44" i="9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37" i="91"/>
  <c r="G237" i="91" s="1"/>
  <c r="J237" i="91" s="1"/>
  <c r="E237" i="92" s="1"/>
  <c r="G237" i="92" s="1"/>
  <c r="J237" i="92" s="1"/>
  <c r="E237" i="93" s="1"/>
  <c r="G237" i="93" s="1"/>
  <c r="J237" i="93" s="1"/>
  <c r="E237" i="94" s="1"/>
  <c r="G237" i="94" s="1"/>
  <c r="J237" i="94" s="1"/>
  <c r="E248" i="90"/>
  <c r="G248" i="90" s="1"/>
  <c r="J248" i="90" s="1"/>
  <c r="E234" i="90"/>
  <c r="G234" i="90" s="1"/>
  <c r="J234" i="90" s="1"/>
  <c r="E230" i="91"/>
  <c r="G230" i="91" s="1"/>
  <c r="J230" i="91" s="1"/>
  <c r="E230" i="92" s="1"/>
  <c r="G230" i="92" s="1"/>
  <c r="J230" i="92" s="1"/>
  <c r="E230" i="93" s="1"/>
  <c r="G230" i="93" s="1"/>
  <c r="J230" i="93" s="1"/>
  <c r="E230" i="94" s="1"/>
  <c r="G230" i="94" s="1"/>
  <c r="J230" i="94" s="1"/>
  <c r="E246" i="9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3" i="9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33" i="91"/>
  <c r="G233" i="91" s="1"/>
  <c r="J233" i="91" s="1"/>
  <c r="E233" i="92" s="1"/>
  <c r="G233" i="92" s="1"/>
  <c r="J233" i="92" s="1"/>
  <c r="E233" i="93" s="1"/>
  <c r="G233" i="93" s="1"/>
  <c r="J233" i="93" s="1"/>
  <c r="E233" i="94" s="1"/>
  <c r="G233" i="94" s="1"/>
  <c r="J233" i="94" s="1"/>
  <c r="E238" i="90"/>
  <c r="G238" i="90" s="1"/>
  <c r="J238" i="90" s="1"/>
  <c r="E231" i="90"/>
  <c r="G231" i="90" s="1"/>
  <c r="J231" i="90" s="1"/>
  <c r="E236" i="90"/>
  <c r="G236" i="90" s="1"/>
  <c r="J236" i="90" s="1"/>
  <c r="E235" i="90"/>
  <c r="G235" i="90" s="1"/>
  <c r="J235" i="90" s="1"/>
  <c r="G232" i="91"/>
  <c r="J232" i="91" s="1"/>
  <c r="E232" i="92" s="1"/>
  <c r="G232" i="92" s="1"/>
  <c r="J232" i="92" s="1"/>
  <c r="E232" i="93" s="1"/>
  <c r="G232" i="93" s="1"/>
  <c r="J232" i="93" s="1"/>
  <c r="E232" i="94" s="1"/>
  <c r="G232" i="94" s="1"/>
  <c r="J232" i="94" s="1"/>
  <c r="E232" i="91"/>
  <c r="E229" i="90"/>
  <c r="G229" i="90" s="1"/>
  <c r="J229" i="90" s="1"/>
  <c r="P246" i="85"/>
  <c r="M246" i="8"/>
  <c r="P235" i="85"/>
  <c r="M235" i="8"/>
  <c r="P239" i="85"/>
  <c r="M239" i="8"/>
  <c r="P262" i="85"/>
  <c r="P87" i="85"/>
  <c r="M87" i="8"/>
  <c r="P102" i="85"/>
  <c r="M102" i="8"/>
  <c r="P243" i="85"/>
  <c r="M243" i="8"/>
  <c r="P242" i="85"/>
  <c r="M242" i="8"/>
  <c r="P261" i="85"/>
  <c r="P236" i="85"/>
  <c r="M236" i="8"/>
  <c r="P240" i="85"/>
  <c r="M240" i="8"/>
  <c r="P263" i="85"/>
  <c r="P88" i="85"/>
  <c r="M88" i="8"/>
  <c r="P174" i="85"/>
  <c r="M174" i="8"/>
  <c r="P244" i="85"/>
  <c r="M244" i="8"/>
  <c r="P237" i="85"/>
  <c r="M237" i="8"/>
  <c r="P241" i="85"/>
  <c r="M241" i="8"/>
  <c r="P245" i="85"/>
  <c r="M245" i="8"/>
  <c r="P238" i="85"/>
  <c r="M238" i="8"/>
  <c r="P247" i="85"/>
  <c r="M247" i="8"/>
  <c r="P257" i="77"/>
  <c r="P249" i="77"/>
  <c r="P263" i="77"/>
  <c r="J263" i="8"/>
  <c r="P236" i="77"/>
  <c r="P240" i="77"/>
  <c r="P102" i="77"/>
  <c r="P243" i="77"/>
  <c r="P237" i="77"/>
  <c r="P241" i="77"/>
  <c r="P261" i="77"/>
  <c r="P88" i="77"/>
  <c r="P174" i="77"/>
  <c r="P235" i="77"/>
  <c r="P239" i="77"/>
  <c r="P262" i="77"/>
  <c r="E102" i="77"/>
  <c r="G238" i="8"/>
  <c r="E263" i="77"/>
  <c r="G234" i="8"/>
  <c r="G231" i="8"/>
  <c r="E174" i="77"/>
  <c r="E87" i="77"/>
  <c r="G236" i="8"/>
  <c r="G235" i="8"/>
  <c r="G230" i="8"/>
  <c r="E88" i="77"/>
  <c r="G88" i="77" s="1"/>
  <c r="J88" i="77" s="1"/>
  <c r="E88" i="78" s="1"/>
  <c r="G229" i="8"/>
  <c r="G233" i="8"/>
  <c r="G232" i="8"/>
  <c r="P94" i="103"/>
  <c r="G261" i="77"/>
  <c r="J261" i="77" s="1"/>
  <c r="E261" i="78" s="1"/>
  <c r="G261" i="78" s="1"/>
  <c r="J261" i="78" s="1"/>
  <c r="E261" i="79" s="1"/>
  <c r="G261" i="79" s="1"/>
  <c r="J261" i="79" s="1"/>
  <c r="E261" i="80" s="1"/>
  <c r="G261" i="80" s="1"/>
  <c r="J261" i="80" s="1"/>
  <c r="P237" i="82"/>
  <c r="P87" i="77"/>
  <c r="P241" i="78"/>
  <c r="P242" i="77"/>
  <c r="G262" i="77"/>
  <c r="J262" i="77" s="1"/>
  <c r="E262" i="78" s="1"/>
  <c r="P238" i="77"/>
  <c r="P247" i="80"/>
  <c r="E248" i="91" l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35" i="91"/>
  <c r="G235" i="91" s="1"/>
  <c r="J235" i="91" s="1"/>
  <c r="E235" i="92" s="1"/>
  <c r="G235" i="92" s="1"/>
  <c r="J235" i="92" s="1"/>
  <c r="E235" i="93" s="1"/>
  <c r="G235" i="93" s="1"/>
  <c r="J235" i="93" s="1"/>
  <c r="E235" i="94" s="1"/>
  <c r="G235" i="94" s="1"/>
  <c r="J235" i="94" s="1"/>
  <c r="E236" i="91"/>
  <c r="G236" i="91" s="1"/>
  <c r="J236" i="91" s="1"/>
  <c r="E236" i="92" s="1"/>
  <c r="G236" i="92" s="1"/>
  <c r="J236" i="92" s="1"/>
  <c r="E236" i="93" s="1"/>
  <c r="G236" i="93" s="1"/>
  <c r="J236" i="93" s="1"/>
  <c r="E236" i="94" s="1"/>
  <c r="G236" i="94" s="1"/>
  <c r="J236" i="94" s="1"/>
  <c r="E231" i="91"/>
  <c r="G231" i="91" s="1"/>
  <c r="J231" i="91" s="1"/>
  <c r="E231" i="92" s="1"/>
  <c r="G231" i="92" s="1"/>
  <c r="J231" i="92" s="1"/>
  <c r="E231" i="93" s="1"/>
  <c r="G231" i="93" s="1"/>
  <c r="J231" i="93" s="1"/>
  <c r="E231" i="94" s="1"/>
  <c r="G231" i="94" s="1"/>
  <c r="J231" i="94" s="1"/>
  <c r="E229" i="91"/>
  <c r="G229" i="91" s="1"/>
  <c r="J229" i="91" s="1"/>
  <c r="E229" i="92" s="1"/>
  <c r="G229" i="92" s="1"/>
  <c r="J229" i="92" s="1"/>
  <c r="E229" i="93" s="1"/>
  <c r="G229" i="93" s="1"/>
  <c r="J229" i="93" s="1"/>
  <c r="E229" i="94" s="1"/>
  <c r="G229" i="94" s="1"/>
  <c r="J229" i="94" s="1"/>
  <c r="E234" i="91"/>
  <c r="G234" i="91" s="1"/>
  <c r="J234" i="91" s="1"/>
  <c r="E234" i="92" s="1"/>
  <c r="G234" i="92" s="1"/>
  <c r="J234" i="92" s="1"/>
  <c r="E234" i="93" s="1"/>
  <c r="G234" i="93" s="1"/>
  <c r="J234" i="93" s="1"/>
  <c r="E234" i="94" s="1"/>
  <c r="G234" i="94" s="1"/>
  <c r="J234" i="94" s="1"/>
  <c r="E238" i="91"/>
  <c r="G238" i="91" s="1"/>
  <c r="J238" i="91" s="1"/>
  <c r="E238" i="92" s="1"/>
  <c r="G238" i="92" s="1"/>
  <c r="J238" i="92" s="1"/>
  <c r="E238" i="93" s="1"/>
  <c r="G238" i="93" s="1"/>
  <c r="J238" i="93" s="1"/>
  <c r="E238" i="94" s="1"/>
  <c r="G238" i="94" s="1"/>
  <c r="J238" i="94" s="1"/>
  <c r="G263" i="8"/>
  <c r="G88" i="8"/>
  <c r="G174" i="8"/>
  <c r="G87" i="8"/>
  <c r="G102" i="8"/>
  <c r="N271" i="78"/>
  <c r="S6" i="8" s="1"/>
  <c r="N271" i="77"/>
  <c r="S5" i="8" s="1"/>
  <c r="G27" i="74"/>
  <c r="J27" i="74" s="1"/>
  <c r="J27" i="8" s="1"/>
  <c r="G28" i="74"/>
  <c r="J28" i="74" s="1"/>
  <c r="J28" i="8" s="1"/>
  <c r="G29" i="74"/>
  <c r="J29" i="74" s="1"/>
  <c r="J29" i="8" s="1"/>
  <c r="G30" i="74"/>
  <c r="J30" i="74" s="1"/>
  <c r="J30" i="8" s="1"/>
  <c r="G31" i="74"/>
  <c r="J31" i="74" s="1"/>
  <c r="J31" i="8" s="1"/>
  <c r="G32" i="74"/>
  <c r="J32" i="74" s="1"/>
  <c r="J32" i="8" s="1"/>
  <c r="G33" i="74"/>
  <c r="J33" i="74" s="1"/>
  <c r="J33" i="8" s="1"/>
  <c r="G34" i="74"/>
  <c r="J34" i="74" s="1"/>
  <c r="J34" i="8" s="1"/>
  <c r="G35" i="74"/>
  <c r="J35" i="74" s="1"/>
  <c r="J35" i="8" s="1"/>
  <c r="G36" i="74"/>
  <c r="J36" i="74" s="1"/>
  <c r="J36" i="8" s="1"/>
  <c r="G37" i="74"/>
  <c r="J37" i="74" s="1"/>
  <c r="G38" i="74"/>
  <c r="J38" i="74" s="1"/>
  <c r="J38" i="8" s="1"/>
  <c r="G39" i="74"/>
  <c r="J39" i="74" s="1"/>
  <c r="J39" i="8" s="1"/>
  <c r="G40" i="74"/>
  <c r="J40" i="74" s="1"/>
  <c r="J40" i="8" s="1"/>
  <c r="G41" i="74"/>
  <c r="J41" i="74" s="1"/>
  <c r="J41" i="8" s="1"/>
  <c r="G42" i="74"/>
  <c r="J42" i="74" s="1"/>
  <c r="J42" i="8" s="1"/>
  <c r="G43" i="74"/>
  <c r="J43" i="74" s="1"/>
  <c r="J43" i="8" s="1"/>
  <c r="G44" i="74"/>
  <c r="J44" i="74" s="1"/>
  <c r="J44" i="8" s="1"/>
  <c r="G45" i="74"/>
  <c r="J45" i="74" s="1"/>
  <c r="J45" i="8" s="1"/>
  <c r="G46" i="74"/>
  <c r="J46" i="74" s="1"/>
  <c r="J46" i="8" s="1"/>
  <c r="G47" i="74"/>
  <c r="J47" i="74" s="1"/>
  <c r="J47" i="8" s="1"/>
  <c r="G48" i="74"/>
  <c r="J48" i="74" s="1"/>
  <c r="J48" i="8" s="1"/>
  <c r="G49" i="74"/>
  <c r="J49" i="74" s="1"/>
  <c r="J49" i="8" s="1"/>
  <c r="G50" i="74"/>
  <c r="J50" i="74" s="1"/>
  <c r="J50" i="8" s="1"/>
  <c r="G51" i="74"/>
  <c r="J51" i="74" s="1"/>
  <c r="J51" i="8" s="1"/>
  <c r="G52" i="74"/>
  <c r="J52" i="74" s="1"/>
  <c r="J52" i="8" s="1"/>
  <c r="G53" i="74"/>
  <c r="J53" i="74" s="1"/>
  <c r="J53" i="8" s="1"/>
  <c r="G54" i="74"/>
  <c r="J54" i="74" s="1"/>
  <c r="J54" i="8" s="1"/>
  <c r="G55" i="74"/>
  <c r="J55" i="74" s="1"/>
  <c r="J55" i="8" s="1"/>
  <c r="G56" i="74"/>
  <c r="J56" i="74" s="1"/>
  <c r="J56" i="8" s="1"/>
  <c r="G57" i="74"/>
  <c r="J57" i="74" s="1"/>
  <c r="J57" i="8" s="1"/>
  <c r="G58" i="74"/>
  <c r="J58" i="74" s="1"/>
  <c r="J58" i="8" s="1"/>
  <c r="G59" i="74"/>
  <c r="J59" i="74" s="1"/>
  <c r="J59" i="8" s="1"/>
  <c r="G60" i="74"/>
  <c r="J60" i="74" s="1"/>
  <c r="J60" i="8" s="1"/>
  <c r="G61" i="74"/>
  <c r="J61" i="74" s="1"/>
  <c r="J61" i="8" s="1"/>
  <c r="G62" i="74"/>
  <c r="J62" i="74" s="1"/>
  <c r="J62" i="8" s="1"/>
  <c r="G63" i="74"/>
  <c r="J63" i="74" s="1"/>
  <c r="J63" i="8" s="1"/>
  <c r="G64" i="74"/>
  <c r="J64" i="74" s="1"/>
  <c r="J64" i="8" s="1"/>
  <c r="G65" i="74"/>
  <c r="J65" i="74" s="1"/>
  <c r="J65" i="8" s="1"/>
  <c r="G66" i="74"/>
  <c r="J66" i="74" s="1"/>
  <c r="J66" i="8" s="1"/>
  <c r="G67" i="74"/>
  <c r="J67" i="74" s="1"/>
  <c r="J67" i="8" s="1"/>
  <c r="G68" i="74"/>
  <c r="J68" i="74" s="1"/>
  <c r="J68" i="8" s="1"/>
  <c r="G69" i="74"/>
  <c r="J69" i="74" s="1"/>
  <c r="J69" i="8" s="1"/>
  <c r="G70" i="74"/>
  <c r="J70" i="74" s="1"/>
  <c r="J70" i="8" s="1"/>
  <c r="G71" i="74"/>
  <c r="J71" i="74" s="1"/>
  <c r="J71" i="8" s="1"/>
  <c r="G72" i="74"/>
  <c r="J72" i="74" s="1"/>
  <c r="J72" i="8" s="1"/>
  <c r="G73" i="74"/>
  <c r="J73" i="74" s="1"/>
  <c r="J73" i="8" s="1"/>
  <c r="G74" i="74"/>
  <c r="J74" i="74" s="1"/>
  <c r="J74" i="8" s="1"/>
  <c r="G75" i="74"/>
  <c r="J75" i="74" s="1"/>
  <c r="J75" i="8" s="1"/>
  <c r="G77" i="74"/>
  <c r="J77" i="74" s="1"/>
  <c r="J77" i="8" s="1"/>
  <c r="G78" i="74"/>
  <c r="J78" i="74" s="1"/>
  <c r="J78" i="8" s="1"/>
  <c r="G79" i="74"/>
  <c r="J79" i="74" s="1"/>
  <c r="J79" i="8" s="1"/>
  <c r="G80" i="74"/>
  <c r="J80" i="74" s="1"/>
  <c r="J80" i="8" s="1"/>
  <c r="G81" i="74"/>
  <c r="J81" i="74" s="1"/>
  <c r="J81" i="8" s="1"/>
  <c r="G83" i="74"/>
  <c r="J83" i="74" s="1"/>
  <c r="J83" i="8" s="1"/>
  <c r="G84" i="74"/>
  <c r="J84" i="74" s="1"/>
  <c r="J84" i="8" s="1"/>
  <c r="G85" i="74"/>
  <c r="J85" i="74" s="1"/>
  <c r="J85" i="8" s="1"/>
  <c r="G86" i="74"/>
  <c r="J86" i="74" s="1"/>
  <c r="J86" i="8" s="1"/>
  <c r="G89" i="74"/>
  <c r="J89" i="74" s="1"/>
  <c r="J89" i="8" s="1"/>
  <c r="G90" i="74"/>
  <c r="J90" i="74" s="1"/>
  <c r="J90" i="8" s="1"/>
  <c r="G91" i="74"/>
  <c r="J91" i="74" s="1"/>
  <c r="J91" i="8" s="1"/>
  <c r="G92" i="74"/>
  <c r="J92" i="74" s="1"/>
  <c r="J92" i="8" s="1"/>
  <c r="G93" i="74"/>
  <c r="J93" i="74" s="1"/>
  <c r="J93" i="8" s="1"/>
  <c r="G94" i="74"/>
  <c r="J94" i="74" s="1"/>
  <c r="J94" i="8" s="1"/>
  <c r="G95" i="74"/>
  <c r="J95" i="74" s="1"/>
  <c r="J95" i="8" s="1"/>
  <c r="G96" i="74"/>
  <c r="J96" i="74" s="1"/>
  <c r="J96" i="8" s="1"/>
  <c r="G97" i="74"/>
  <c r="J97" i="74" s="1"/>
  <c r="J97" i="8" s="1"/>
  <c r="G98" i="74"/>
  <c r="J98" i="74" s="1"/>
  <c r="J98" i="8" s="1"/>
  <c r="G99" i="74"/>
  <c r="J99" i="74" s="1"/>
  <c r="J99" i="8" s="1"/>
  <c r="G100" i="74"/>
  <c r="J100" i="74" s="1"/>
  <c r="J100" i="8" s="1"/>
  <c r="G101" i="74"/>
  <c r="J101" i="74" s="1"/>
  <c r="J101" i="8" s="1"/>
  <c r="G106" i="74"/>
  <c r="J106" i="74" s="1"/>
  <c r="J106" i="8" s="1"/>
  <c r="G107" i="74"/>
  <c r="J107" i="74" s="1"/>
  <c r="J107" i="8" s="1"/>
  <c r="G108" i="74"/>
  <c r="J108" i="74" s="1"/>
  <c r="J108" i="8" s="1"/>
  <c r="G109" i="74"/>
  <c r="J109" i="74" s="1"/>
  <c r="J109" i="8" s="1"/>
  <c r="G110" i="74"/>
  <c r="J110" i="74" s="1"/>
  <c r="J110" i="8" s="1"/>
  <c r="G111" i="74"/>
  <c r="J111" i="74" s="1"/>
  <c r="J111" i="8" s="1"/>
  <c r="G112" i="74"/>
  <c r="J112" i="74" s="1"/>
  <c r="J112" i="8" s="1"/>
  <c r="G113" i="74"/>
  <c r="J113" i="74" s="1"/>
  <c r="J113" i="8" s="1"/>
  <c r="G114" i="74"/>
  <c r="J114" i="74" s="1"/>
  <c r="J114" i="8" s="1"/>
  <c r="G115" i="74"/>
  <c r="J115" i="74" s="1"/>
  <c r="J115" i="8" s="1"/>
  <c r="G116" i="74"/>
  <c r="J116" i="74" s="1"/>
  <c r="J116" i="8" s="1"/>
  <c r="G117" i="74"/>
  <c r="J117" i="74" s="1"/>
  <c r="J117" i="8" s="1"/>
  <c r="G118" i="74"/>
  <c r="J118" i="74" s="1"/>
  <c r="J118" i="8" s="1"/>
  <c r="G119" i="74"/>
  <c r="J119" i="74" s="1"/>
  <c r="J119" i="8" s="1"/>
  <c r="G120" i="74"/>
  <c r="J120" i="74" s="1"/>
  <c r="J120" i="8" s="1"/>
  <c r="G121" i="74"/>
  <c r="J121" i="74" s="1"/>
  <c r="J121" i="8" s="1"/>
  <c r="G122" i="74"/>
  <c r="J122" i="74" s="1"/>
  <c r="J122" i="8" s="1"/>
  <c r="G123" i="74"/>
  <c r="J123" i="74" s="1"/>
  <c r="J123" i="8" s="1"/>
  <c r="G124" i="74"/>
  <c r="J124" i="74" s="1"/>
  <c r="J124" i="8" s="1"/>
  <c r="G125" i="74"/>
  <c r="J125" i="74" s="1"/>
  <c r="J125" i="8" s="1"/>
  <c r="G126" i="74"/>
  <c r="J126" i="74" s="1"/>
  <c r="J126" i="8" s="1"/>
  <c r="G127" i="74"/>
  <c r="J127" i="74" s="1"/>
  <c r="J127" i="8" s="1"/>
  <c r="G128" i="74"/>
  <c r="J128" i="74" s="1"/>
  <c r="J128" i="8" s="1"/>
  <c r="G129" i="74"/>
  <c r="J129" i="74" s="1"/>
  <c r="J129" i="8" s="1"/>
  <c r="G130" i="74"/>
  <c r="J130" i="74" s="1"/>
  <c r="J130" i="8" s="1"/>
  <c r="G131" i="74"/>
  <c r="J131" i="74" s="1"/>
  <c r="J131" i="8" s="1"/>
  <c r="G132" i="74"/>
  <c r="J132" i="74" s="1"/>
  <c r="J132" i="8" s="1"/>
  <c r="G133" i="74"/>
  <c r="J133" i="74" s="1"/>
  <c r="J133" i="8" s="1"/>
  <c r="G134" i="74"/>
  <c r="J134" i="74" s="1"/>
  <c r="J134" i="8" s="1"/>
  <c r="G135" i="74"/>
  <c r="J135" i="74" s="1"/>
  <c r="J135" i="8" s="1"/>
  <c r="G136" i="74"/>
  <c r="J136" i="74" s="1"/>
  <c r="J136" i="8" s="1"/>
  <c r="G137" i="74"/>
  <c r="J137" i="74" s="1"/>
  <c r="J137" i="8" s="1"/>
  <c r="G138" i="74"/>
  <c r="J138" i="74" s="1"/>
  <c r="J138" i="8" s="1"/>
  <c r="G139" i="74"/>
  <c r="J139" i="74" s="1"/>
  <c r="J139" i="8" s="1"/>
  <c r="G140" i="74"/>
  <c r="J140" i="74" s="1"/>
  <c r="J140" i="8" s="1"/>
  <c r="G141" i="74"/>
  <c r="J141" i="74" s="1"/>
  <c r="J141" i="8" s="1"/>
  <c r="G142" i="74"/>
  <c r="J142" i="74" s="1"/>
  <c r="J142" i="8" s="1"/>
  <c r="G143" i="74"/>
  <c r="J143" i="74" s="1"/>
  <c r="J143" i="8" s="1"/>
  <c r="G144" i="74"/>
  <c r="J144" i="74" s="1"/>
  <c r="J144" i="8" s="1"/>
  <c r="G145" i="74"/>
  <c r="J145" i="74" s="1"/>
  <c r="J145" i="8" s="1"/>
  <c r="G146" i="74"/>
  <c r="J146" i="74" s="1"/>
  <c r="J146" i="8" s="1"/>
  <c r="G147" i="74"/>
  <c r="J147" i="74" s="1"/>
  <c r="J147" i="8" s="1"/>
  <c r="G148" i="74"/>
  <c r="J148" i="74" s="1"/>
  <c r="J148" i="8" s="1"/>
  <c r="G149" i="74"/>
  <c r="J149" i="74" s="1"/>
  <c r="J149" i="8" s="1"/>
  <c r="G150" i="74"/>
  <c r="J150" i="74" s="1"/>
  <c r="J150" i="8" s="1"/>
  <c r="G151" i="74"/>
  <c r="J151" i="74" s="1"/>
  <c r="J151" i="8" s="1"/>
  <c r="G152" i="74"/>
  <c r="J152" i="74" s="1"/>
  <c r="J152" i="8" s="1"/>
  <c r="G153" i="74"/>
  <c r="J153" i="74" s="1"/>
  <c r="J153" i="8" s="1"/>
  <c r="G154" i="74"/>
  <c r="J154" i="74" s="1"/>
  <c r="J154" i="8" s="1"/>
  <c r="G155" i="74"/>
  <c r="J155" i="74" s="1"/>
  <c r="J155" i="8" s="1"/>
  <c r="G156" i="74"/>
  <c r="J156" i="74" s="1"/>
  <c r="G157" i="74"/>
  <c r="J157" i="74" s="1"/>
  <c r="G158" i="74"/>
  <c r="J158" i="74" s="1"/>
  <c r="J158" i="8" s="1"/>
  <c r="G159" i="74"/>
  <c r="J159" i="74" s="1"/>
  <c r="J159" i="8" s="1"/>
  <c r="G160" i="74"/>
  <c r="J160" i="74" s="1"/>
  <c r="J160" i="8" s="1"/>
  <c r="G161" i="74"/>
  <c r="J161" i="74" s="1"/>
  <c r="J161" i="8" s="1"/>
  <c r="G162" i="74"/>
  <c r="J162" i="74" s="1"/>
  <c r="J162" i="8" s="1"/>
  <c r="G163" i="74"/>
  <c r="J163" i="74" s="1"/>
  <c r="J163" i="8" s="1"/>
  <c r="G164" i="74"/>
  <c r="J164" i="74" s="1"/>
  <c r="J164" i="8" s="1"/>
  <c r="G165" i="74"/>
  <c r="J165" i="74" s="1"/>
  <c r="J165" i="8" s="1"/>
  <c r="G166" i="74"/>
  <c r="J166" i="74" s="1"/>
  <c r="J166" i="8" s="1"/>
  <c r="G167" i="74"/>
  <c r="J167" i="74" s="1"/>
  <c r="J167" i="8" s="1"/>
  <c r="G168" i="74"/>
  <c r="J168" i="74" s="1"/>
  <c r="J168" i="8" s="1"/>
  <c r="G169" i="74"/>
  <c r="J169" i="74" s="1"/>
  <c r="J169" i="8" s="1"/>
  <c r="G170" i="74"/>
  <c r="J170" i="74" s="1"/>
  <c r="J170" i="8" s="1"/>
  <c r="G171" i="74"/>
  <c r="J171" i="74" s="1"/>
  <c r="J171" i="8" s="1"/>
  <c r="G172" i="74"/>
  <c r="J172" i="74" s="1"/>
  <c r="J172" i="8" s="1"/>
  <c r="G175" i="74"/>
  <c r="J175" i="74" s="1"/>
  <c r="J175" i="8" s="1"/>
  <c r="G176" i="74"/>
  <c r="J176" i="74" s="1"/>
  <c r="J176" i="8" s="1"/>
  <c r="G177" i="74"/>
  <c r="J177" i="74" s="1"/>
  <c r="J177" i="8" s="1"/>
  <c r="G178" i="74"/>
  <c r="J178" i="74" s="1"/>
  <c r="J178" i="8" s="1"/>
  <c r="G179" i="74"/>
  <c r="J179" i="74" s="1"/>
  <c r="J179" i="8" s="1"/>
  <c r="G180" i="74"/>
  <c r="J180" i="74" s="1"/>
  <c r="J180" i="8" s="1"/>
  <c r="G181" i="74"/>
  <c r="J181" i="74" s="1"/>
  <c r="J181" i="8" s="1"/>
  <c r="G182" i="74"/>
  <c r="J182" i="74" s="1"/>
  <c r="J182" i="8" s="1"/>
  <c r="G183" i="74"/>
  <c r="J183" i="74" s="1"/>
  <c r="J183" i="8" s="1"/>
  <c r="G184" i="74"/>
  <c r="J184" i="74" s="1"/>
  <c r="J184" i="8" s="1"/>
  <c r="G185" i="74"/>
  <c r="J185" i="74" s="1"/>
  <c r="J185" i="8" s="1"/>
  <c r="G186" i="74"/>
  <c r="J186" i="74" s="1"/>
  <c r="J186" i="8" s="1"/>
  <c r="G190" i="74"/>
  <c r="J190" i="74" s="1"/>
  <c r="J190" i="8" s="1"/>
  <c r="G191" i="74"/>
  <c r="J191" i="74" s="1"/>
  <c r="J191" i="8" s="1"/>
  <c r="G192" i="74"/>
  <c r="J192" i="74" s="1"/>
  <c r="J192" i="8" s="1"/>
  <c r="G193" i="74"/>
  <c r="J193" i="74" s="1"/>
  <c r="J193" i="8" s="1"/>
  <c r="G194" i="74"/>
  <c r="J194" i="74" s="1"/>
  <c r="J194" i="8" s="1"/>
  <c r="G195" i="74"/>
  <c r="J195" i="74" s="1"/>
  <c r="J195" i="8" s="1"/>
  <c r="G196" i="74"/>
  <c r="J196" i="74" s="1"/>
  <c r="J196" i="8" s="1"/>
  <c r="G197" i="74"/>
  <c r="J197" i="74" s="1"/>
  <c r="J197" i="8" s="1"/>
  <c r="G198" i="74"/>
  <c r="J198" i="74" s="1"/>
  <c r="J198" i="8" s="1"/>
  <c r="G199" i="74"/>
  <c r="J199" i="74" s="1"/>
  <c r="J199" i="8" s="1"/>
  <c r="G200" i="74"/>
  <c r="J200" i="74" s="1"/>
  <c r="J200" i="8" s="1"/>
  <c r="G201" i="74"/>
  <c r="J201" i="74" s="1"/>
  <c r="J201" i="8" s="1"/>
  <c r="G202" i="74"/>
  <c r="J202" i="74" s="1"/>
  <c r="J202" i="8" s="1"/>
  <c r="G203" i="74"/>
  <c r="J203" i="74" s="1"/>
  <c r="J203" i="8" s="1"/>
  <c r="G204" i="74"/>
  <c r="J204" i="74" s="1"/>
  <c r="J204" i="8" s="1"/>
  <c r="G205" i="74"/>
  <c r="J205" i="74" s="1"/>
  <c r="J205" i="8" s="1"/>
  <c r="G206" i="74"/>
  <c r="J206" i="74" s="1"/>
  <c r="J206" i="8" s="1"/>
  <c r="G208" i="74"/>
  <c r="J208" i="74" s="1"/>
  <c r="J208" i="8" s="1"/>
  <c r="G209" i="74"/>
  <c r="J209" i="74" s="1"/>
  <c r="J209" i="8" s="1"/>
  <c r="G210" i="74"/>
  <c r="J210" i="74" s="1"/>
  <c r="J210" i="8" s="1"/>
  <c r="G211" i="74"/>
  <c r="J211" i="74" s="1"/>
  <c r="J211" i="8" s="1"/>
  <c r="G212" i="74"/>
  <c r="J212" i="74" s="1"/>
  <c r="J212" i="8" s="1"/>
  <c r="G213" i="74"/>
  <c r="J213" i="74" s="1"/>
  <c r="J213" i="8" s="1"/>
  <c r="G214" i="74"/>
  <c r="J214" i="74" s="1"/>
  <c r="J214" i="8" s="1"/>
  <c r="G215" i="74"/>
  <c r="J215" i="74" s="1"/>
  <c r="J215" i="8" s="1"/>
  <c r="G216" i="74"/>
  <c r="J216" i="74" s="1"/>
  <c r="J216" i="8" s="1"/>
  <c r="G217" i="74"/>
  <c r="J217" i="74" s="1"/>
  <c r="J217" i="8" s="1"/>
  <c r="G218" i="74"/>
  <c r="J218" i="74" s="1"/>
  <c r="J218" i="8" s="1"/>
  <c r="G219" i="74"/>
  <c r="J219" i="74" s="1"/>
  <c r="J219" i="8" s="1"/>
  <c r="G220" i="74"/>
  <c r="J220" i="74" s="1"/>
  <c r="J220" i="8" s="1"/>
  <c r="G221" i="74"/>
  <c r="J221" i="74" s="1"/>
  <c r="J221" i="8" s="1"/>
  <c r="G222" i="74"/>
  <c r="J222" i="74" s="1"/>
  <c r="J222" i="8" s="1"/>
  <c r="G223" i="74"/>
  <c r="J223" i="74" s="1"/>
  <c r="J223" i="8" s="1"/>
  <c r="G224" i="74"/>
  <c r="J224" i="74" s="1"/>
  <c r="J224" i="8" s="1"/>
  <c r="G225" i="74"/>
  <c r="J225" i="74" s="1"/>
  <c r="J225" i="8" s="1"/>
  <c r="G226" i="74"/>
  <c r="J226" i="74" s="1"/>
  <c r="J226" i="8" s="1"/>
  <c r="G227" i="74"/>
  <c r="J227" i="74" s="1"/>
  <c r="J227" i="8" s="1"/>
  <c r="G228" i="74"/>
  <c r="J228" i="74" s="1"/>
  <c r="J228" i="8" s="1"/>
  <c r="G173" i="74"/>
  <c r="J173" i="74" s="1"/>
  <c r="J173" i="8" s="1"/>
  <c r="G82" i="74"/>
  <c r="J82" i="74" s="1"/>
  <c r="J82" i="8" s="1"/>
  <c r="G103" i="74"/>
  <c r="J103" i="74" s="1"/>
  <c r="J103" i="8" s="1"/>
  <c r="G104" i="74"/>
  <c r="J104" i="74" s="1"/>
  <c r="J104" i="8" s="1"/>
  <c r="AA36" i="8"/>
  <c r="N271" i="107"/>
  <c r="N268" i="107"/>
  <c r="M265" i="107"/>
  <c r="N268" i="106"/>
  <c r="M265" i="106"/>
  <c r="N271" i="105"/>
  <c r="N268" i="105"/>
  <c r="M265" i="105"/>
  <c r="N271" i="104"/>
  <c r="N268" i="104"/>
  <c r="M265" i="104"/>
  <c r="N271" i="103"/>
  <c r="N268" i="103"/>
  <c r="M265" i="103"/>
  <c r="N271" i="102"/>
  <c r="N268" i="102"/>
  <c r="M265" i="102"/>
  <c r="N271" i="101"/>
  <c r="N268" i="101"/>
  <c r="M265" i="101"/>
  <c r="N271" i="100"/>
  <c r="N268" i="100"/>
  <c r="M265" i="100"/>
  <c r="N271" i="99"/>
  <c r="N268" i="99"/>
  <c r="M265" i="99"/>
  <c r="N271" i="98"/>
  <c r="N268" i="98"/>
  <c r="M265" i="98"/>
  <c r="N271" i="97"/>
  <c r="N268" i="97"/>
  <c r="M265" i="97"/>
  <c r="N271" i="96"/>
  <c r="N268" i="96"/>
  <c r="M265" i="96"/>
  <c r="N271" i="95"/>
  <c r="N268" i="95"/>
  <c r="M265" i="95"/>
  <c r="N271" i="94"/>
  <c r="N268" i="94"/>
  <c r="M265" i="94"/>
  <c r="N271" i="93"/>
  <c r="N268" i="93"/>
  <c r="M265" i="93"/>
  <c r="N271" i="92"/>
  <c r="S20" i="8" s="1"/>
  <c r="N268" i="92"/>
  <c r="W20" i="8" s="1"/>
  <c r="M265" i="92"/>
  <c r="N271" i="91"/>
  <c r="N268" i="91"/>
  <c r="M265" i="91"/>
  <c r="N271" i="90"/>
  <c r="N268" i="90"/>
  <c r="M265" i="90"/>
  <c r="N271" i="89"/>
  <c r="N268" i="89"/>
  <c r="M265" i="89"/>
  <c r="N271" i="88"/>
  <c r="N268" i="88"/>
  <c r="M265" i="88"/>
  <c r="N271" i="87"/>
  <c r="N268" i="87"/>
  <c r="M265" i="87"/>
  <c r="N271" i="86"/>
  <c r="N268" i="86"/>
  <c r="M265" i="86"/>
  <c r="N271" i="85"/>
  <c r="N268" i="85"/>
  <c r="M265" i="85"/>
  <c r="N271" i="84"/>
  <c r="N268" i="84"/>
  <c r="M265" i="84"/>
  <c r="N271" i="83"/>
  <c r="N268" i="83"/>
  <c r="W11" i="8" s="1"/>
  <c r="M265" i="83"/>
  <c r="N271" i="82"/>
  <c r="N268" i="82"/>
  <c r="M265" i="82"/>
  <c r="N271" i="81"/>
  <c r="N268" i="81"/>
  <c r="M265" i="81"/>
  <c r="N271" i="80"/>
  <c r="N268" i="80"/>
  <c r="M265" i="80"/>
  <c r="N271" i="79"/>
  <c r="N268" i="79"/>
  <c r="M265" i="79"/>
  <c r="N268" i="78"/>
  <c r="W6" i="8" s="1"/>
  <c r="M265" i="78"/>
  <c r="N268" i="77"/>
  <c r="W5" i="8" s="1"/>
  <c r="M26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P37" i="107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P37" i="106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P37" i="105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M130" i="104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P37" i="104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P37" i="103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P37" i="102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P37" i="10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P37" i="100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P157" i="99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P37" i="99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P37" i="98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P157" i="96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P37" i="96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P37" i="94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P37" i="93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P37" i="92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P37" i="9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P157" i="90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P37" i="90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P157" i="89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M40" i="89"/>
  <c r="M39" i="89"/>
  <c r="M38" i="89"/>
  <c r="M37" i="89"/>
  <c r="M36" i="89"/>
  <c r="M35" i="89"/>
  <c r="M34" i="89"/>
  <c r="M33" i="89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P157" i="88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P157" i="87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P157" i="86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M207" i="85"/>
  <c r="M189" i="85"/>
  <c r="M188" i="85"/>
  <c r="M187" i="85"/>
  <c r="M105" i="85"/>
  <c r="M104" i="85"/>
  <c r="M103" i="85"/>
  <c r="M82" i="85"/>
  <c r="M173" i="85"/>
  <c r="M248" i="85"/>
  <c r="M234" i="85"/>
  <c r="M233" i="85"/>
  <c r="M232" i="85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M198" i="85"/>
  <c r="M197" i="85"/>
  <c r="M196" i="85"/>
  <c r="M195" i="85"/>
  <c r="M194" i="85"/>
  <c r="M193" i="85"/>
  <c r="M192" i="85"/>
  <c r="M191" i="85"/>
  <c r="M190" i="85"/>
  <c r="M186" i="85"/>
  <c r="M185" i="85"/>
  <c r="M184" i="85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M157" i="85"/>
  <c r="M156" i="85"/>
  <c r="M155" i="85"/>
  <c r="M154" i="85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M136" i="85"/>
  <c r="M135" i="85"/>
  <c r="M134" i="85"/>
  <c r="M133" i="85"/>
  <c r="M132" i="85"/>
  <c r="M131" i="85"/>
  <c r="M130" i="85"/>
  <c r="M129" i="85"/>
  <c r="M128" i="85"/>
  <c r="M127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P115" i="85" s="1"/>
  <c r="M114" i="85"/>
  <c r="M113" i="85"/>
  <c r="M112" i="85"/>
  <c r="M111" i="85"/>
  <c r="M110" i="85"/>
  <c r="M109" i="85"/>
  <c r="M108" i="85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M80" i="85"/>
  <c r="M79" i="85"/>
  <c r="M78" i="85"/>
  <c r="M77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50" i="85"/>
  <c r="M49" i="85"/>
  <c r="M48" i="85"/>
  <c r="M47" i="85"/>
  <c r="M46" i="85"/>
  <c r="M45" i="85"/>
  <c r="M44" i="85"/>
  <c r="M43" i="85"/>
  <c r="M42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P248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0" i="89" l="1"/>
  <c r="P39" i="89"/>
  <c r="P33" i="89"/>
  <c r="P41" i="89"/>
  <c r="P35" i="89"/>
  <c r="P36" i="89"/>
  <c r="P34" i="89"/>
  <c r="P38" i="89"/>
  <c r="P37" i="89"/>
  <c r="P92" i="85"/>
  <c r="P153" i="85"/>
  <c r="P9" i="85"/>
  <c r="P17" i="85"/>
  <c r="P25" i="85"/>
  <c r="P33" i="85"/>
  <c r="P41" i="85"/>
  <c r="P49" i="85"/>
  <c r="P57" i="85"/>
  <c r="P73" i="85"/>
  <c r="P83" i="85"/>
  <c r="P93" i="85"/>
  <c r="P106" i="85"/>
  <c r="P114" i="85"/>
  <c r="P122" i="85"/>
  <c r="P130" i="85"/>
  <c r="P138" i="85"/>
  <c r="P146" i="85"/>
  <c r="P154" i="85"/>
  <c r="P162" i="85"/>
  <c r="P170" i="85"/>
  <c r="P180" i="85"/>
  <c r="P191" i="85"/>
  <c r="P199" i="85"/>
  <c r="P232" i="85"/>
  <c r="P105" i="85"/>
  <c r="M105" i="8"/>
  <c r="P16" i="85"/>
  <c r="P101" i="85"/>
  <c r="P145" i="85"/>
  <c r="P179" i="85"/>
  <c r="P223" i="85"/>
  <c r="P10" i="85"/>
  <c r="P18" i="85"/>
  <c r="P26" i="85"/>
  <c r="P34" i="85"/>
  <c r="P42" i="85"/>
  <c r="P58" i="85"/>
  <c r="P84" i="85"/>
  <c r="P95" i="85"/>
  <c r="P107" i="85"/>
  <c r="P123" i="85"/>
  <c r="P131" i="85"/>
  <c r="P139" i="85"/>
  <c r="P147" i="85"/>
  <c r="P155" i="85"/>
  <c r="P163" i="85"/>
  <c r="P171" i="85"/>
  <c r="P181" i="85"/>
  <c r="P192" i="85"/>
  <c r="P200" i="85"/>
  <c r="P225" i="85"/>
  <c r="P233" i="85"/>
  <c r="P187" i="85"/>
  <c r="M187" i="8"/>
  <c r="P11" i="85"/>
  <c r="P19" i="85"/>
  <c r="P27" i="85"/>
  <c r="P35" i="85"/>
  <c r="P43" i="85"/>
  <c r="P51" i="85"/>
  <c r="P59" i="85"/>
  <c r="P67" i="85"/>
  <c r="P75" i="85"/>
  <c r="P85" i="85"/>
  <c r="P96" i="85"/>
  <c r="P108" i="85"/>
  <c r="P116" i="85"/>
  <c r="P124" i="85"/>
  <c r="P140" i="85"/>
  <c r="P148" i="85"/>
  <c r="P164" i="85"/>
  <c r="P172" i="85"/>
  <c r="P182" i="85"/>
  <c r="P193" i="85"/>
  <c r="P201" i="85"/>
  <c r="P210" i="85"/>
  <c r="P218" i="85"/>
  <c r="P226" i="85"/>
  <c r="P234" i="85"/>
  <c r="P188" i="85"/>
  <c r="M188" i="8"/>
  <c r="P137" i="85"/>
  <c r="P190" i="85"/>
  <c r="M190" i="8"/>
  <c r="P104" i="85"/>
  <c r="M104" i="8"/>
  <c r="P12" i="85"/>
  <c r="P36" i="85"/>
  <c r="P44" i="85"/>
  <c r="P52" i="85"/>
  <c r="P60" i="85"/>
  <c r="P68" i="85"/>
  <c r="P77" i="85"/>
  <c r="P86" i="85"/>
  <c r="P97" i="85"/>
  <c r="P109" i="85"/>
  <c r="P117" i="85"/>
  <c r="P125" i="85"/>
  <c r="P133" i="85"/>
  <c r="P141" i="85"/>
  <c r="P149" i="85"/>
  <c r="P165" i="85"/>
  <c r="P175" i="85"/>
  <c r="P183" i="85"/>
  <c r="P202" i="85"/>
  <c r="P211" i="85"/>
  <c r="P219" i="85"/>
  <c r="P248" i="85"/>
  <c r="P189" i="85"/>
  <c r="M189" i="8"/>
  <c r="P40" i="85"/>
  <c r="P129" i="85"/>
  <c r="P206" i="85"/>
  <c r="P13" i="85"/>
  <c r="P21" i="85"/>
  <c r="P29" i="85"/>
  <c r="P37" i="85"/>
  <c r="P45" i="85"/>
  <c r="P53" i="85"/>
  <c r="P61" i="85"/>
  <c r="P69" i="85"/>
  <c r="P78" i="85"/>
  <c r="P89" i="85"/>
  <c r="P98" i="85"/>
  <c r="P110" i="85"/>
  <c r="P118" i="85"/>
  <c r="P126" i="85"/>
  <c r="P134" i="85"/>
  <c r="P142" i="85"/>
  <c r="P150" i="85"/>
  <c r="P158" i="85"/>
  <c r="P166" i="85"/>
  <c r="P176" i="85"/>
  <c r="P184" i="85"/>
  <c r="P195" i="85"/>
  <c r="P203" i="85"/>
  <c r="P212" i="85"/>
  <c r="P220" i="85"/>
  <c r="P228" i="85"/>
  <c r="P173" i="85"/>
  <c r="M173" i="8"/>
  <c r="P207" i="85"/>
  <c r="M207" i="8"/>
  <c r="P32" i="85"/>
  <c r="P72" i="85"/>
  <c r="P121" i="85"/>
  <c r="P169" i="85"/>
  <c r="P215" i="85"/>
  <c r="P14" i="85"/>
  <c r="P30" i="85"/>
  <c r="P38" i="85"/>
  <c r="P54" i="85"/>
  <c r="P62" i="85"/>
  <c r="P70" i="85"/>
  <c r="P79" i="85"/>
  <c r="P90" i="85"/>
  <c r="P99" i="85"/>
  <c r="P111" i="85"/>
  <c r="P119" i="85"/>
  <c r="P127" i="85"/>
  <c r="P135" i="85"/>
  <c r="P143" i="85"/>
  <c r="P151" i="85"/>
  <c r="P159" i="85"/>
  <c r="P167" i="85"/>
  <c r="P177" i="85"/>
  <c r="P196" i="85"/>
  <c r="P204" i="85"/>
  <c r="P213" i="85"/>
  <c r="P221" i="85"/>
  <c r="P229" i="85"/>
  <c r="P82" i="85"/>
  <c r="M82" i="8"/>
  <c r="P76" i="85"/>
  <c r="P8" i="85"/>
  <c r="P56" i="85"/>
  <c r="P113" i="85"/>
  <c r="P161" i="85"/>
  <c r="P231" i="85"/>
  <c r="P7" i="85"/>
  <c r="P15" i="85"/>
  <c r="P23" i="85"/>
  <c r="P55" i="85"/>
  <c r="P63" i="85"/>
  <c r="P71" i="85"/>
  <c r="P91" i="85"/>
  <c r="P100" i="85"/>
  <c r="P120" i="85"/>
  <c r="P128" i="85"/>
  <c r="P136" i="85"/>
  <c r="P144" i="85"/>
  <c r="P152" i="85"/>
  <c r="P160" i="85"/>
  <c r="P168" i="85"/>
  <c r="P178" i="85"/>
  <c r="P186" i="85"/>
  <c r="M186" i="8"/>
  <c r="P197" i="85"/>
  <c r="P205" i="85"/>
  <c r="P214" i="85"/>
  <c r="P222" i="85"/>
  <c r="P230" i="85"/>
  <c r="P103" i="85"/>
  <c r="M103" i="8"/>
  <c r="P227" i="85"/>
  <c r="P224" i="85"/>
  <c r="P217" i="85"/>
  <c r="P216" i="85"/>
  <c r="P209" i="85"/>
  <c r="P208" i="85"/>
  <c r="P198" i="85"/>
  <c r="P194" i="85"/>
  <c r="P185" i="85"/>
  <c r="P132" i="85"/>
  <c r="P74" i="85"/>
  <c r="P66" i="85"/>
  <c r="P65" i="85"/>
  <c r="P64" i="85"/>
  <c r="P112" i="85"/>
  <c r="P81" i="85"/>
  <c r="P80" i="85"/>
  <c r="P50" i="85"/>
  <c r="P48" i="85"/>
  <c r="P47" i="85"/>
  <c r="P46" i="85"/>
  <c r="P39" i="85"/>
  <c r="P31" i="85"/>
  <c r="P28" i="85"/>
  <c r="P24" i="85"/>
  <c r="P22" i="85"/>
  <c r="P20" i="85"/>
  <c r="P6" i="85"/>
  <c r="P157" i="85"/>
  <c r="P156" i="85"/>
  <c r="E173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104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03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82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N266" i="106"/>
  <c r="N272" i="106" s="1"/>
  <c r="N275" i="106" s="1"/>
  <c r="N266" i="105"/>
  <c r="N272" i="105" s="1"/>
  <c r="N274" i="105" s="1"/>
  <c r="P5" i="107"/>
  <c r="N266" i="107"/>
  <c r="N272" i="107" s="1"/>
  <c r="N275" i="107" s="1"/>
  <c r="N266" i="103"/>
  <c r="N272" i="103" s="1"/>
  <c r="N274" i="103" s="1"/>
  <c r="N266" i="104"/>
  <c r="N272" i="104" s="1"/>
  <c r="N274" i="104" s="1"/>
  <c r="P5" i="102"/>
  <c r="N266" i="102"/>
  <c r="N272" i="102" s="1"/>
  <c r="N27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63" i="77"/>
  <c r="J263" i="77" s="1"/>
  <c r="G262" i="78"/>
  <c r="J262" i="78" s="1"/>
  <c r="E262" i="79" s="1"/>
  <c r="G174" i="77"/>
  <c r="J174" i="77" s="1"/>
  <c r="E174" i="78" s="1"/>
  <c r="G102" i="77"/>
  <c r="J102" i="77" s="1"/>
  <c r="E102" i="78" s="1"/>
  <c r="P207" i="95"/>
  <c r="N266" i="95"/>
  <c r="N272" i="95" s="1"/>
  <c r="N275" i="95" s="1"/>
  <c r="P97" i="78"/>
  <c r="N266" i="82"/>
  <c r="N272" i="82" s="1"/>
  <c r="N275" i="82" s="1"/>
  <c r="N266" i="90"/>
  <c r="N272" i="90" s="1"/>
  <c r="N275" i="90" s="1"/>
  <c r="N266" i="79"/>
  <c r="N272" i="79" s="1"/>
  <c r="N275" i="79" s="1"/>
  <c r="N266" i="85"/>
  <c r="N272" i="85" s="1"/>
  <c r="N275" i="85" s="1"/>
  <c r="N266" i="93"/>
  <c r="N272" i="93" s="1"/>
  <c r="N274" i="93" s="1"/>
  <c r="N266" i="101"/>
  <c r="N272" i="101" s="1"/>
  <c r="N274" i="101" s="1"/>
  <c r="N266" i="78"/>
  <c r="N266" i="86"/>
  <c r="N272" i="86" s="1"/>
  <c r="N275" i="86" s="1"/>
  <c r="N266" i="89"/>
  <c r="N272" i="89" s="1"/>
  <c r="N274" i="89" s="1"/>
  <c r="N266" i="81"/>
  <c r="N272" i="81" s="1"/>
  <c r="N274" i="81" s="1"/>
  <c r="N266" i="94"/>
  <c r="N272" i="94" s="1"/>
  <c r="N274" i="94" s="1"/>
  <c r="N266" i="83"/>
  <c r="N272" i="83" s="1"/>
  <c r="N275" i="83" s="1"/>
  <c r="N266" i="87"/>
  <c r="N272" i="87" s="1"/>
  <c r="N275" i="87" s="1"/>
  <c r="N266" i="91"/>
  <c r="N272" i="91" s="1"/>
  <c r="N274" i="91" s="1"/>
  <c r="N266" i="99"/>
  <c r="N272" i="99" s="1"/>
  <c r="N274" i="99" s="1"/>
  <c r="N266" i="97"/>
  <c r="N272" i="97" s="1"/>
  <c r="N275" i="97" s="1"/>
  <c r="N266" i="98"/>
  <c r="N272" i="98" s="1"/>
  <c r="N275" i="98" s="1"/>
  <c r="N266" i="80"/>
  <c r="N272" i="80" s="1"/>
  <c r="N274" i="80" s="1"/>
  <c r="N266" i="84"/>
  <c r="N272" i="84" s="1"/>
  <c r="N275" i="84" s="1"/>
  <c r="N266" i="88"/>
  <c r="N272" i="88" s="1"/>
  <c r="N274" i="88" s="1"/>
  <c r="N266" i="92"/>
  <c r="N266" i="96"/>
  <c r="N272" i="96" s="1"/>
  <c r="N266" i="100"/>
  <c r="N272" i="100" s="1"/>
  <c r="N275" i="100" s="1"/>
  <c r="P189" i="77"/>
  <c r="P207" i="77"/>
  <c r="P103" i="77"/>
  <c r="P105" i="77"/>
  <c r="P173" i="77"/>
  <c r="P190" i="77"/>
  <c r="P186" i="77"/>
  <c r="N272" i="78" l="1"/>
  <c r="N275" i="78" s="1"/>
  <c r="R6" i="8"/>
  <c r="N272" i="92"/>
  <c r="N275" i="92" s="1"/>
  <c r="R20" i="8"/>
  <c r="G88" i="78"/>
  <c r="J88" i="78" s="1"/>
  <c r="E88" i="79" s="1"/>
  <c r="E87" i="78"/>
  <c r="G100" i="8"/>
  <c r="G205" i="8"/>
  <c r="G101" i="8"/>
  <c r="G206" i="8"/>
  <c r="G34" i="8"/>
  <c r="G170" i="8"/>
  <c r="G28" i="8"/>
  <c r="G60" i="8"/>
  <c r="G132" i="8"/>
  <c r="G164" i="8"/>
  <c r="G61" i="8"/>
  <c r="G133" i="8"/>
  <c r="G165" i="8"/>
  <c r="G202" i="8"/>
  <c r="G30" i="8"/>
  <c r="G62" i="8"/>
  <c r="G134" i="8"/>
  <c r="G166" i="8"/>
  <c r="G204" i="8"/>
  <c r="G138" i="8"/>
  <c r="G95" i="8"/>
  <c r="G29" i="8"/>
  <c r="G97" i="8"/>
  <c r="G31" i="8"/>
  <c r="G40" i="8"/>
  <c r="G72" i="8"/>
  <c r="G112" i="8"/>
  <c r="G144" i="8"/>
  <c r="G178" i="8"/>
  <c r="G41" i="8"/>
  <c r="G73" i="8"/>
  <c r="G113" i="8"/>
  <c r="G145" i="8"/>
  <c r="G179" i="8"/>
  <c r="G215" i="8"/>
  <c r="G42" i="8"/>
  <c r="G114" i="8"/>
  <c r="G146" i="8"/>
  <c r="G216" i="8"/>
  <c r="G35" i="8"/>
  <c r="G67" i="8"/>
  <c r="G107" i="8"/>
  <c r="G139" i="8"/>
  <c r="G171" i="8"/>
  <c r="G209" i="8"/>
  <c r="G210" i="8"/>
  <c r="G69" i="8"/>
  <c r="G141" i="8"/>
  <c r="G175" i="8"/>
  <c r="G211" i="8"/>
  <c r="G176" i="8"/>
  <c r="G39" i="8"/>
  <c r="G71" i="8"/>
  <c r="G111" i="8"/>
  <c r="G143" i="8"/>
  <c r="G177" i="8"/>
  <c r="G32" i="8"/>
  <c r="G137" i="8"/>
  <c r="G66" i="8"/>
  <c r="G59" i="8"/>
  <c r="G200" i="8"/>
  <c r="G201" i="8"/>
  <c r="G98" i="8"/>
  <c r="G203" i="8"/>
  <c r="G63" i="8"/>
  <c r="G167" i="8"/>
  <c r="G214" i="8"/>
  <c r="G74" i="8"/>
  <c r="G180" i="8"/>
  <c r="G36" i="8"/>
  <c r="G68" i="8"/>
  <c r="G108" i="8"/>
  <c r="G140" i="8"/>
  <c r="G172" i="8"/>
  <c r="G109" i="8"/>
  <c r="G38" i="8"/>
  <c r="G70" i="8"/>
  <c r="G110" i="8"/>
  <c r="G142" i="8"/>
  <c r="G212" i="8"/>
  <c r="G213" i="8"/>
  <c r="G168" i="8"/>
  <c r="G27" i="8"/>
  <c r="G48" i="8"/>
  <c r="G81" i="8"/>
  <c r="G152" i="8"/>
  <c r="G186" i="8"/>
  <c r="G83" i="8"/>
  <c r="G153" i="8"/>
  <c r="G223" i="8"/>
  <c r="G191" i="8"/>
  <c r="G224" i="8"/>
  <c r="G43" i="8"/>
  <c r="G75" i="8"/>
  <c r="G115" i="8"/>
  <c r="G147" i="8"/>
  <c r="G217" i="8"/>
  <c r="G117" i="8"/>
  <c r="G183" i="8"/>
  <c r="G219" i="8"/>
  <c r="G79" i="8"/>
  <c r="G184" i="8"/>
  <c r="G47" i="8"/>
  <c r="G80" i="8"/>
  <c r="G119" i="8"/>
  <c r="G151" i="8"/>
  <c r="G185" i="8"/>
  <c r="G65" i="8"/>
  <c r="G208" i="8"/>
  <c r="G131" i="8"/>
  <c r="G96" i="8"/>
  <c r="G99" i="8"/>
  <c r="G120" i="8"/>
  <c r="G121" i="8"/>
  <c r="G222" i="8"/>
  <c r="G190" i="8"/>
  <c r="G50" i="8"/>
  <c r="G84" i="8"/>
  <c r="G122" i="8"/>
  <c r="G154" i="8"/>
  <c r="G181" i="8"/>
  <c r="G44" i="8"/>
  <c r="G77" i="8"/>
  <c r="G116" i="8"/>
  <c r="G148" i="8"/>
  <c r="G182" i="8"/>
  <c r="G218" i="8"/>
  <c r="G45" i="8"/>
  <c r="G78" i="8"/>
  <c r="G149" i="8"/>
  <c r="G46" i="8"/>
  <c r="G118" i="8"/>
  <c r="G150" i="8"/>
  <c r="G220" i="8"/>
  <c r="G221" i="8"/>
  <c r="G64" i="8"/>
  <c r="G33" i="8"/>
  <c r="G169" i="8"/>
  <c r="G106" i="8"/>
  <c r="G163" i="8"/>
  <c r="G135" i="8"/>
  <c r="G49" i="8"/>
  <c r="G56" i="8"/>
  <c r="G128" i="8"/>
  <c r="G160" i="8"/>
  <c r="G57" i="8"/>
  <c r="G129" i="8"/>
  <c r="G161" i="8"/>
  <c r="G103" i="8"/>
  <c r="G58" i="8"/>
  <c r="G199" i="8"/>
  <c r="G104" i="8"/>
  <c r="G51" i="8"/>
  <c r="G123" i="8"/>
  <c r="G155" i="8"/>
  <c r="G192" i="8"/>
  <c r="G225" i="8"/>
  <c r="G193" i="8"/>
  <c r="G89" i="8"/>
  <c r="G227" i="8"/>
  <c r="G195" i="8"/>
  <c r="G55" i="8"/>
  <c r="G91" i="8"/>
  <c r="G127" i="8"/>
  <c r="G159" i="8"/>
  <c r="G136" i="8"/>
  <c r="G92" i="8"/>
  <c r="G197" i="8"/>
  <c r="G82" i="8"/>
  <c r="G93" i="8"/>
  <c r="G198" i="8"/>
  <c r="G94" i="8"/>
  <c r="G130" i="8"/>
  <c r="G162" i="8"/>
  <c r="G85" i="8"/>
  <c r="G52" i="8"/>
  <c r="G86" i="8"/>
  <c r="G124" i="8"/>
  <c r="G226" i="8"/>
  <c r="G53" i="8"/>
  <c r="G125" i="8"/>
  <c r="G194" i="8"/>
  <c r="G54" i="8"/>
  <c r="G90" i="8"/>
  <c r="G126" i="8"/>
  <c r="G158" i="8"/>
  <c r="G228" i="8"/>
  <c r="G196" i="8"/>
  <c r="G173" i="8"/>
  <c r="N275" i="103"/>
  <c r="N275" i="101"/>
  <c r="N275" i="96"/>
  <c r="N274" i="106"/>
  <c r="N275" i="93"/>
  <c r="N274" i="102"/>
  <c r="N275" i="89"/>
  <c r="N274" i="86"/>
  <c r="N275" i="105"/>
  <c r="N274" i="92"/>
  <c r="N275" i="91"/>
  <c r="N274" i="85"/>
  <c r="N274" i="83"/>
  <c r="N275" i="81"/>
  <c r="N275" i="104"/>
  <c r="N275" i="99"/>
  <c r="N274" i="79"/>
  <c r="N274" i="78"/>
  <c r="G186" i="77"/>
  <c r="J186" i="77" s="1"/>
  <c r="N274" i="96"/>
  <c r="N274" i="90"/>
  <c r="N274" i="100"/>
  <c r="N274" i="82"/>
  <c r="N274" i="87"/>
  <c r="N274" i="95"/>
  <c r="N274" i="107"/>
  <c r="N274" i="84"/>
  <c r="N275" i="88"/>
  <c r="N275" i="94"/>
  <c r="N274" i="97"/>
  <c r="N275" i="80"/>
  <c r="N27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186" i="78" l="1"/>
  <c r="G186" i="78" s="1"/>
  <c r="J186" i="78" s="1"/>
  <c r="E186" i="79" s="1"/>
  <c r="P135" i="77"/>
  <c r="P136" i="77"/>
  <c r="P134" i="77"/>
  <c r="Y35" i="8"/>
  <c r="Y34" i="8" l="1"/>
  <c r="Y32" i="8"/>
  <c r="Y30" i="8"/>
  <c r="Y29" i="8"/>
  <c r="Y28" i="8"/>
  <c r="Y27" i="8"/>
  <c r="Y26" i="8"/>
  <c r="V35" i="8"/>
  <c r="V34" i="8"/>
  <c r="V32" i="8"/>
  <c r="V30" i="8"/>
  <c r="V29" i="8"/>
  <c r="V28" i="8"/>
  <c r="V27" i="8"/>
  <c r="V26" i="8"/>
  <c r="U35" i="8"/>
  <c r="U33" i="8"/>
  <c r="U32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Y5" i="8" l="1"/>
  <c r="AB5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4" i="74"/>
  <c r="R60" i="74"/>
  <c r="R63" i="74"/>
  <c r="M63" i="74"/>
  <c r="P63" i="74" s="1"/>
  <c r="M169" i="74"/>
  <c r="P169" i="74" s="1"/>
  <c r="R169" i="74"/>
  <c r="P248" i="77" l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6" i="77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4" i="8" s="1"/>
  <c r="AB35" i="8"/>
  <c r="W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64" i="78"/>
  <c r="R26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4" i="79"/>
  <c r="R264" i="81"/>
  <c r="R264" i="85"/>
  <c r="R264" i="97"/>
  <c r="R264" i="86"/>
  <c r="R264" i="84"/>
  <c r="R264" i="88"/>
  <c r="R264" i="90"/>
  <c r="R264" i="98"/>
  <c r="R264" i="87"/>
  <c r="R264" i="96"/>
  <c r="R264" i="107"/>
  <c r="P8" i="8"/>
  <c r="R264" i="99"/>
  <c r="R264" i="101"/>
  <c r="R264" i="102"/>
  <c r="R264" i="100"/>
  <c r="R264" i="104"/>
  <c r="R264" i="103"/>
  <c r="R264" i="105"/>
  <c r="R264" i="106"/>
  <c r="R264" i="89"/>
  <c r="R264" i="91"/>
  <c r="R264" i="92"/>
  <c r="R264" i="93"/>
  <c r="R264" i="94"/>
  <c r="R264" i="95"/>
  <c r="R264" i="82"/>
  <c r="R264" i="83"/>
  <c r="R35" i="74"/>
  <c r="N272" i="77" l="1"/>
  <c r="N275" i="77" s="1"/>
  <c r="R5" i="8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4" i="77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8" i="8"/>
  <c r="X8" i="8" s="1"/>
  <c r="R23" i="8"/>
  <c r="R14" i="8"/>
  <c r="R32" i="8"/>
  <c r="R13" i="8"/>
  <c r="R22" i="8"/>
  <c r="R19" i="8"/>
  <c r="R29" i="8"/>
  <c r="R12" i="8"/>
  <c r="R34" i="8"/>
  <c r="R15" i="8"/>
  <c r="R11" i="8"/>
  <c r="R16" i="8"/>
  <c r="R27" i="8"/>
  <c r="M75" i="74"/>
  <c r="P75" i="74" s="1"/>
  <c r="M45" i="74"/>
  <c r="P45" i="74" s="1"/>
  <c r="M60" i="74"/>
  <c r="P60" i="74" s="1"/>
  <c r="G12" i="74"/>
  <c r="J12" i="74" s="1"/>
  <c r="E12" i="8" s="1"/>
  <c r="J12" i="8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12" i="8" l="1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60" i="87"/>
  <c r="G60" i="87" s="1"/>
  <c r="J60" i="87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45" i="87"/>
  <c r="G45" i="87" s="1"/>
  <c r="J45" i="87" s="1"/>
  <c r="E114" i="86"/>
  <c r="G114" i="86" s="1"/>
  <c r="J114" i="86" s="1"/>
  <c r="E60" i="88"/>
  <c r="G60" i="88" s="1"/>
  <c r="J60" i="88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29" i="86"/>
  <c r="G129" i="86" s="1"/>
  <c r="J129" i="86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178" i="89"/>
  <c r="G178" i="89" s="1"/>
  <c r="J178" i="89" s="1"/>
  <c r="E178" i="90" s="1"/>
  <c r="G178" i="90" s="1"/>
  <c r="J178" i="90" s="1"/>
  <c r="E60" i="89"/>
  <c r="G60" i="89" s="1"/>
  <c r="J60" i="89" s="1"/>
  <c r="E60" i="90" s="1"/>
  <c r="G60" i="90" s="1"/>
  <c r="J60" i="90" s="1"/>
  <c r="E114" i="87"/>
  <c r="G114" i="87" s="1"/>
  <c r="J114" i="87" s="1"/>
  <c r="E45" i="88"/>
  <c r="G45" i="88" s="1"/>
  <c r="J45" i="88" s="1"/>
  <c r="E129" i="87"/>
  <c r="G129" i="87" s="1"/>
  <c r="J129" i="87" s="1"/>
  <c r="E109" i="87"/>
  <c r="G109" i="87" s="1"/>
  <c r="J109" i="87" s="1"/>
  <c r="E35" i="87"/>
  <c r="G35" i="87" s="1"/>
  <c r="J35" i="87" s="1"/>
  <c r="G169" i="88"/>
  <c r="J169" i="88" s="1"/>
  <c r="G45" i="95"/>
  <c r="J45" i="95" s="1"/>
  <c r="G94" i="93"/>
  <c r="J94" i="93" s="1"/>
  <c r="E94" i="94" s="1"/>
  <c r="G75" i="92"/>
  <c r="J75" i="92" s="1"/>
  <c r="E75" i="93" s="1"/>
  <c r="G35" i="95"/>
  <c r="J35" i="95" s="1"/>
  <c r="G12" i="84"/>
  <c r="J12" i="84" s="1"/>
  <c r="E12" i="85" s="1"/>
  <c r="E35" i="88" l="1"/>
  <c r="G35" i="88" s="1"/>
  <c r="J35" i="88" s="1"/>
  <c r="E45" i="89"/>
  <c r="G45" i="89" s="1"/>
  <c r="J45" i="89" s="1"/>
  <c r="E45" i="90" s="1"/>
  <c r="G45" i="90" s="1"/>
  <c r="J45" i="90" s="1"/>
  <c r="E45" i="91" s="1"/>
  <c r="G45" i="91" s="1"/>
  <c r="J45" i="91" s="1"/>
  <c r="E129" i="88"/>
  <c r="G129" i="88" s="1"/>
  <c r="J129" i="88" s="1"/>
  <c r="E178" i="9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09" i="88"/>
  <c r="G109" i="88" s="1"/>
  <c r="J109" i="88" s="1"/>
  <c r="E114" i="88"/>
  <c r="G114" i="88" s="1"/>
  <c r="J114" i="88" s="1"/>
  <c r="E60" i="9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3" i="88"/>
  <c r="G63" i="88" s="1"/>
  <c r="J63" i="88" s="1"/>
  <c r="E169" i="89"/>
  <c r="G169" i="89" s="1"/>
  <c r="J169" i="89" s="1"/>
  <c r="E169" i="90" s="1"/>
  <c r="G169" i="90" s="1"/>
  <c r="J169" i="90" s="1"/>
  <c r="E169" i="91" s="1"/>
  <c r="G60" i="95"/>
  <c r="J60" i="95" s="1"/>
  <c r="G178" i="95"/>
  <c r="J178" i="95" s="1"/>
  <c r="G94" i="94"/>
  <c r="J94" i="94" s="1"/>
  <c r="G35" i="96"/>
  <c r="J35" i="96" s="1"/>
  <c r="G75" i="93"/>
  <c r="J75" i="93" s="1"/>
  <c r="E75" i="94" s="1"/>
  <c r="G45" i="96"/>
  <c r="J45" i="96" s="1"/>
  <c r="G63" i="95"/>
  <c r="J63" i="95" s="1"/>
  <c r="G129" i="95"/>
  <c r="J129" i="95" s="1"/>
  <c r="G12" i="85"/>
  <c r="J12" i="85" s="1"/>
  <c r="E12" i="86" s="1"/>
  <c r="E109" i="89" l="1"/>
  <c r="G109" i="89" s="1"/>
  <c r="J109" i="89" s="1"/>
  <c r="E109" i="90" s="1"/>
  <c r="G109" i="90" s="1"/>
  <c r="J109" i="90" s="1"/>
  <c r="E129" i="89"/>
  <c r="G129" i="89" s="1"/>
  <c r="J129" i="89" s="1"/>
  <c r="E129" i="90" s="1"/>
  <c r="G129" i="90" s="1"/>
  <c r="J129" i="90" s="1"/>
  <c r="E129" i="91" s="1"/>
  <c r="G129" i="91" s="1"/>
  <c r="J129" i="91" s="1"/>
  <c r="E63" i="89"/>
  <c r="G63" i="89" s="1"/>
  <c r="J63" i="89" s="1"/>
  <c r="E63" i="90" s="1"/>
  <c r="G63" i="90" s="1"/>
  <c r="J63" i="90" s="1"/>
  <c r="E63" i="91" s="1"/>
  <c r="G63" i="91" s="1"/>
  <c r="J63" i="91" s="1"/>
  <c r="E114" i="89"/>
  <c r="G114" i="89" s="1"/>
  <c r="J114" i="89" s="1"/>
  <c r="E114" i="90" s="1"/>
  <c r="G114" i="90" s="1"/>
  <c r="J114" i="90" s="1"/>
  <c r="E45" i="92"/>
  <c r="G45" i="92" s="1"/>
  <c r="J45" i="92" s="1"/>
  <c r="E45" i="93" s="1"/>
  <c r="G45" i="93" s="1"/>
  <c r="J45" i="93" s="1"/>
  <c r="E45" i="94" s="1"/>
  <c r="G45" i="94" s="1"/>
  <c r="J45" i="94" s="1"/>
  <c r="E35" i="89"/>
  <c r="G35" i="89" s="1"/>
  <c r="J35" i="89" s="1"/>
  <c r="E35" i="90" s="1"/>
  <c r="G35" i="90" s="1"/>
  <c r="J35" i="90" s="1"/>
  <c r="E35" i="91" s="1"/>
  <c r="G35" i="91" s="1"/>
  <c r="J35" i="91" s="1"/>
  <c r="G12" i="86"/>
  <c r="J12" i="86" s="1"/>
  <c r="G35" i="97"/>
  <c r="J35" i="97" s="1"/>
  <c r="G169" i="91"/>
  <c r="J169" i="91" s="1"/>
  <c r="E169" i="92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8" s="1"/>
  <c r="J9" i="8" s="1"/>
  <c r="G11" i="74"/>
  <c r="J11" i="74" s="1"/>
  <c r="E11" i="8" s="1"/>
  <c r="J11" i="8" s="1"/>
  <c r="G10" i="74"/>
  <c r="J10" i="74" s="1"/>
  <c r="E10" i="8" s="1"/>
  <c r="J10" i="8" s="1"/>
  <c r="E63" i="92" l="1"/>
  <c r="G63" i="92" s="1"/>
  <c r="J63" i="92" s="1"/>
  <c r="E63" i="93" s="1"/>
  <c r="G63" i="93" s="1"/>
  <c r="J63" i="93" s="1"/>
  <c r="E63" i="94" s="1"/>
  <c r="G63" i="94" s="1"/>
  <c r="J63" i="94" s="1"/>
  <c r="E129" i="92"/>
  <c r="G129" i="92" s="1"/>
  <c r="J129" i="92" s="1"/>
  <c r="E129" i="93" s="1"/>
  <c r="G129" i="93" s="1"/>
  <c r="J129" i="93" s="1"/>
  <c r="E129" i="94" s="1"/>
  <c r="G129" i="94" s="1"/>
  <c r="J129" i="94" s="1"/>
  <c r="E35" i="92"/>
  <c r="G35" i="92" s="1"/>
  <c r="J35" i="92" s="1"/>
  <c r="E114" i="9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09" i="9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2" i="87"/>
  <c r="G12" i="87" s="1"/>
  <c r="J12" i="87" s="1"/>
  <c r="E12" i="88" s="1"/>
  <c r="G12" i="88" s="1"/>
  <c r="J12" i="88" s="1"/>
  <c r="E11" i="77"/>
  <c r="G11" i="77" s="1"/>
  <c r="J11" i="77" s="1"/>
  <c r="E11" i="78" s="1"/>
  <c r="E10" i="77"/>
  <c r="G10" i="77" s="1"/>
  <c r="J10" i="77" s="1"/>
  <c r="E10" i="78" s="1"/>
  <c r="E9" i="77"/>
  <c r="G9" i="77" s="1"/>
  <c r="J9" i="77" s="1"/>
  <c r="E9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2" i="89" l="1"/>
  <c r="G12" i="89" s="1"/>
  <c r="J12" i="89" s="1"/>
  <c r="E12" i="90" s="1"/>
  <c r="G12" i="90" s="1"/>
  <c r="J12" i="90" s="1"/>
  <c r="E12" i="91" s="1"/>
  <c r="E35" i="93"/>
  <c r="G35" i="93" s="1"/>
  <c r="J35" i="93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206" i="78"/>
  <c r="G206" i="78" s="1"/>
  <c r="J206" i="78" s="1"/>
  <c r="E206" i="79" s="1"/>
  <c r="G206" i="79" s="1"/>
  <c r="J206" i="79" s="1"/>
  <c r="E155" i="78"/>
  <c r="G155" i="78" s="1"/>
  <c r="J155" i="78" s="1"/>
  <c r="E155" i="79" s="1"/>
  <c r="G155" i="79" s="1"/>
  <c r="J155" i="79" s="1"/>
  <c r="E153" i="78"/>
  <c r="G153" i="78" s="1"/>
  <c r="J153" i="78" s="1"/>
  <c r="E153" i="79" s="1"/>
  <c r="G153" i="79" s="1"/>
  <c r="J153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148" i="78"/>
  <c r="G148" i="78" s="1"/>
  <c r="J148" i="78" s="1"/>
  <c r="E148" i="79" s="1"/>
  <c r="G148" i="79" s="1"/>
  <c r="J148" i="79" s="1"/>
  <c r="E83" i="78"/>
  <c r="G83" i="78" s="1"/>
  <c r="J83" i="78" s="1"/>
  <c r="E83" i="79" s="1"/>
  <c r="G83" i="79" s="1"/>
  <c r="J83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G9" i="8"/>
  <c r="G10" i="8"/>
  <c r="G11" i="8"/>
  <c r="G262" i="79"/>
  <c r="J262" i="79" s="1"/>
  <c r="E262" i="80" s="1"/>
  <c r="G262" i="8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35" i="94" l="1"/>
  <c r="G35" i="94" s="1"/>
  <c r="J35" i="94" s="1"/>
  <c r="J262" i="80"/>
  <c r="E262" i="81" s="1"/>
  <c r="E84" i="80"/>
  <c r="G84" i="80" s="1"/>
  <c r="J84" i="80" s="1"/>
  <c r="E84" i="81" s="1"/>
  <c r="G84" i="81" s="1"/>
  <c r="J84" i="81" s="1"/>
  <c r="E84" i="82" s="1"/>
  <c r="E153" i="80"/>
  <c r="G153" i="80" s="1"/>
  <c r="J153" i="80" s="1"/>
  <c r="E153" i="81" s="1"/>
  <c r="G153" i="81" s="1"/>
  <c r="J153" i="81" s="1"/>
  <c r="E153" i="82" s="1"/>
  <c r="E148" i="80"/>
  <c r="G148" i="80" s="1"/>
  <c r="J148" i="80" s="1"/>
  <c r="E148" i="81" s="1"/>
  <c r="G148" i="81" s="1"/>
  <c r="J148" i="81" s="1"/>
  <c r="E148" i="82" s="1"/>
  <c r="E155" i="80"/>
  <c r="G155" i="80" s="1"/>
  <c r="J155" i="80" s="1"/>
  <c r="E155" i="81" s="1"/>
  <c r="G155" i="81" s="1"/>
  <c r="J155" i="81" s="1"/>
  <c r="E155" i="82" s="1"/>
  <c r="E181" i="80"/>
  <c r="G181" i="80" s="1"/>
  <c r="J181" i="80" s="1"/>
  <c r="E181" i="81" s="1"/>
  <c r="G181" i="81" s="1"/>
  <c r="J181" i="81" s="1"/>
  <c r="E181" i="82" s="1"/>
  <c r="E206" i="80"/>
  <c r="G206" i="80" s="1"/>
  <c r="J206" i="80" s="1"/>
  <c r="E206" i="81" s="1"/>
  <c r="G206" i="81" s="1"/>
  <c r="J206" i="81" s="1"/>
  <c r="E206" i="82" s="1"/>
  <c r="E205" i="80"/>
  <c r="G205" i="80" s="1"/>
  <c r="J205" i="80" s="1"/>
  <c r="E205" i="81" s="1"/>
  <c r="G205" i="81" s="1"/>
  <c r="J205" i="81" s="1"/>
  <c r="E205" i="82" s="1"/>
  <c r="E126" i="80"/>
  <c r="G126" i="80" s="1"/>
  <c r="J126" i="80" s="1"/>
  <c r="E126" i="81" s="1"/>
  <c r="G126" i="81" s="1"/>
  <c r="J126" i="81" s="1"/>
  <c r="E126" i="82" s="1"/>
  <c r="E213" i="80"/>
  <c r="G213" i="80" s="1"/>
  <c r="J213" i="80" s="1"/>
  <c r="E213" i="81" s="1"/>
  <c r="G213" i="81" s="1"/>
  <c r="J213" i="81" s="1"/>
  <c r="E213" i="82" s="1"/>
  <c r="E177" i="80"/>
  <c r="G177" i="80" s="1"/>
  <c r="J177" i="80" s="1"/>
  <c r="E177" i="81" s="1"/>
  <c r="G177" i="81" s="1"/>
  <c r="J177" i="81" s="1"/>
  <c r="E177" i="82" s="1"/>
  <c r="E83" i="80"/>
  <c r="G83" i="80" s="1"/>
  <c r="J83" i="80" s="1"/>
  <c r="E83" i="81" s="1"/>
  <c r="G83" i="81" s="1"/>
  <c r="J83" i="81" s="1"/>
  <c r="E83" i="82" s="1"/>
  <c r="E152" i="80"/>
  <c r="G152" i="80" s="1"/>
  <c r="J152" i="80" s="1"/>
  <c r="E152" i="81" s="1"/>
  <c r="G152" i="81" s="1"/>
  <c r="J152" i="81" s="1"/>
  <c r="E152" i="82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125" i="80" l="1"/>
  <c r="G125" i="80" s="1"/>
  <c r="J125" i="80" s="1"/>
  <c r="G262" i="81"/>
  <c r="J262" i="81" s="1"/>
  <c r="E262" i="82" s="1"/>
  <c r="G262" i="82" s="1"/>
  <c r="J262" i="82" s="1"/>
  <c r="E262" i="83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0" i="74"/>
  <c r="N267" i="74"/>
  <c r="M5" i="74"/>
  <c r="N265" i="74" s="1"/>
  <c r="E125" i="81" l="1"/>
  <c r="G125" i="81" s="1"/>
  <c r="J125" i="81" s="1"/>
  <c r="E125" i="82" s="1"/>
  <c r="G125" i="82" s="1"/>
  <c r="J125" i="82" s="1"/>
  <c r="E125" i="83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26" i="81"/>
  <c r="G226" i="81" s="1"/>
  <c r="J226" i="81" s="1"/>
  <c r="E208" i="81"/>
  <c r="G208" i="81" s="1"/>
  <c r="J208" i="81" s="1"/>
  <c r="E203" i="80"/>
  <c r="G203" i="80" s="1"/>
  <c r="J203" i="80" s="1"/>
  <c r="E127" i="81"/>
  <c r="G127" i="81" s="1"/>
  <c r="J127" i="81" s="1"/>
  <c r="G262" i="83"/>
  <c r="J262" i="83" s="1"/>
  <c r="E262" i="84" s="1"/>
  <c r="G262" i="84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3" i="74"/>
  <c r="E208" i="82" l="1"/>
  <c r="G208" i="82" s="1"/>
  <c r="J208" i="82" s="1"/>
  <c r="E208" i="83" s="1"/>
  <c r="G208" i="83" s="1"/>
  <c r="J208" i="83" s="1"/>
  <c r="E208" i="84" s="1"/>
  <c r="E226" i="82"/>
  <c r="G226" i="82" s="1"/>
  <c r="J226" i="82" s="1"/>
  <c r="E226" i="83" s="1"/>
  <c r="G226" i="83" s="1"/>
  <c r="J226" i="83" s="1"/>
  <c r="E226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E127" i="82"/>
  <c r="G127" i="82" s="1"/>
  <c r="J127" i="82" s="1"/>
  <c r="E127" i="83" s="1"/>
  <c r="G127" i="83" s="1"/>
  <c r="J127" i="83" s="1"/>
  <c r="E127" i="84" s="1"/>
  <c r="E203" i="81"/>
  <c r="G203" i="81" s="1"/>
  <c r="J203" i="81" s="1"/>
  <c r="E203" i="82" s="1"/>
  <c r="G203" i="82" s="1"/>
  <c r="J203" i="82" s="1"/>
  <c r="E203" i="83" s="1"/>
  <c r="E211" i="81"/>
  <c r="G211" i="81" s="1"/>
  <c r="J211" i="81" s="1"/>
  <c r="E198" i="81"/>
  <c r="G198" i="81" s="1"/>
  <c r="J198" i="81" s="1"/>
  <c r="E149" i="81"/>
  <c r="G149" i="81" s="1"/>
  <c r="J149" i="81" s="1"/>
  <c r="E156" i="81"/>
  <c r="G156" i="81" s="1"/>
  <c r="J156" i="81" s="1"/>
  <c r="E209" i="81"/>
  <c r="G209" i="81" s="1"/>
  <c r="J209" i="81" s="1"/>
  <c r="E202" i="81"/>
  <c r="G202" i="81" s="1"/>
  <c r="J202" i="81" s="1"/>
  <c r="E204" i="81"/>
  <c r="G204" i="81" s="1"/>
  <c r="J204" i="81" s="1"/>
  <c r="E113" i="81"/>
  <c r="G113" i="81" s="1"/>
  <c r="J113" i="81" s="1"/>
  <c r="E128" i="81"/>
  <c r="G128" i="81" s="1"/>
  <c r="J128" i="81" s="1"/>
  <c r="E157" i="81"/>
  <c r="G157" i="81" s="1"/>
  <c r="J157" i="81" s="1"/>
  <c r="E210" i="81"/>
  <c r="G210" i="81" s="1"/>
  <c r="J210" i="81" s="1"/>
  <c r="E196" i="81"/>
  <c r="G196" i="81" s="1"/>
  <c r="J196" i="81" s="1"/>
  <c r="E182" i="81"/>
  <c r="G182" i="81" s="1"/>
  <c r="J182" i="81" s="1"/>
  <c r="E150" i="81"/>
  <c r="G150" i="81" s="1"/>
  <c r="J150" i="81" s="1"/>
  <c r="E197" i="81"/>
  <c r="G197" i="81" s="1"/>
  <c r="J197" i="81" s="1"/>
  <c r="E212" i="81"/>
  <c r="G212" i="81" s="1"/>
  <c r="J212" i="81" s="1"/>
  <c r="E195" i="81"/>
  <c r="G195" i="81" s="1"/>
  <c r="J195" i="81" s="1"/>
  <c r="E147" i="81"/>
  <c r="G147" i="81" s="1"/>
  <c r="J147" i="81" s="1"/>
  <c r="J262" i="84"/>
  <c r="E262" i="85" s="1"/>
  <c r="G262" i="85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X34" i="8"/>
  <c r="X19" i="8"/>
  <c r="X6" i="8"/>
  <c r="X5" i="8"/>
  <c r="Z5" i="8" s="1"/>
  <c r="AC5" i="8" s="1"/>
  <c r="Z33" i="8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71" i="74"/>
  <c r="X13" i="8"/>
  <c r="E195" i="82" l="1"/>
  <c r="G195" i="82" s="1"/>
  <c r="J195" i="82" s="1"/>
  <c r="E195" i="83" s="1"/>
  <c r="G195" i="83" s="1"/>
  <c r="J195" i="83" s="1"/>
  <c r="E195" i="84" s="1"/>
  <c r="E212" i="82"/>
  <c r="G212" i="82" s="1"/>
  <c r="J212" i="82" s="1"/>
  <c r="E212" i="83" s="1"/>
  <c r="G212" i="83" s="1"/>
  <c r="J212" i="83" s="1"/>
  <c r="E212" i="84" s="1"/>
  <c r="E113" i="82"/>
  <c r="G113" i="82" s="1"/>
  <c r="J113" i="82" s="1"/>
  <c r="E113" i="83" s="1"/>
  <c r="G113" i="83" s="1"/>
  <c r="J113" i="83" s="1"/>
  <c r="E113" i="84" s="1"/>
  <c r="E128" i="82"/>
  <c r="G128" i="82" s="1"/>
  <c r="J128" i="82" s="1"/>
  <c r="E128" i="83" s="1"/>
  <c r="G128" i="83" s="1"/>
  <c r="J128" i="83" s="1"/>
  <c r="E128" i="84" s="1"/>
  <c r="E150" i="82"/>
  <c r="G150" i="82" s="1"/>
  <c r="J150" i="82" s="1"/>
  <c r="E150" i="83" s="1"/>
  <c r="G150" i="83" s="1"/>
  <c r="J150" i="83" s="1"/>
  <c r="E150" i="84" s="1"/>
  <c r="E202" i="82"/>
  <c r="G202" i="82" s="1"/>
  <c r="J202" i="82" s="1"/>
  <c r="E202" i="83" s="1"/>
  <c r="G202" i="83" s="1"/>
  <c r="J202" i="83" s="1"/>
  <c r="E202" i="84" s="1"/>
  <c r="E204" i="82"/>
  <c r="G204" i="82" s="1"/>
  <c r="J204" i="82" s="1"/>
  <c r="E204" i="83" s="1"/>
  <c r="G204" i="83" s="1"/>
  <c r="J204" i="83" s="1"/>
  <c r="E204" i="84" s="1"/>
  <c r="E182" i="82"/>
  <c r="G182" i="82" s="1"/>
  <c r="J182" i="82" s="1"/>
  <c r="E182" i="83" s="1"/>
  <c r="G182" i="83" s="1"/>
  <c r="J182" i="83" s="1"/>
  <c r="E182" i="84" s="1"/>
  <c r="E209" i="82"/>
  <c r="G209" i="82" s="1"/>
  <c r="J209" i="82" s="1"/>
  <c r="E209" i="83" s="1"/>
  <c r="G209" i="83" s="1"/>
  <c r="J209" i="83" s="1"/>
  <c r="E209" i="84" s="1"/>
  <c r="E211" i="82"/>
  <c r="G211" i="82" s="1"/>
  <c r="J211" i="82" s="1"/>
  <c r="E211" i="83" s="1"/>
  <c r="G211" i="83" s="1"/>
  <c r="J211" i="83" s="1"/>
  <c r="E211" i="84" s="1"/>
  <c r="E197" i="82"/>
  <c r="G197" i="82" s="1"/>
  <c r="J197" i="82" s="1"/>
  <c r="E197" i="83" s="1"/>
  <c r="G197" i="83" s="1"/>
  <c r="J197" i="83" s="1"/>
  <c r="E197" i="84" s="1"/>
  <c r="E196" i="82"/>
  <c r="G196" i="82" s="1"/>
  <c r="J196" i="82" s="1"/>
  <c r="E196" i="83" s="1"/>
  <c r="G196" i="83" s="1"/>
  <c r="J196" i="83" s="1"/>
  <c r="E196" i="84" s="1"/>
  <c r="E156" i="82"/>
  <c r="G156" i="82" s="1"/>
  <c r="J156" i="82" s="1"/>
  <c r="E156" i="83" s="1"/>
  <c r="G156" i="83" s="1"/>
  <c r="J156" i="83" s="1"/>
  <c r="E156" i="84" s="1"/>
  <c r="E210" i="82"/>
  <c r="G210" i="82" s="1"/>
  <c r="J210" i="82" s="1"/>
  <c r="E210" i="83" s="1"/>
  <c r="G210" i="83" s="1"/>
  <c r="J210" i="83" s="1"/>
  <c r="E210" i="84" s="1"/>
  <c r="E149" i="82"/>
  <c r="G149" i="82" s="1"/>
  <c r="J149" i="82" s="1"/>
  <c r="E149" i="83" s="1"/>
  <c r="G149" i="83" s="1"/>
  <c r="J149" i="83" s="1"/>
  <c r="E149" i="84" s="1"/>
  <c r="E147" i="82"/>
  <c r="G147" i="82" s="1"/>
  <c r="J147" i="82" s="1"/>
  <c r="E147" i="83" s="1"/>
  <c r="G147" i="83" s="1"/>
  <c r="J147" i="83" s="1"/>
  <c r="E147" i="84" s="1"/>
  <c r="E157" i="82"/>
  <c r="G157" i="82" s="1"/>
  <c r="J157" i="82" s="1"/>
  <c r="E157" i="83" s="1"/>
  <c r="G157" i="83" s="1"/>
  <c r="J157" i="83" s="1"/>
  <c r="E157" i="84" s="1"/>
  <c r="E198" i="82"/>
  <c r="G198" i="82" s="1"/>
  <c r="J198" i="82" s="1"/>
  <c r="E198" i="83" s="1"/>
  <c r="G198" i="83" s="1"/>
  <c r="J198" i="83" s="1"/>
  <c r="E198" i="84" s="1"/>
  <c r="J262" i="85"/>
  <c r="E262" i="86" s="1"/>
  <c r="G262" i="86" s="1"/>
  <c r="J262" i="86" s="1"/>
  <c r="E262" i="87" s="1"/>
  <c r="G262" i="87" s="1"/>
  <c r="G169" i="99"/>
  <c r="J169" i="99" s="1"/>
  <c r="G169" i="100" s="1"/>
  <c r="J169" i="100" s="1"/>
  <c r="G169" i="101" s="1"/>
  <c r="J169" i="101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4" i="74"/>
  <c r="N273" i="74"/>
  <c r="X15" i="8"/>
  <c r="Y36" i="8"/>
  <c r="X10" i="8"/>
  <c r="X12" i="8"/>
  <c r="S36" i="8"/>
  <c r="X9" i="8"/>
  <c r="W36" i="8"/>
  <c r="T36" i="8"/>
  <c r="X11" i="8"/>
  <c r="U36" i="8"/>
  <c r="G169" i="102" l="1"/>
  <c r="J169" i="102" s="1"/>
  <c r="G169" i="103" s="1"/>
  <c r="J169" i="103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48" i="86" l="1"/>
  <c r="G148" i="86" s="1"/>
  <c r="J148" i="86" s="1"/>
  <c r="E148" i="87" s="1"/>
  <c r="G148" i="87" s="1"/>
  <c r="J148" i="87" s="1"/>
  <c r="E148" i="88" s="1"/>
  <c r="E127" i="86"/>
  <c r="G127" i="86" s="1"/>
  <c r="J127" i="86" s="1"/>
  <c r="E127" i="87" s="1"/>
  <c r="G127" i="87" s="1"/>
  <c r="J127" i="87" s="1"/>
  <c r="E127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77" i="86"/>
  <c r="G177" i="86" s="1"/>
  <c r="J177" i="86" s="1"/>
  <c r="E177" i="87" s="1"/>
  <c r="G177" i="87" s="1"/>
  <c r="J177" i="87" s="1"/>
  <c r="E177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226" i="86"/>
  <c r="G226" i="86" s="1"/>
  <c r="J226" i="86" s="1"/>
  <c r="E226" i="87" s="1"/>
  <c r="G226" i="87" s="1"/>
  <c r="J226" i="87" s="1"/>
  <c r="E226" i="88" s="1"/>
  <c r="E126" i="86"/>
  <c r="G126" i="86" s="1"/>
  <c r="J126" i="86" s="1"/>
  <c r="E126" i="87" s="1"/>
  <c r="G126" i="87" s="1"/>
  <c r="J126" i="87" s="1"/>
  <c r="E126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71" i="81"/>
  <c r="G71" i="81" s="1"/>
  <c r="J71" i="81" s="1"/>
  <c r="E175" i="81"/>
  <c r="G175" i="81" s="1"/>
  <c r="J175" i="81" s="1"/>
  <c r="E70" i="81"/>
  <c r="G70" i="81" s="1"/>
  <c r="J70" i="81" s="1"/>
  <c r="G169" i="104"/>
  <c r="J169" i="104" s="1"/>
  <c r="J262" i="87"/>
  <c r="E262" i="88" s="1"/>
  <c r="G262" i="88" s="1"/>
  <c r="J262" i="88" s="1"/>
  <c r="E262" i="89" s="1"/>
  <c r="G262" i="89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98" i="86" l="1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71" i="82"/>
  <c r="G71" i="82" s="1"/>
  <c r="J71" i="82" s="1"/>
  <c r="E71" i="83" s="1"/>
  <c r="G71" i="83" s="1"/>
  <c r="J71" i="83" s="1"/>
  <c r="E71" i="84" s="1"/>
  <c r="E157" i="90"/>
  <c r="G157" i="90" s="1"/>
  <c r="J157" i="90" s="1"/>
  <c r="E195" i="86"/>
  <c r="G195" i="86" s="1"/>
  <c r="J195" i="86" s="1"/>
  <c r="E195" i="87" s="1"/>
  <c r="G195" i="87" s="1"/>
  <c r="J195" i="87" s="1"/>
  <c r="E195" i="88" s="1"/>
  <c r="E156" i="90"/>
  <c r="G156" i="90" s="1"/>
  <c r="J156" i="90" s="1"/>
  <c r="E175" i="82"/>
  <c r="G175" i="82" s="1"/>
  <c r="J175" i="82" s="1"/>
  <c r="E175" i="83" s="1"/>
  <c r="G175" i="83" s="1"/>
  <c r="J175" i="83" s="1"/>
  <c r="E175" i="84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03" i="86"/>
  <c r="G203" i="86" s="1"/>
  <c r="J203" i="86" s="1"/>
  <c r="E203" i="87" s="1"/>
  <c r="G203" i="87" s="1"/>
  <c r="J203" i="87" s="1"/>
  <c r="E203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70" i="82"/>
  <c r="G70" i="82" s="1"/>
  <c r="J70" i="82" s="1"/>
  <c r="E70" i="83" s="1"/>
  <c r="G70" i="83" s="1"/>
  <c r="J70" i="83" s="1"/>
  <c r="E70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J262" i="89"/>
  <c r="G12" i="99"/>
  <c r="J12" i="99" s="1"/>
  <c r="G12" i="100" s="1"/>
  <c r="J12" i="100" s="1"/>
  <c r="G12" i="101" s="1"/>
  <c r="J12" i="101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8" s="1"/>
  <c r="J24" i="8" s="1"/>
  <c r="G21" i="74"/>
  <c r="J21" i="74" s="1"/>
  <c r="E21" i="8" s="1"/>
  <c r="J21" i="8" s="1"/>
  <c r="G20" i="74"/>
  <c r="J20" i="74" s="1"/>
  <c r="E20" i="8" s="1"/>
  <c r="J20" i="8" s="1"/>
  <c r="G19" i="74"/>
  <c r="J19" i="74" s="1"/>
  <c r="E19" i="8" s="1"/>
  <c r="J19" i="8" s="1"/>
  <c r="G23" i="74"/>
  <c r="J23" i="74" s="1"/>
  <c r="E23" i="8" s="1"/>
  <c r="J23" i="8" s="1"/>
  <c r="G22" i="74"/>
  <c r="J22" i="74" s="1"/>
  <c r="E22" i="8" s="1"/>
  <c r="J22" i="8" s="1"/>
  <c r="G25" i="74"/>
  <c r="J25" i="74" s="1"/>
  <c r="E25" i="8" s="1"/>
  <c r="J25" i="8" s="1"/>
  <c r="G26" i="74"/>
  <c r="J26" i="74" s="1"/>
  <c r="E26" i="8" s="1"/>
  <c r="J26" i="8" s="1"/>
  <c r="G168" i="77"/>
  <c r="J168" i="77" s="1"/>
  <c r="E168" i="78" s="1"/>
  <c r="N204" i="64"/>
  <c r="X107" i="64"/>
  <c r="J206" i="64" s="1"/>
  <c r="K207" i="64" s="1"/>
  <c r="G12" i="102" l="1"/>
  <c r="J12" i="102" s="1"/>
  <c r="G12" i="103" s="1"/>
  <c r="J12" i="103" s="1"/>
  <c r="E156" i="9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7" i="9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06" i="89"/>
  <c r="G206" i="89" s="1"/>
  <c r="J206" i="89" s="1"/>
  <c r="E206" i="90" s="1"/>
  <c r="G206" i="90" s="1"/>
  <c r="J206" i="90" s="1"/>
  <c r="E206" i="91" s="1"/>
  <c r="E11" i="87"/>
  <c r="G11" i="87" s="1"/>
  <c r="J11" i="87" s="1"/>
  <c r="E11" i="88" s="1"/>
  <c r="G11" i="88" s="1"/>
  <c r="J11" i="88" s="1"/>
  <c r="E205" i="89"/>
  <c r="G205" i="89" s="1"/>
  <c r="J205" i="89" s="1"/>
  <c r="E205" i="90" s="1"/>
  <c r="G205" i="90" s="1"/>
  <c r="J205" i="90" s="1"/>
  <c r="E205" i="91" s="1"/>
  <c r="E262" i="90"/>
  <c r="G262" i="90" s="1"/>
  <c r="J262" i="90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9" i="87"/>
  <c r="G9" i="87" s="1"/>
  <c r="J9" i="87" s="1"/>
  <c r="E9" i="88" s="1"/>
  <c r="G9" i="88" s="1"/>
  <c r="J9" i="88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213" i="89"/>
  <c r="G213" i="89" s="1"/>
  <c r="J213" i="89" s="1"/>
  <c r="E213" i="90" s="1"/>
  <c r="G213" i="90" s="1"/>
  <c r="J213" i="90" s="1"/>
  <c r="E213" i="91" s="1"/>
  <c r="E10" i="87"/>
  <c r="G10" i="87" s="1"/>
  <c r="J10" i="87" s="1"/>
  <c r="E10" i="88" s="1"/>
  <c r="G10" i="88" s="1"/>
  <c r="J10" i="88" s="1"/>
  <c r="E148" i="89"/>
  <c r="G148" i="89" s="1"/>
  <c r="J148" i="89" s="1"/>
  <c r="E148" i="90" s="1"/>
  <c r="G148" i="90" s="1"/>
  <c r="J148" i="90" s="1"/>
  <c r="E148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155" i="89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5" i="77"/>
  <c r="G25" i="77" s="1"/>
  <c r="J25" i="77" s="1"/>
  <c r="E25" i="78" s="1"/>
  <c r="E26" i="77"/>
  <c r="G26" i="77" s="1"/>
  <c r="J26" i="77" s="1"/>
  <c r="E26" i="78" s="1"/>
  <c r="E22" i="77"/>
  <c r="G22" i="77" s="1"/>
  <c r="J22" i="77" s="1"/>
  <c r="E22" i="78" s="1"/>
  <c r="E23" i="77"/>
  <c r="G23" i="77" s="1"/>
  <c r="J23" i="77" s="1"/>
  <c r="E23" i="78" s="1"/>
  <c r="E19" i="77"/>
  <c r="G19" i="77" s="1"/>
  <c r="J19" i="77" s="1"/>
  <c r="E19" i="78" s="1"/>
  <c r="E20" i="77"/>
  <c r="G20" i="77" s="1"/>
  <c r="J20" i="77" s="1"/>
  <c r="E20" i="78" s="1"/>
  <c r="E24" i="77"/>
  <c r="G24" i="77" s="1"/>
  <c r="J24" i="77" s="1"/>
  <c r="E24" i="78" s="1"/>
  <c r="E21" i="77"/>
  <c r="G21" i="77" s="1"/>
  <c r="J21" i="77" s="1"/>
  <c r="E21" i="78" s="1"/>
  <c r="G129" i="107"/>
  <c r="J129" i="107" s="1"/>
  <c r="G63" i="107"/>
  <c r="J63" i="107" s="1"/>
  <c r="G178" i="107"/>
  <c r="J178" i="107" s="1"/>
  <c r="G60" i="107"/>
  <c r="J60" i="107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168" i="78"/>
  <c r="J168" i="78" s="1"/>
  <c r="E168" i="79" s="1"/>
  <c r="K213" i="64"/>
  <c r="K215" i="64" s="1"/>
  <c r="E11" i="89" l="1"/>
  <c r="G11" i="89" s="1"/>
  <c r="J11" i="89" s="1"/>
  <c r="E11" i="90" s="1"/>
  <c r="G11" i="90" s="1"/>
  <c r="J11" i="90" s="1"/>
  <c r="E11" i="91" s="1"/>
  <c r="E10" i="89"/>
  <c r="G10" i="89" s="1"/>
  <c r="J10" i="89" s="1"/>
  <c r="E10" i="90" s="1"/>
  <c r="G10" i="90" s="1"/>
  <c r="J10" i="90" s="1"/>
  <c r="E10" i="91" s="1"/>
  <c r="E262" i="91"/>
  <c r="G262" i="91" s="1"/>
  <c r="J262" i="91" s="1"/>
  <c r="E262" i="92" s="1"/>
  <c r="G262" i="92" s="1"/>
  <c r="E204" i="89"/>
  <c r="G204" i="89" s="1"/>
  <c r="J204" i="89" s="1"/>
  <c r="E204" i="90" s="1"/>
  <c r="G204" i="90" s="1"/>
  <c r="J204" i="90" s="1"/>
  <c r="E204" i="91" s="1"/>
  <c r="E9" i="89"/>
  <c r="G9" i="89" s="1"/>
  <c r="J9" i="89" s="1"/>
  <c r="E9" i="90" s="1"/>
  <c r="G9" i="90" s="1"/>
  <c r="J9" i="90" s="1"/>
  <c r="E9" i="91" s="1"/>
  <c r="E196" i="89"/>
  <c r="G196" i="89" s="1"/>
  <c r="J196" i="89" s="1"/>
  <c r="E196" i="90" s="1"/>
  <c r="G196" i="90" s="1"/>
  <c r="J196" i="90" s="1"/>
  <c r="E196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47" i="89"/>
  <c r="G147" i="89" s="1"/>
  <c r="J147" i="89" s="1"/>
  <c r="E147" i="90" s="1"/>
  <c r="G147" i="90" s="1"/>
  <c r="J147" i="90" s="1"/>
  <c r="E147" i="91" s="1"/>
  <c r="E128" i="89"/>
  <c r="G128" i="89" s="1"/>
  <c r="J128" i="89" s="1"/>
  <c r="E128" i="90" s="1"/>
  <c r="G128" i="90" s="1"/>
  <c r="J128" i="90" s="1"/>
  <c r="E128" i="91" s="1"/>
  <c r="E197" i="89"/>
  <c r="G197" i="89" s="1"/>
  <c r="J197" i="89" s="1"/>
  <c r="E197" i="90" s="1"/>
  <c r="G197" i="90" s="1"/>
  <c r="J197" i="90" s="1"/>
  <c r="E197" i="91" s="1"/>
  <c r="E210" i="89"/>
  <c r="G210" i="89" s="1"/>
  <c r="J210" i="89" s="1"/>
  <c r="E210" i="90" s="1"/>
  <c r="G210" i="90" s="1"/>
  <c r="J210" i="90" s="1"/>
  <c r="E210" i="91" s="1"/>
  <c r="E198" i="89"/>
  <c r="G198" i="89" s="1"/>
  <c r="J198" i="89" s="1"/>
  <c r="E198" i="90" s="1"/>
  <c r="G198" i="90" s="1"/>
  <c r="J198" i="90" s="1"/>
  <c r="E198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203" i="89"/>
  <c r="G203" i="89" s="1"/>
  <c r="J203" i="89" s="1"/>
  <c r="E203" i="90" s="1"/>
  <c r="G203" i="90" s="1"/>
  <c r="J203" i="90" s="1"/>
  <c r="E203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73" i="78" s="1"/>
  <c r="J173" i="78" s="1"/>
  <c r="G23" i="8"/>
  <c r="G24" i="8"/>
  <c r="G22" i="8"/>
  <c r="G26" i="8"/>
  <c r="G21" i="8"/>
  <c r="G20" i="8"/>
  <c r="G25" i="8"/>
  <c r="G19" i="8"/>
  <c r="G12" i="104"/>
  <c r="J12" i="104" s="1"/>
  <c r="G94" i="107"/>
  <c r="J94" i="107" s="1"/>
  <c r="G109" i="107"/>
  <c r="J109" i="107" s="1"/>
  <c r="G114" i="107"/>
  <c r="J114" i="107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63" i="78"/>
  <c r="J263" i="78" s="1"/>
  <c r="G95" i="77"/>
  <c r="J95" i="77" s="1"/>
  <c r="E95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70" i="86" l="1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E113" i="91" s="1"/>
  <c r="E71" i="86"/>
  <c r="G71" i="86" s="1"/>
  <c r="J71" i="86" s="1"/>
  <c r="E71" i="87" s="1"/>
  <c r="G71" i="87" s="1"/>
  <c r="J71" i="87" s="1"/>
  <c r="E71" i="88" s="1"/>
  <c r="G174" i="79"/>
  <c r="J174" i="79" s="1"/>
  <c r="E174" i="80" s="1"/>
  <c r="E173" i="79"/>
  <c r="E99" i="78"/>
  <c r="G99" i="78" s="1"/>
  <c r="J99" i="78" s="1"/>
  <c r="E99" i="79" s="1"/>
  <c r="G99" i="79" s="1"/>
  <c r="J99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79" i="78"/>
  <c r="G79" i="78" s="1"/>
  <c r="J79" i="78" s="1"/>
  <c r="E65" i="78"/>
  <c r="G65" i="78" s="1"/>
  <c r="J65" i="78" s="1"/>
  <c r="E160" i="78"/>
  <c r="G160" i="78" s="1"/>
  <c r="J160" i="78" s="1"/>
  <c r="E225" i="78"/>
  <c r="G225" i="78" s="1"/>
  <c r="J225" i="78" s="1"/>
  <c r="E225" i="79" s="1"/>
  <c r="G225" i="79" s="1"/>
  <c r="J225" i="79" s="1"/>
  <c r="E77" i="78"/>
  <c r="G77" i="78" s="1"/>
  <c r="J77" i="78" s="1"/>
  <c r="E77" i="79" s="1"/>
  <c r="G77" i="79" s="1"/>
  <c r="J77" i="79" s="1"/>
  <c r="E58" i="78"/>
  <c r="G58" i="78" s="1"/>
  <c r="J58" i="78" s="1"/>
  <c r="E58" i="79" s="1"/>
  <c r="G58" i="79" s="1"/>
  <c r="J58" i="79" s="1"/>
  <c r="E37" i="78"/>
  <c r="G37" i="78" s="1"/>
  <c r="J37" i="78" s="1"/>
  <c r="E37" i="79" s="1"/>
  <c r="G37" i="79" s="1"/>
  <c r="J37" i="79" s="1"/>
  <c r="E170" i="78"/>
  <c r="G170" i="78" s="1"/>
  <c r="J170" i="78" s="1"/>
  <c r="E56" i="78"/>
  <c r="G56" i="78" s="1"/>
  <c r="J56" i="78" s="1"/>
  <c r="E56" i="79" s="1"/>
  <c r="G56" i="79" s="1"/>
  <c r="J56" i="79" s="1"/>
  <c r="E44" i="78"/>
  <c r="G44" i="78" s="1"/>
  <c r="J44" i="78" s="1"/>
  <c r="E44" i="79" s="1"/>
  <c r="G44" i="79" s="1"/>
  <c r="J44" i="79" s="1"/>
  <c r="E118" i="78"/>
  <c r="G118" i="78" s="1"/>
  <c r="J118" i="78" s="1"/>
  <c r="E118" i="79" s="1"/>
  <c r="G118" i="79" s="1"/>
  <c r="J118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227" i="78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89" i="78"/>
  <c r="G89" i="78" s="1"/>
  <c r="J89" i="78" s="1"/>
  <c r="E89" i="79" s="1"/>
  <c r="G89" i="79" s="1"/>
  <c r="J89" i="79" s="1"/>
  <c r="E57" i="78"/>
  <c r="G57" i="78" s="1"/>
  <c r="J57" i="78" s="1"/>
  <c r="E57" i="79" s="1"/>
  <c r="G57" i="79" s="1"/>
  <c r="J57" i="79" s="1"/>
  <c r="E74" i="78"/>
  <c r="G74" i="78" s="1"/>
  <c r="J74" i="78" s="1"/>
  <c r="E74" i="79" s="1"/>
  <c r="G74" i="79" s="1"/>
  <c r="J74" i="79" s="1"/>
  <c r="E140" i="78"/>
  <c r="G140" i="78" s="1"/>
  <c r="J140" i="78" s="1"/>
  <c r="E140" i="79" s="1"/>
  <c r="G140" i="79" s="1"/>
  <c r="J140" i="79" s="1"/>
  <c r="E31" i="78"/>
  <c r="G31" i="78" s="1"/>
  <c r="J31" i="78" s="1"/>
  <c r="E31" i="79" s="1"/>
  <c r="G31" i="79" s="1"/>
  <c r="J31" i="79" s="1"/>
  <c r="E33" i="78"/>
  <c r="G33" i="78" s="1"/>
  <c r="J33" i="78" s="1"/>
  <c r="E33" i="79" s="1"/>
  <c r="G33" i="79" s="1"/>
  <c r="J33" i="79" s="1"/>
  <c r="E108" i="78"/>
  <c r="G108" i="78" s="1"/>
  <c r="J108" i="78" s="1"/>
  <c r="E108" i="79" s="1"/>
  <c r="G108" i="79" s="1"/>
  <c r="J108" i="79" s="1"/>
  <c r="E166" i="78"/>
  <c r="G166" i="78" s="1"/>
  <c r="J166" i="78" s="1"/>
  <c r="E61" i="78"/>
  <c r="G61" i="78" s="1"/>
  <c r="J61" i="78" s="1"/>
  <c r="E61" i="79" s="1"/>
  <c r="G61" i="79" s="1"/>
  <c r="J61" i="79" s="1"/>
  <c r="E115" i="78"/>
  <c r="G115" i="78" s="1"/>
  <c r="J115" i="78" s="1"/>
  <c r="E115" i="79" s="1"/>
  <c r="G115" i="79" s="1"/>
  <c r="J115" i="79" s="1"/>
  <c r="E43" i="78"/>
  <c r="G43" i="78" s="1"/>
  <c r="J43" i="78" s="1"/>
  <c r="E43" i="79" s="1"/>
  <c r="G43" i="79" s="1"/>
  <c r="J43" i="79" s="1"/>
  <c r="E27" i="78"/>
  <c r="G27" i="78" s="1"/>
  <c r="J27" i="78" s="1"/>
  <c r="E27" i="79" s="1"/>
  <c r="G27" i="79" s="1"/>
  <c r="J27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43" i="78"/>
  <c r="G143" i="78" s="1"/>
  <c r="J143" i="78" s="1"/>
  <c r="E143" i="79" s="1"/>
  <c r="G143" i="79" s="1"/>
  <c r="J143" i="79" s="1"/>
  <c r="E135" i="78"/>
  <c r="G135" i="78" s="1"/>
  <c r="J135" i="78" s="1"/>
  <c r="E135" i="79" s="1"/>
  <c r="E100" i="78"/>
  <c r="G100" i="78" s="1"/>
  <c r="J100" i="78" s="1"/>
  <c r="E100" i="79" s="1"/>
  <c r="G100" i="79" s="1"/>
  <c r="J100" i="79" s="1"/>
  <c r="E41" i="78"/>
  <c r="G41" i="78" s="1"/>
  <c r="J41" i="78" s="1"/>
  <c r="E41" i="79" s="1"/>
  <c r="G41" i="79" s="1"/>
  <c r="J41" i="79" s="1"/>
  <c r="E66" i="78"/>
  <c r="G66" i="78" s="1"/>
  <c r="J66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J262" i="92"/>
  <c r="E262" i="93" s="1"/>
  <c r="G262" i="93" s="1"/>
  <c r="G263" i="79"/>
  <c r="J263" i="79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E227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8" s="1"/>
  <c r="J13" i="8" s="1"/>
  <c r="G7" i="74"/>
  <c r="J7" i="74" s="1"/>
  <c r="E7" i="8" s="1"/>
  <c r="J7" i="8" s="1"/>
  <c r="G18" i="74"/>
  <c r="J18" i="74" s="1"/>
  <c r="E18" i="8" s="1"/>
  <c r="J18" i="8" s="1"/>
  <c r="G14" i="74"/>
  <c r="J14" i="74" s="1"/>
  <c r="E14" i="8" s="1"/>
  <c r="J14" i="8" s="1"/>
  <c r="G16" i="74"/>
  <c r="J16" i="74" s="1"/>
  <c r="E16" i="8" s="1"/>
  <c r="J16" i="8" s="1"/>
  <c r="G17" i="74"/>
  <c r="J17" i="74" s="1"/>
  <c r="E17" i="8" s="1"/>
  <c r="J17" i="8" s="1"/>
  <c r="G15" i="74"/>
  <c r="J15" i="74" s="1"/>
  <c r="E15" i="8" s="1"/>
  <c r="J15" i="8" s="1"/>
  <c r="G8" i="74"/>
  <c r="J8" i="74" s="1"/>
  <c r="E8" i="8" s="1"/>
  <c r="J8" i="8" s="1"/>
  <c r="G6" i="74"/>
  <c r="J6" i="74" s="1"/>
  <c r="E6" i="8" s="1"/>
  <c r="J6" i="8" s="1"/>
  <c r="Z15" i="8"/>
  <c r="Z17" i="8"/>
  <c r="Z31" i="8"/>
  <c r="Z25" i="8"/>
  <c r="Z23" i="8"/>
  <c r="G113" i="91" l="1"/>
  <c r="J113" i="91" s="1"/>
  <c r="E61" i="80"/>
  <c r="G61" i="80" s="1"/>
  <c r="J61" i="80" s="1"/>
  <c r="E61" i="81" s="1"/>
  <c r="G61" i="81" s="1"/>
  <c r="J61" i="81" s="1"/>
  <c r="E61" i="82" s="1"/>
  <c r="E56" i="80"/>
  <c r="G56" i="80" s="1"/>
  <c r="J56" i="80" s="1"/>
  <c r="E56" i="81" s="1"/>
  <c r="G56" i="81" s="1"/>
  <c r="J56" i="81" s="1"/>
  <c r="E56" i="82" s="1"/>
  <c r="E50" i="80"/>
  <c r="G50" i="80" s="1"/>
  <c r="J50" i="80" s="1"/>
  <c r="E50" i="81" s="1"/>
  <c r="G50" i="81" s="1"/>
  <c r="J50" i="81" s="1"/>
  <c r="E50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57" i="80"/>
  <c r="G57" i="80" s="1"/>
  <c r="J57" i="80" s="1"/>
  <c r="E57" i="81" s="1"/>
  <c r="G57" i="81" s="1"/>
  <c r="J57" i="81" s="1"/>
  <c r="E57" i="82" s="1"/>
  <c r="E49" i="80"/>
  <c r="G49" i="80" s="1"/>
  <c r="J49" i="80" s="1"/>
  <c r="E49" i="81" s="1"/>
  <c r="G49" i="81" s="1"/>
  <c r="J49" i="81" s="1"/>
  <c r="E49" i="82" s="1"/>
  <c r="E78" i="80"/>
  <c r="G78" i="80" s="1"/>
  <c r="J78" i="80" s="1"/>
  <c r="E78" i="81" s="1"/>
  <c r="G78" i="81" s="1"/>
  <c r="J78" i="81" s="1"/>
  <c r="E78" i="82" s="1"/>
  <c r="E143" i="80"/>
  <c r="G143" i="80" s="1"/>
  <c r="J143" i="80" s="1"/>
  <c r="E143" i="81" s="1"/>
  <c r="G143" i="81" s="1"/>
  <c r="J143" i="81" s="1"/>
  <c r="E143" i="82" s="1"/>
  <c r="E52" i="80"/>
  <c r="G52" i="80" s="1"/>
  <c r="J52" i="80" s="1"/>
  <c r="E52" i="81" s="1"/>
  <c r="G52" i="81" s="1"/>
  <c r="J52" i="81" s="1"/>
  <c r="E52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51" i="80"/>
  <c r="G51" i="80" s="1"/>
  <c r="J51" i="80" s="1"/>
  <c r="E51" i="81" s="1"/>
  <c r="G51" i="81" s="1"/>
  <c r="J51" i="81" s="1"/>
  <c r="E51" i="82" s="1"/>
  <c r="E89" i="80"/>
  <c r="G89" i="80" s="1"/>
  <c r="J89" i="80" s="1"/>
  <c r="E89" i="81" s="1"/>
  <c r="G89" i="81" s="1"/>
  <c r="J89" i="81" s="1"/>
  <c r="E89" i="82" s="1"/>
  <c r="E47" i="80"/>
  <c r="G47" i="80" s="1"/>
  <c r="J47" i="80" s="1"/>
  <c r="E47" i="81" s="1"/>
  <c r="G47" i="81" s="1"/>
  <c r="J47" i="81" s="1"/>
  <c r="E47" i="82" s="1"/>
  <c r="E37" i="80"/>
  <c r="G37" i="80" s="1"/>
  <c r="J37" i="80" s="1"/>
  <c r="E37" i="81" s="1"/>
  <c r="G37" i="81" s="1"/>
  <c r="J37" i="81" s="1"/>
  <c r="E37" i="82" s="1"/>
  <c r="E64" i="80"/>
  <c r="G64" i="80" s="1"/>
  <c r="J64" i="80" s="1"/>
  <c r="E64" i="81" s="1"/>
  <c r="G64" i="81" s="1"/>
  <c r="J64" i="81" s="1"/>
  <c r="E64" i="82" s="1"/>
  <c r="E29" i="80"/>
  <c r="G29" i="80" s="1"/>
  <c r="J29" i="80" s="1"/>
  <c r="E29" i="81" s="1"/>
  <c r="G29" i="81" s="1"/>
  <c r="J29" i="81" s="1"/>
  <c r="E29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80" i="80"/>
  <c r="G80" i="80" s="1"/>
  <c r="J80" i="80" s="1"/>
  <c r="E80" i="81" s="1"/>
  <c r="G80" i="81" s="1"/>
  <c r="J80" i="81" s="1"/>
  <c r="E80" i="82" s="1"/>
  <c r="E141" i="80"/>
  <c r="G141" i="80" s="1"/>
  <c r="J141" i="80" s="1"/>
  <c r="E141" i="81" s="1"/>
  <c r="G141" i="81" s="1"/>
  <c r="J141" i="81" s="1"/>
  <c r="E141" i="82" s="1"/>
  <c r="E40" i="80"/>
  <c r="G40" i="80" s="1"/>
  <c r="J40" i="80" s="1"/>
  <c r="E40" i="81" s="1"/>
  <c r="G40" i="81" s="1"/>
  <c r="J40" i="81" s="1"/>
  <c r="E40" i="82" s="1"/>
  <c r="E58" i="80"/>
  <c r="G58" i="80" s="1"/>
  <c r="J58" i="80" s="1"/>
  <c r="E58" i="81" s="1"/>
  <c r="G58" i="81" s="1"/>
  <c r="J58" i="81" s="1"/>
  <c r="E58" i="82" s="1"/>
  <c r="E215" i="80"/>
  <c r="G215" i="80" s="1"/>
  <c r="J215" i="80" s="1"/>
  <c r="E215" i="81" s="1"/>
  <c r="G215" i="81" s="1"/>
  <c r="J215" i="81" s="1"/>
  <c r="E215" i="82" s="1"/>
  <c r="E54" i="80"/>
  <c r="G54" i="80" s="1"/>
  <c r="J54" i="80" s="1"/>
  <c r="E54" i="81" s="1"/>
  <c r="G54" i="81" s="1"/>
  <c r="J54" i="81" s="1"/>
  <c r="E54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27" i="80"/>
  <c r="G27" i="80" s="1"/>
  <c r="J27" i="80" s="1"/>
  <c r="E27" i="81" s="1"/>
  <c r="G27" i="81" s="1"/>
  <c r="J27" i="81" s="1"/>
  <c r="E27" i="82" s="1"/>
  <c r="E33" i="80"/>
  <c r="G33" i="80" s="1"/>
  <c r="J33" i="80" s="1"/>
  <c r="E33" i="81" s="1"/>
  <c r="G33" i="81" s="1"/>
  <c r="J33" i="81" s="1"/>
  <c r="E33" i="82" s="1"/>
  <c r="E98" i="80"/>
  <c r="G98" i="80" s="1"/>
  <c r="J98" i="80" s="1"/>
  <c r="E98" i="81" s="1"/>
  <c r="G98" i="81" s="1"/>
  <c r="J98" i="81" s="1"/>
  <c r="E98" i="82" s="1"/>
  <c r="E77" i="80"/>
  <c r="G77" i="80" s="1"/>
  <c r="J77" i="80" s="1"/>
  <c r="E77" i="81" s="1"/>
  <c r="G77" i="81" s="1"/>
  <c r="J77" i="81" s="1"/>
  <c r="E77" i="82" s="1"/>
  <c r="E99" i="80"/>
  <c r="G99" i="80" s="1"/>
  <c r="J99" i="80" s="1"/>
  <c r="E99" i="81" s="1"/>
  <c r="G99" i="81" s="1"/>
  <c r="J99" i="81" s="1"/>
  <c r="E99" i="82" s="1"/>
  <c r="E34" i="80"/>
  <c r="G34" i="80" s="1"/>
  <c r="J34" i="80" s="1"/>
  <c r="E34" i="81" s="1"/>
  <c r="G34" i="81" s="1"/>
  <c r="J34" i="81" s="1"/>
  <c r="E34" i="82" s="1"/>
  <c r="E100" i="80"/>
  <c r="G100" i="80" s="1"/>
  <c r="J100" i="80" s="1"/>
  <c r="E100" i="81" s="1"/>
  <c r="G100" i="81" s="1"/>
  <c r="J100" i="81" s="1"/>
  <c r="E100" i="82" s="1"/>
  <c r="E31" i="80"/>
  <c r="G31" i="80" s="1"/>
  <c r="J31" i="80" s="1"/>
  <c r="E31" i="81" s="1"/>
  <c r="G31" i="81" s="1"/>
  <c r="J31" i="81" s="1"/>
  <c r="E31" i="82" s="1"/>
  <c r="E179" i="80"/>
  <c r="G179" i="80" s="1"/>
  <c r="J179" i="80" s="1"/>
  <c r="E179" i="81" s="1"/>
  <c r="G179" i="81" s="1"/>
  <c r="J179" i="81" s="1"/>
  <c r="E179" i="82" s="1"/>
  <c r="E118" i="80"/>
  <c r="G118" i="80" s="1"/>
  <c r="J118" i="80" s="1"/>
  <c r="E118" i="81" s="1"/>
  <c r="G118" i="81" s="1"/>
  <c r="J118" i="81" s="1"/>
  <c r="E118" i="82" s="1"/>
  <c r="E225" i="80"/>
  <c r="G225" i="80" s="1"/>
  <c r="J225" i="80" s="1"/>
  <c r="E225" i="81" s="1"/>
  <c r="G225" i="81" s="1"/>
  <c r="J225" i="81" s="1"/>
  <c r="E225" i="82" s="1"/>
  <c r="E115" i="80"/>
  <c r="G115" i="80" s="1"/>
  <c r="J115" i="80" s="1"/>
  <c r="E115" i="81" s="1"/>
  <c r="G115" i="81" s="1"/>
  <c r="J115" i="81" s="1"/>
  <c r="E115" i="82" s="1"/>
  <c r="E171" i="80"/>
  <c r="G171" i="80" s="1"/>
  <c r="J171" i="80" s="1"/>
  <c r="E171" i="81" s="1"/>
  <c r="G171" i="81" s="1"/>
  <c r="J171" i="81" s="1"/>
  <c r="E171" i="82" s="1"/>
  <c r="E41" i="80"/>
  <c r="G41" i="80" s="1"/>
  <c r="J41" i="80" s="1"/>
  <c r="E41" i="81" s="1"/>
  <c r="G41" i="81" s="1"/>
  <c r="J41" i="81" s="1"/>
  <c r="E41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140" i="80"/>
  <c r="G140" i="80" s="1"/>
  <c r="J140" i="80" s="1"/>
  <c r="E140" i="81" s="1"/>
  <c r="G140" i="81" s="1"/>
  <c r="J140" i="81" s="1"/>
  <c r="E140" i="82" s="1"/>
  <c r="E28" i="80"/>
  <c r="G28" i="80" s="1"/>
  <c r="J28" i="80" s="1"/>
  <c r="E28" i="81" s="1"/>
  <c r="G28" i="81" s="1"/>
  <c r="J28" i="81" s="1"/>
  <c r="E28" i="82" s="1"/>
  <c r="E44" i="80"/>
  <c r="G44" i="80" s="1"/>
  <c r="J44" i="80" s="1"/>
  <c r="E44" i="81" s="1"/>
  <c r="G44" i="81" s="1"/>
  <c r="J44" i="81" s="1"/>
  <c r="E44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88" i="79"/>
  <c r="J88" i="79" s="1"/>
  <c r="E88" i="80" s="1"/>
  <c r="E87" i="79"/>
  <c r="G87" i="79" s="1"/>
  <c r="J87" i="79" s="1"/>
  <c r="E122" i="78"/>
  <c r="G122" i="78" s="1"/>
  <c r="J122" i="78" s="1"/>
  <c r="E122" i="79" s="1"/>
  <c r="G122" i="79" s="1"/>
  <c r="J122" i="79" s="1"/>
  <c r="E74" i="80"/>
  <c r="G74" i="80" s="1"/>
  <c r="J74" i="80" s="1"/>
  <c r="E74" i="81" s="1"/>
  <c r="G74" i="81" s="1"/>
  <c r="J74" i="81" s="1"/>
  <c r="E74" i="82" s="1"/>
  <c r="E86" i="79"/>
  <c r="G86" i="79" s="1"/>
  <c r="J86" i="79" s="1"/>
  <c r="E86" i="80" s="1"/>
  <c r="E38" i="78"/>
  <c r="G38" i="78" s="1"/>
  <c r="J38" i="78" s="1"/>
  <c r="E38" i="79" s="1"/>
  <c r="G38" i="79" s="1"/>
  <c r="J38" i="79" s="1"/>
  <c r="E186" i="80"/>
  <c r="G186" i="80" s="1"/>
  <c r="J186" i="80" s="1"/>
  <c r="E186" i="81" s="1"/>
  <c r="G186" i="81" s="1"/>
  <c r="J186" i="81" s="1"/>
  <c r="E18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E221" i="78"/>
  <c r="G221" i="78" s="1"/>
  <c r="J221" i="78" s="1"/>
  <c r="E136" i="78"/>
  <c r="G136" i="78" s="1"/>
  <c r="J136" i="78" s="1"/>
  <c r="E136" i="79" s="1"/>
  <c r="E165" i="78"/>
  <c r="G165" i="78" s="1"/>
  <c r="J165" i="78" s="1"/>
  <c r="E104" i="80"/>
  <c r="G104" i="80" s="1"/>
  <c r="J104" i="80" s="1"/>
  <c r="E104" i="81" s="1"/>
  <c r="G104" i="81" s="1"/>
  <c r="J104" i="81" s="1"/>
  <c r="E104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6" i="77"/>
  <c r="G6" i="77" s="1"/>
  <c r="J6" i="77" s="1"/>
  <c r="E6" i="78" s="1"/>
  <c r="E8" i="77"/>
  <c r="E14" i="77"/>
  <c r="E17" i="77"/>
  <c r="E13" i="77"/>
  <c r="E15" i="77"/>
  <c r="G15" i="77" s="1"/>
  <c r="J15" i="77" s="1"/>
  <c r="E15" i="78" s="1"/>
  <c r="E16" i="77"/>
  <c r="G16" i="77" s="1"/>
  <c r="J16" i="77" s="1"/>
  <c r="E16" i="78" s="1"/>
  <c r="E18" i="77"/>
  <c r="G18" i="77" s="1"/>
  <c r="J18" i="77" s="1"/>
  <c r="E18" i="78" s="1"/>
  <c r="E7" i="77"/>
  <c r="J262" i="93"/>
  <c r="E262" i="94" s="1"/>
  <c r="G262" i="94" s="1"/>
  <c r="G263" i="80"/>
  <c r="J263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7" i="77"/>
  <c r="J7" i="77" s="1"/>
  <c r="E7" i="78" s="1"/>
  <c r="G14" i="77"/>
  <c r="J14" i="77" s="1"/>
  <c r="E14" i="78" s="1"/>
  <c r="Z34" i="8"/>
  <c r="N265" i="8"/>
  <c r="M266" i="8"/>
  <c r="H265" i="8"/>
  <c r="M270" i="8"/>
  <c r="H267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E71" i="89" l="1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E113" i="92"/>
  <c r="G113" i="92" s="1"/>
  <c r="J113" i="92" s="1"/>
  <c r="E113" i="93" s="1"/>
  <c r="G113" i="93" s="1"/>
  <c r="J113" i="93" s="1"/>
  <c r="E113" i="94" s="1"/>
  <c r="G113" i="94" s="1"/>
  <c r="J113" i="94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88" i="80"/>
  <c r="J88" i="80" s="1"/>
  <c r="E88" i="81" s="1"/>
  <c r="E87" i="8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38" i="80"/>
  <c r="G38" i="80" s="1"/>
  <c r="J38" i="80" s="1"/>
  <c r="E38" i="81" s="1"/>
  <c r="G38" i="81" s="1"/>
  <c r="J38" i="81" s="1"/>
  <c r="E38" i="82" s="1"/>
  <c r="E122" i="80"/>
  <c r="G122" i="80" s="1"/>
  <c r="J122" i="80" s="1"/>
  <c r="E122" i="81" s="1"/>
  <c r="G122" i="81" s="1"/>
  <c r="J122" i="81" s="1"/>
  <c r="E122" i="82" s="1"/>
  <c r="E138" i="80"/>
  <c r="G138" i="80" s="1"/>
  <c r="J138" i="80" s="1"/>
  <c r="E144" i="80"/>
  <c r="G144" i="80" s="1"/>
  <c r="J144" i="80" s="1"/>
  <c r="E111" i="80"/>
  <c r="G111" i="80" s="1"/>
  <c r="J111" i="80" s="1"/>
  <c r="G174" i="80"/>
  <c r="J174" i="80" s="1"/>
  <c r="E174" i="81" s="1"/>
  <c r="E173" i="80"/>
  <c r="E90" i="80"/>
  <c r="G90" i="80" s="1"/>
  <c r="J90" i="80" s="1"/>
  <c r="E112" i="80"/>
  <c r="G112" i="80" s="1"/>
  <c r="J112" i="80" s="1"/>
  <c r="E142" i="80"/>
  <c r="G142" i="80" s="1"/>
  <c r="J142" i="80" s="1"/>
  <c r="E164" i="80"/>
  <c r="G164" i="80" s="1"/>
  <c r="J164" i="80" s="1"/>
  <c r="E191" i="80"/>
  <c r="G191" i="80" s="1"/>
  <c r="J191" i="80" s="1"/>
  <c r="E121" i="80"/>
  <c r="G121" i="80" s="1"/>
  <c r="J121" i="80" s="1"/>
  <c r="E53" i="80"/>
  <c r="G53" i="80" s="1"/>
  <c r="J53" i="80" s="1"/>
  <c r="E172" i="80"/>
  <c r="G172" i="80" s="1"/>
  <c r="J172" i="80" s="1"/>
  <c r="E123" i="80"/>
  <c r="G123" i="80" s="1"/>
  <c r="J123" i="80" s="1"/>
  <c r="E145" i="80"/>
  <c r="G145" i="80" s="1"/>
  <c r="J145" i="80" s="1"/>
  <c r="E154" i="80"/>
  <c r="G154" i="80" s="1"/>
  <c r="J154" i="80" s="1"/>
  <c r="E97" i="80"/>
  <c r="G97" i="80" s="1"/>
  <c r="J97" i="80" s="1"/>
  <c r="E97" i="81" s="1"/>
  <c r="G97" i="81" s="1"/>
  <c r="J97" i="81" s="1"/>
  <c r="E97" i="82" s="1"/>
  <c r="E190" i="81"/>
  <c r="G190" i="81" s="1"/>
  <c r="J190" i="81" s="1"/>
  <c r="E190" i="82" s="1"/>
  <c r="E162" i="80"/>
  <c r="G162" i="80" s="1"/>
  <c r="J162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220" i="80"/>
  <c r="G220" i="80" s="1"/>
  <c r="J220" i="80" s="1"/>
  <c r="E101" i="80"/>
  <c r="G101" i="80" s="1"/>
  <c r="J101" i="80" s="1"/>
  <c r="G16" i="8"/>
  <c r="G17" i="8"/>
  <c r="G14" i="8"/>
  <c r="G18" i="8"/>
  <c r="G8" i="8"/>
  <c r="G15" i="8"/>
  <c r="G7" i="8"/>
  <c r="G13" i="8"/>
  <c r="G6" i="8"/>
  <c r="G86" i="80"/>
  <c r="J86" i="80" s="1"/>
  <c r="E86" i="81" s="1"/>
  <c r="G87" i="80"/>
  <c r="J87" i="80" s="1"/>
  <c r="J262" i="94"/>
  <c r="G263" i="81"/>
  <c r="J263" i="81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G206" i="94"/>
  <c r="J206" i="94" s="1"/>
  <c r="G147" i="93"/>
  <c r="J147" i="93" s="1"/>
  <c r="E147" i="94" s="1"/>
  <c r="G213" i="94"/>
  <c r="J213" i="94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G125" i="94"/>
  <c r="J125" i="94" s="1"/>
  <c r="G84" i="94"/>
  <c r="J84" i="94" s="1"/>
  <c r="G203" i="93"/>
  <c r="J203" i="93" s="1"/>
  <c r="E203" i="94" s="1"/>
  <c r="G196" i="93"/>
  <c r="J196" i="93" s="1"/>
  <c r="E196" i="94" s="1"/>
  <c r="G205" i="94"/>
  <c r="J205" i="94" s="1"/>
  <c r="G208" i="94"/>
  <c r="J208" i="94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G150" i="93"/>
  <c r="J150" i="93" s="1"/>
  <c r="E150" i="94" s="1"/>
  <c r="G181" i="94"/>
  <c r="J181" i="94" s="1"/>
  <c r="G198" i="93"/>
  <c r="J198" i="93" s="1"/>
  <c r="E198" i="94" s="1"/>
  <c r="G152" i="94"/>
  <c r="J152" i="94" s="1"/>
  <c r="G151" i="94"/>
  <c r="J151" i="94" s="1"/>
  <c r="G126" i="94"/>
  <c r="J126" i="94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G190" i="82"/>
  <c r="J190" i="82" s="1"/>
  <c r="E190" i="83" s="1"/>
  <c r="Z10" i="8"/>
  <c r="Z9" i="8"/>
  <c r="Z7" i="8"/>
  <c r="Z8" i="8"/>
  <c r="Z6" i="8"/>
  <c r="N267" i="8"/>
  <c r="F266" i="8" s="1"/>
  <c r="C267" i="8" s="1"/>
  <c r="H268" i="8"/>
  <c r="E123" i="81" l="1"/>
  <c r="G123" i="81" s="1"/>
  <c r="J123" i="81" s="1"/>
  <c r="E123" i="82" s="1"/>
  <c r="G123" i="82" s="1"/>
  <c r="J123" i="82" s="1"/>
  <c r="E123" i="83" s="1"/>
  <c r="E138" i="81"/>
  <c r="G138" i="81" s="1"/>
  <c r="J138" i="81" s="1"/>
  <c r="E138" i="82" s="1"/>
  <c r="G138" i="82" s="1"/>
  <c r="J138" i="82" s="1"/>
  <c r="E138" i="83" s="1"/>
  <c r="E162" i="81"/>
  <c r="G162" i="81" s="1"/>
  <c r="J162" i="81" s="1"/>
  <c r="E162" i="82" s="1"/>
  <c r="G162" i="82" s="1"/>
  <c r="J162" i="82" s="1"/>
  <c r="E162" i="83" s="1"/>
  <c r="E90" i="81"/>
  <c r="G90" i="81" s="1"/>
  <c r="J90" i="81" s="1"/>
  <c r="E90" i="82" s="1"/>
  <c r="G90" i="82" s="1"/>
  <c r="J90" i="82" s="1"/>
  <c r="E90" i="83" s="1"/>
  <c r="E172" i="81"/>
  <c r="G172" i="81" s="1"/>
  <c r="J172" i="81" s="1"/>
  <c r="E172" i="82" s="1"/>
  <c r="G172" i="82" s="1"/>
  <c r="J172" i="82" s="1"/>
  <c r="E172" i="83" s="1"/>
  <c r="E191" i="81"/>
  <c r="G191" i="81" s="1"/>
  <c r="J191" i="81" s="1"/>
  <c r="E191" i="82" s="1"/>
  <c r="G191" i="82" s="1"/>
  <c r="J191" i="82" s="1"/>
  <c r="E191" i="83" s="1"/>
  <c r="E112" i="81"/>
  <c r="G112" i="81" s="1"/>
  <c r="J112" i="81" s="1"/>
  <c r="E112" i="82" s="1"/>
  <c r="G112" i="82" s="1"/>
  <c r="J112" i="82" s="1"/>
  <c r="E112" i="83" s="1"/>
  <c r="E121" i="81"/>
  <c r="G121" i="81" s="1"/>
  <c r="J121" i="81" s="1"/>
  <c r="E121" i="82" s="1"/>
  <c r="G121" i="82" s="1"/>
  <c r="J121" i="82" s="1"/>
  <c r="E121" i="83" s="1"/>
  <c r="E101" i="81"/>
  <c r="G101" i="81" s="1"/>
  <c r="J101" i="81" s="1"/>
  <c r="E101" i="82" s="1"/>
  <c r="G101" i="82" s="1"/>
  <c r="J101" i="82" s="1"/>
  <c r="E101" i="83" s="1"/>
  <c r="E164" i="81"/>
  <c r="G164" i="81" s="1"/>
  <c r="J164" i="81" s="1"/>
  <c r="E164" i="82" s="1"/>
  <c r="G164" i="82" s="1"/>
  <c r="J164" i="82" s="1"/>
  <c r="E164" i="83" s="1"/>
  <c r="E220" i="81"/>
  <c r="G220" i="81" s="1"/>
  <c r="J220" i="81" s="1"/>
  <c r="E220" i="82" s="1"/>
  <c r="G220" i="82" s="1"/>
  <c r="J220" i="82" s="1"/>
  <c r="E220" i="83" s="1"/>
  <c r="E145" i="81"/>
  <c r="G145" i="81" s="1"/>
  <c r="J145" i="81" s="1"/>
  <c r="E145" i="82" s="1"/>
  <c r="G145" i="82" s="1"/>
  <c r="J145" i="82" s="1"/>
  <c r="E145" i="83" s="1"/>
  <c r="E144" i="81"/>
  <c r="G144" i="81" s="1"/>
  <c r="J144" i="81" s="1"/>
  <c r="E144" i="82" s="1"/>
  <c r="G144" i="82" s="1"/>
  <c r="J144" i="82" s="1"/>
  <c r="E144" i="83" s="1"/>
  <c r="E180" i="81"/>
  <c r="G180" i="81" s="1"/>
  <c r="J180" i="81" s="1"/>
  <c r="E185" i="81"/>
  <c r="G185" i="81" s="1"/>
  <c r="J185" i="81" s="1"/>
  <c r="E32" i="81"/>
  <c r="G32" i="81" s="1"/>
  <c r="J32" i="81" s="1"/>
  <c r="E184" i="81"/>
  <c r="G184" i="81" s="1"/>
  <c r="J184" i="81" s="1"/>
  <c r="E92" i="81"/>
  <c r="G92" i="81" s="1"/>
  <c r="J92" i="81" s="1"/>
  <c r="E116" i="81"/>
  <c r="G116" i="81" s="1"/>
  <c r="J116" i="81" s="1"/>
  <c r="G88" i="81"/>
  <c r="J88" i="81" s="1"/>
  <c r="E88" i="82" s="1"/>
  <c r="E87" i="81"/>
  <c r="G87" i="81" s="1"/>
  <c r="J87" i="81" s="1"/>
  <c r="E107" i="81"/>
  <c r="G107" i="81" s="1"/>
  <c r="J107" i="81" s="1"/>
  <c r="E117" i="81"/>
  <c r="G117" i="81" s="1"/>
  <c r="J117" i="81" s="1"/>
  <c r="E85" i="81"/>
  <c r="G85" i="81" s="1"/>
  <c r="J85" i="81" s="1"/>
  <c r="E183" i="81"/>
  <c r="G183" i="81" s="1"/>
  <c r="J183" i="81" s="1"/>
  <c r="E154" i="81"/>
  <c r="G154" i="81" s="1"/>
  <c r="J154" i="81" s="1"/>
  <c r="E154" i="82" s="1"/>
  <c r="G154" i="82" s="1"/>
  <c r="J154" i="82" s="1"/>
  <c r="E154" i="83" s="1"/>
  <c r="E53" i="81"/>
  <c r="G53" i="81" s="1"/>
  <c r="J53" i="81" s="1"/>
  <c r="E53" i="82" s="1"/>
  <c r="G53" i="82" s="1"/>
  <c r="J53" i="82" s="1"/>
  <c r="E53" i="83" s="1"/>
  <c r="E142" i="81"/>
  <c r="G142" i="81" s="1"/>
  <c r="J142" i="81" s="1"/>
  <c r="E142" i="82" s="1"/>
  <c r="G142" i="82" s="1"/>
  <c r="J142" i="82" s="1"/>
  <c r="E142" i="83" s="1"/>
  <c r="E111" i="81"/>
  <c r="G111" i="81" s="1"/>
  <c r="J111" i="81" s="1"/>
  <c r="E111" i="82" s="1"/>
  <c r="G111" i="82" s="1"/>
  <c r="J111" i="82" s="1"/>
  <c r="E111" i="83" s="1"/>
  <c r="E72" i="81"/>
  <c r="G72" i="81" s="1"/>
  <c r="J72" i="81" s="1"/>
  <c r="E130" i="81"/>
  <c r="G130" i="81" s="1"/>
  <c r="J130" i="81" s="1"/>
  <c r="E106" i="81"/>
  <c r="G106" i="81" s="1"/>
  <c r="J106" i="81" s="1"/>
  <c r="E137" i="81"/>
  <c r="G137" i="81" s="1"/>
  <c r="J137" i="81" s="1"/>
  <c r="E30" i="81"/>
  <c r="G30" i="81" s="1"/>
  <c r="J30" i="81" s="1"/>
  <c r="E67" i="81"/>
  <c r="G67" i="81" s="1"/>
  <c r="J67" i="81" s="1"/>
  <c r="E224" i="81"/>
  <c r="G224" i="81" s="1"/>
  <c r="J224" i="81" s="1"/>
  <c r="G81" i="81"/>
  <c r="J81" i="81" s="1"/>
  <c r="E81" i="81"/>
  <c r="E48" i="81"/>
  <c r="G48" i="81" s="1"/>
  <c r="J48" i="81" s="1"/>
  <c r="E136" i="80"/>
  <c r="G136" i="80" s="1"/>
  <c r="J136" i="80" s="1"/>
  <c r="E136" i="81" s="1"/>
  <c r="G136" i="81" s="1"/>
  <c r="J136" i="81" s="1"/>
  <c r="E136" i="82" s="1"/>
  <c r="E110" i="81"/>
  <c r="G110" i="81" s="1"/>
  <c r="J110" i="81" s="1"/>
  <c r="E95" i="81"/>
  <c r="G95" i="81" s="1"/>
  <c r="J95" i="81" s="1"/>
  <c r="E167" i="81"/>
  <c r="G167" i="81" s="1"/>
  <c r="J167" i="81" s="1"/>
  <c r="E176" i="81"/>
  <c r="G176" i="81" s="1"/>
  <c r="J176" i="81" s="1"/>
  <c r="E62" i="81"/>
  <c r="G62" i="81" s="1"/>
  <c r="J62" i="81" s="1"/>
  <c r="E68" i="81"/>
  <c r="G68" i="81" s="1"/>
  <c r="J68" i="81" s="1"/>
  <c r="E132" i="80"/>
  <c r="G132" i="80" s="1"/>
  <c r="J132" i="80" s="1"/>
  <c r="E91" i="81"/>
  <c r="G91" i="81" s="1"/>
  <c r="J91" i="81" s="1"/>
  <c r="E135" i="80"/>
  <c r="G135" i="80" s="1"/>
  <c r="J135" i="80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55" i="81"/>
  <c r="G55" i="81" s="1"/>
  <c r="J55" i="81" s="1"/>
  <c r="E146" i="81"/>
  <c r="G146" i="81" s="1"/>
  <c r="J146" i="81" s="1"/>
  <c r="E73" i="81"/>
  <c r="G73" i="81" s="1"/>
  <c r="J73" i="81" s="1"/>
  <c r="E163" i="81"/>
  <c r="G163" i="81" s="1"/>
  <c r="J163" i="81" s="1"/>
  <c r="E222" i="81"/>
  <c r="G222" i="81" s="1"/>
  <c r="J222" i="81" s="1"/>
  <c r="E139" i="81"/>
  <c r="G139" i="81" s="1"/>
  <c r="J139" i="81" s="1"/>
  <c r="E69" i="81"/>
  <c r="G69" i="81" s="1"/>
  <c r="J69" i="81" s="1"/>
  <c r="E59" i="81"/>
  <c r="G59" i="81" s="1"/>
  <c r="J59" i="81" s="1"/>
  <c r="E159" i="81"/>
  <c r="G159" i="81" s="1"/>
  <c r="J159" i="81" s="1"/>
  <c r="E120" i="81"/>
  <c r="G120" i="81" s="1"/>
  <c r="J120" i="81" s="1"/>
  <c r="G86" i="81"/>
  <c r="J86" i="81" s="1"/>
  <c r="E86" i="82" s="1"/>
  <c r="J262" i="95"/>
  <c r="G227" i="81"/>
  <c r="J227" i="81" s="1"/>
  <c r="E227" i="82" s="1"/>
  <c r="G228" i="81"/>
  <c r="J228" i="81" s="1"/>
  <c r="E228" i="82" s="1"/>
  <c r="G263" i="82"/>
  <c r="J263" i="82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E70" i="92" s="1"/>
  <c r="G175" i="91"/>
  <c r="J175" i="91" s="1"/>
  <c r="E175" i="92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R36" i="8"/>
  <c r="M268" i="8"/>
  <c r="E73" i="82" l="1"/>
  <c r="G73" i="82" s="1"/>
  <c r="J73" i="82" s="1"/>
  <c r="E73" i="83" s="1"/>
  <c r="G73" i="83" s="1"/>
  <c r="J73" i="83" s="1"/>
  <c r="E73" i="84" s="1"/>
  <c r="E91" i="82"/>
  <c r="G91" i="82" s="1"/>
  <c r="J91" i="82" s="1"/>
  <c r="E91" i="83" s="1"/>
  <c r="G91" i="83" s="1"/>
  <c r="J91" i="83" s="1"/>
  <c r="E91" i="84" s="1"/>
  <c r="E106" i="82"/>
  <c r="G106" i="82" s="1"/>
  <c r="J106" i="82" s="1"/>
  <c r="E106" i="83" s="1"/>
  <c r="G106" i="83" s="1"/>
  <c r="J106" i="83" s="1"/>
  <c r="E106" i="84" s="1"/>
  <c r="E85" i="82"/>
  <c r="G85" i="82" s="1"/>
  <c r="J85" i="82" s="1"/>
  <c r="E85" i="83" s="1"/>
  <c r="G85" i="83" s="1"/>
  <c r="J85" i="83" s="1"/>
  <c r="E85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20" i="82"/>
  <c r="G120" i="82" s="1"/>
  <c r="J120" i="82" s="1"/>
  <c r="E120" i="83" s="1"/>
  <c r="G120" i="83" s="1"/>
  <c r="J120" i="83" s="1"/>
  <c r="E120" i="84" s="1"/>
  <c r="E146" i="82"/>
  <c r="G146" i="82" s="1"/>
  <c r="J146" i="82" s="1"/>
  <c r="E146" i="83" s="1"/>
  <c r="G146" i="83" s="1"/>
  <c r="J146" i="83" s="1"/>
  <c r="E146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0" i="82"/>
  <c r="G130" i="82" s="1"/>
  <c r="J130" i="82" s="1"/>
  <c r="E130" i="83" s="1"/>
  <c r="G130" i="83" s="1"/>
  <c r="J130" i="83" s="1"/>
  <c r="E130" i="84" s="1"/>
  <c r="E117" i="82"/>
  <c r="G117" i="82" s="1"/>
  <c r="J117" i="82" s="1"/>
  <c r="E117" i="83" s="1"/>
  <c r="G117" i="83" s="1"/>
  <c r="J117" i="83" s="1"/>
  <c r="E117" i="84" s="1"/>
  <c r="E185" i="82"/>
  <c r="G185" i="82" s="1"/>
  <c r="J185" i="82" s="1"/>
  <c r="E185" i="83" s="1"/>
  <c r="G185" i="83" s="1"/>
  <c r="J185" i="83" s="1"/>
  <c r="E185" i="84" s="1"/>
  <c r="E159" i="82"/>
  <c r="G159" i="82" s="1"/>
  <c r="J159" i="82" s="1"/>
  <c r="E159" i="83" s="1"/>
  <c r="G159" i="83" s="1"/>
  <c r="J159" i="83" s="1"/>
  <c r="E159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68" i="82"/>
  <c r="G68" i="82" s="1"/>
  <c r="J68" i="82" s="1"/>
  <c r="E68" i="83" s="1"/>
  <c r="G68" i="83" s="1"/>
  <c r="J68" i="83" s="1"/>
  <c r="E68" i="84" s="1"/>
  <c r="E72" i="82"/>
  <c r="G72" i="82" s="1"/>
  <c r="J72" i="82" s="1"/>
  <c r="E72" i="83" s="1"/>
  <c r="G72" i="83" s="1"/>
  <c r="J72" i="83" s="1"/>
  <c r="E72" i="84" s="1"/>
  <c r="E107" i="82"/>
  <c r="G107" i="82" s="1"/>
  <c r="J107" i="82" s="1"/>
  <c r="E107" i="83" s="1"/>
  <c r="G107" i="83" s="1"/>
  <c r="J107" i="83" s="1"/>
  <c r="E107" i="84" s="1"/>
  <c r="E180" i="82"/>
  <c r="G180" i="82" s="1"/>
  <c r="J180" i="82" s="1"/>
  <c r="E180" i="83" s="1"/>
  <c r="G180" i="83" s="1"/>
  <c r="J180" i="83" s="1"/>
  <c r="E180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223" i="82"/>
  <c r="G223" i="82" s="1"/>
  <c r="J223" i="82" s="1"/>
  <c r="E223" i="83" s="1"/>
  <c r="G223" i="83" s="1"/>
  <c r="J223" i="83" s="1"/>
  <c r="E223" i="84" s="1"/>
  <c r="E62" i="82"/>
  <c r="G62" i="82" s="1"/>
  <c r="J62" i="82" s="1"/>
  <c r="E62" i="83" s="1"/>
  <c r="G62" i="83" s="1"/>
  <c r="J62" i="83" s="1"/>
  <c r="E62" i="84" s="1"/>
  <c r="E81" i="82"/>
  <c r="G81" i="82" s="1"/>
  <c r="J81" i="82" s="1"/>
  <c r="E81" i="83" s="1"/>
  <c r="G81" i="83" s="1"/>
  <c r="J81" i="83" s="1"/>
  <c r="E81" i="84" s="1"/>
  <c r="G88" i="82"/>
  <c r="J88" i="82" s="1"/>
  <c r="E88" i="83" s="1"/>
  <c r="E87" i="82"/>
  <c r="E69" i="82"/>
  <c r="G69" i="82" s="1"/>
  <c r="J69" i="82" s="1"/>
  <c r="E69" i="83" s="1"/>
  <c r="G69" i="83" s="1"/>
  <c r="J69" i="83" s="1"/>
  <c r="E6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76" i="82"/>
  <c r="G176" i="82" s="1"/>
  <c r="J176" i="82" s="1"/>
  <c r="E176" i="83" s="1"/>
  <c r="G176" i="83" s="1"/>
  <c r="J176" i="83" s="1"/>
  <c r="E176" i="84" s="1"/>
  <c r="E224" i="82"/>
  <c r="G224" i="82" s="1"/>
  <c r="J224" i="82" s="1"/>
  <c r="E224" i="83" s="1"/>
  <c r="G224" i="83" s="1"/>
  <c r="J224" i="83" s="1"/>
  <c r="E224" i="84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67" i="82"/>
  <c r="G67" i="82" s="1"/>
  <c r="J67" i="82" s="1"/>
  <c r="E67" i="83" s="1"/>
  <c r="G67" i="83" s="1"/>
  <c r="J67" i="83" s="1"/>
  <c r="E67" i="84" s="1"/>
  <c r="E116" i="82"/>
  <c r="G116" i="82" s="1"/>
  <c r="J116" i="82" s="1"/>
  <c r="E116" i="83" s="1"/>
  <c r="G116" i="83" s="1"/>
  <c r="J116" i="83" s="1"/>
  <c r="E116" i="84" s="1"/>
  <c r="E222" i="82"/>
  <c r="G222" i="82" s="1"/>
  <c r="J222" i="82" s="1"/>
  <c r="E222" i="83" s="1"/>
  <c r="G222" i="83" s="1"/>
  <c r="J222" i="83" s="1"/>
  <c r="E222" i="84" s="1"/>
  <c r="E95" i="82"/>
  <c r="G95" i="82" s="1"/>
  <c r="J95" i="82" s="1"/>
  <c r="E95" i="83" s="1"/>
  <c r="G95" i="83" s="1"/>
  <c r="J95" i="83" s="1"/>
  <c r="E95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2" i="82"/>
  <c r="G92" i="82" s="1"/>
  <c r="J92" i="82" s="1"/>
  <c r="E92" i="83" s="1"/>
  <c r="G92" i="83" s="1"/>
  <c r="J92" i="83" s="1"/>
  <c r="E92" i="84" s="1"/>
  <c r="E97" i="83"/>
  <c r="G97" i="83" s="1"/>
  <c r="J97" i="83" s="1"/>
  <c r="E97" i="84" s="1"/>
  <c r="G97" i="84" s="1"/>
  <c r="J97" i="84" s="1"/>
  <c r="E97" i="85" s="1"/>
  <c r="E163" i="82"/>
  <c r="G163" i="82" s="1"/>
  <c r="J163" i="82" s="1"/>
  <c r="E163" i="83" s="1"/>
  <c r="G163" i="83" s="1"/>
  <c r="J163" i="83" s="1"/>
  <c r="E163" i="84" s="1"/>
  <c r="E110" i="82"/>
  <c r="G110" i="82" s="1"/>
  <c r="J110" i="82" s="1"/>
  <c r="E110" i="83" s="1"/>
  <c r="G110" i="83" s="1"/>
  <c r="J110" i="83" s="1"/>
  <c r="E110" i="84" s="1"/>
  <c r="E137" i="82"/>
  <c r="G137" i="82" s="1"/>
  <c r="J137" i="82" s="1"/>
  <c r="E137" i="83" s="1"/>
  <c r="G137" i="83" s="1"/>
  <c r="J137" i="83" s="1"/>
  <c r="E137" i="84" s="1"/>
  <c r="E183" i="82"/>
  <c r="G183" i="82" s="1"/>
  <c r="J183" i="82" s="1"/>
  <c r="E183" i="83" s="1"/>
  <c r="G183" i="83" s="1"/>
  <c r="J183" i="83" s="1"/>
  <c r="E183" i="84" s="1"/>
  <c r="E184" i="82"/>
  <c r="G184" i="82" s="1"/>
  <c r="J184" i="82" s="1"/>
  <c r="E184" i="83" s="1"/>
  <c r="G184" i="83" s="1"/>
  <c r="J184" i="83" s="1"/>
  <c r="E184" i="84" s="1"/>
  <c r="E135" i="81"/>
  <c r="G135" i="81" s="1"/>
  <c r="J135" i="81" s="1"/>
  <c r="E135" i="82" s="1"/>
  <c r="G135" i="82" s="1"/>
  <c r="J135" i="82" s="1"/>
  <c r="E135" i="83" s="1"/>
  <c r="E132" i="81"/>
  <c r="G132" i="81" s="1"/>
  <c r="J132" i="81" s="1"/>
  <c r="E132" i="82" s="1"/>
  <c r="G132" i="82" s="1"/>
  <c r="J132" i="82" s="1"/>
  <c r="E132" i="83" s="1"/>
  <c r="E96" i="81"/>
  <c r="G96" i="81" s="1"/>
  <c r="J96" i="81" s="1"/>
  <c r="E161" i="81"/>
  <c r="G161" i="81" s="1"/>
  <c r="J161" i="81" s="1"/>
  <c r="E119" i="81"/>
  <c r="G119" i="81" s="1"/>
  <c r="J119" i="81" s="1"/>
  <c r="G86" i="82"/>
  <c r="J86" i="82" s="1"/>
  <c r="E86" i="83" s="1"/>
  <c r="G87" i="82"/>
  <c r="J87" i="82" s="1"/>
  <c r="G228" i="82"/>
  <c r="J228" i="82" s="1"/>
  <c r="E228" i="83" s="1"/>
  <c r="G227" i="82"/>
  <c r="J227" i="82" s="1"/>
  <c r="E227" i="83" s="1"/>
  <c r="J262" i="97"/>
  <c r="J262" i="96"/>
  <c r="G263" i="83"/>
  <c r="J263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131" i="80"/>
  <c r="J131" i="80" s="1"/>
  <c r="E131" i="81" s="1"/>
  <c r="G134" i="80"/>
  <c r="J134" i="80" s="1"/>
  <c r="E134" i="81" s="1"/>
  <c r="G147" i="95"/>
  <c r="J147" i="95" s="1"/>
  <c r="G71" i="92"/>
  <c r="J71" i="92" s="1"/>
  <c r="E71" i="93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88" i="83" l="1"/>
  <c r="J88" i="83" s="1"/>
  <c r="E88" i="84" s="1"/>
  <c r="E87" i="83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214" i="81"/>
  <c r="G214" i="81" s="1"/>
  <c r="J214" i="81" s="1"/>
  <c r="G198" i="96"/>
  <c r="J198" i="96" s="1"/>
  <c r="J198" i="95"/>
  <c r="G86" i="83"/>
  <c r="J86" i="83" s="1"/>
  <c r="E86" i="84" s="1"/>
  <c r="G87" i="83"/>
  <c r="J87" i="83" s="1"/>
  <c r="G227" i="83"/>
  <c r="J227" i="83" s="1"/>
  <c r="E227" i="84" s="1"/>
  <c r="G228" i="83"/>
  <c r="J228" i="83" s="1"/>
  <c r="E228" i="84" s="1"/>
  <c r="G263" i="84"/>
  <c r="J263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97" i="86" l="1"/>
  <c r="G97" i="86" s="1"/>
  <c r="J97" i="86" s="1"/>
  <c r="E97" i="87" s="1"/>
  <c r="G97" i="87" s="1"/>
  <c r="J97" i="87" s="1"/>
  <c r="E97" i="88" s="1"/>
  <c r="G88" i="84"/>
  <c r="J88" i="84" s="1"/>
  <c r="E88" i="85" s="1"/>
  <c r="E87" i="84"/>
  <c r="E214" i="82"/>
  <c r="G214" i="82" s="1"/>
  <c r="J214" i="82" s="1"/>
  <c r="E214" i="83" s="1"/>
  <c r="G214" i="83" s="1"/>
  <c r="J214" i="83" s="1"/>
  <c r="E214" i="84" s="1"/>
  <c r="G86" i="84"/>
  <c r="J86" i="84" s="1"/>
  <c r="G87" i="84"/>
  <c r="J87" i="84" s="1"/>
  <c r="J262" i="98"/>
  <c r="J262" i="99"/>
  <c r="G228" i="84"/>
  <c r="J228" i="84" s="1"/>
  <c r="E228" i="85" s="1"/>
  <c r="G227" i="84"/>
  <c r="J227" i="84" s="1"/>
  <c r="E227" i="85" s="1"/>
  <c r="G227" i="85" s="1"/>
  <c r="J227" i="85" s="1"/>
  <c r="E227" i="86" s="1"/>
  <c r="G263" i="85"/>
  <c r="J263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25" i="99"/>
  <c r="J125" i="99" s="1"/>
  <c r="G125" i="100" s="1"/>
  <c r="J125" i="100" s="1"/>
  <c r="G125" i="101" s="1"/>
  <c r="J125" i="101" s="1"/>
  <c r="G206" i="99"/>
  <c r="J206" i="99" s="1"/>
  <c r="G206" i="100" s="1"/>
  <c r="J206" i="100" s="1"/>
  <c r="G206" i="101" s="1"/>
  <c r="J206" i="101" s="1"/>
  <c r="G127" i="99"/>
  <c r="J127" i="99" s="1"/>
  <c r="G127" i="100" s="1"/>
  <c r="J127" i="100" s="1"/>
  <c r="G127" i="101" s="1"/>
  <c r="J127" i="101" s="1"/>
  <c r="G209" i="99"/>
  <c r="J209" i="99" s="1"/>
  <c r="G209" i="100" s="1"/>
  <c r="J209" i="100" s="1"/>
  <c r="G209" i="101" s="1"/>
  <c r="J209" i="101" s="1"/>
  <c r="G83" i="99"/>
  <c r="J83" i="99" s="1"/>
  <c r="G83" i="100" s="1"/>
  <c r="J83" i="100" s="1"/>
  <c r="G83" i="101" s="1"/>
  <c r="J83" i="101" s="1"/>
  <c r="G153" i="99"/>
  <c r="J153" i="99" s="1"/>
  <c r="G153" i="100" s="1"/>
  <c r="J153" i="100" s="1"/>
  <c r="G153" i="101" s="1"/>
  <c r="J153" i="101" s="1"/>
  <c r="G181" i="99"/>
  <c r="J181" i="99" s="1"/>
  <c r="G181" i="100" s="1"/>
  <c r="J181" i="100" s="1"/>
  <c r="G181" i="101" s="1"/>
  <c r="J181" i="101" s="1"/>
  <c r="G84" i="99"/>
  <c r="J84" i="99" s="1"/>
  <c r="G84" i="100" s="1"/>
  <c r="J84" i="100" s="1"/>
  <c r="G84" i="101" s="1"/>
  <c r="J84" i="101" s="1"/>
  <c r="G226" i="99"/>
  <c r="J226" i="99" s="1"/>
  <c r="G226" i="100" s="1"/>
  <c r="J226" i="100" s="1"/>
  <c r="G226" i="101" s="1"/>
  <c r="J226" i="101" s="1"/>
  <c r="G148" i="99"/>
  <c r="J148" i="99" s="1"/>
  <c r="G148" i="100" s="1"/>
  <c r="J148" i="100" s="1"/>
  <c r="G148" i="101" s="1"/>
  <c r="J148" i="101" s="1"/>
  <c r="G213" i="99"/>
  <c r="J213" i="99" s="1"/>
  <c r="G213" i="100" s="1"/>
  <c r="J213" i="100" s="1"/>
  <c r="G213" i="101" s="1"/>
  <c r="J213" i="101" s="1"/>
  <c r="G155" i="99"/>
  <c r="J155" i="99" s="1"/>
  <c r="G155" i="100" s="1"/>
  <c r="J155" i="100" s="1"/>
  <c r="G155" i="101" s="1"/>
  <c r="J155" i="101" s="1"/>
  <c r="G151" i="99"/>
  <c r="J151" i="99" s="1"/>
  <c r="G151" i="100" s="1"/>
  <c r="J151" i="100" s="1"/>
  <c r="G151" i="101" s="1"/>
  <c r="J151" i="101" s="1"/>
  <c r="G152" i="99"/>
  <c r="J152" i="99" s="1"/>
  <c r="G152" i="100" s="1"/>
  <c r="J152" i="100" s="1"/>
  <c r="G152" i="101" s="1"/>
  <c r="J152" i="101" s="1"/>
  <c r="G208" i="99"/>
  <c r="J208" i="99" s="1"/>
  <c r="G208" i="100" s="1"/>
  <c r="J208" i="100" s="1"/>
  <c r="G208" i="101" s="1"/>
  <c r="J208" i="101" s="1"/>
  <c r="G113" i="99"/>
  <c r="J113" i="99" s="1"/>
  <c r="G113" i="100" s="1"/>
  <c r="J113" i="100" s="1"/>
  <c r="G113" i="101" s="1"/>
  <c r="J113" i="101" s="1"/>
  <c r="G193" i="99"/>
  <c r="J193" i="99" s="1"/>
  <c r="G193" i="100" s="1"/>
  <c r="J193" i="100" s="1"/>
  <c r="G193" i="101" s="1"/>
  <c r="J193" i="101" s="1"/>
  <c r="G205" i="99"/>
  <c r="J205" i="99" s="1"/>
  <c r="G205" i="100" s="1"/>
  <c r="J205" i="100" s="1"/>
  <c r="G205" i="101" s="1"/>
  <c r="J205" i="101" s="1"/>
  <c r="G194" i="99"/>
  <c r="J194" i="99" s="1"/>
  <c r="G194" i="100" s="1"/>
  <c r="J194" i="100" s="1"/>
  <c r="G194" i="101" s="1"/>
  <c r="J194" i="101" s="1"/>
  <c r="G126" i="99"/>
  <c r="J126" i="99" s="1"/>
  <c r="G126" i="100" s="1"/>
  <c r="J126" i="100" s="1"/>
  <c r="G126" i="101" s="1"/>
  <c r="J126" i="101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96" i="98"/>
  <c r="J196" i="98" s="1"/>
  <c r="G10" i="98"/>
  <c r="J10" i="98" s="1"/>
  <c r="G9" i="98"/>
  <c r="J9" i="98" s="1"/>
  <c r="G93" i="85"/>
  <c r="J93" i="85" s="1"/>
  <c r="G228" i="85"/>
  <c r="J228" i="85" s="1"/>
  <c r="E228" i="86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224" i="86" s="1"/>
  <c r="J224" i="86" s="1"/>
  <c r="E224" i="87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113" i="102" l="1"/>
  <c r="J113" i="102" s="1"/>
  <c r="G84" i="102"/>
  <c r="J84" i="102" s="1"/>
  <c r="G84" i="103" s="1"/>
  <c r="J84" i="103" s="1"/>
  <c r="G177" i="102"/>
  <c r="J177" i="102" s="1"/>
  <c r="G177" i="103" s="1"/>
  <c r="J177" i="103" s="1"/>
  <c r="G181" i="102"/>
  <c r="J181" i="102" s="1"/>
  <c r="G152" i="102"/>
  <c r="J152" i="102" s="1"/>
  <c r="G152" i="103" s="1"/>
  <c r="J152" i="103" s="1"/>
  <c r="G153" i="102"/>
  <c r="J153" i="102" s="1"/>
  <c r="G153" i="103" s="1"/>
  <c r="J153" i="103" s="1"/>
  <c r="G208" i="102"/>
  <c r="J208" i="102" s="1"/>
  <c r="G208" i="103" s="1"/>
  <c r="J208" i="103" s="1"/>
  <c r="G151" i="102"/>
  <c r="J151" i="102" s="1"/>
  <c r="G151" i="103" s="1"/>
  <c r="J151" i="103" s="1"/>
  <c r="G83" i="102"/>
  <c r="J83" i="102" s="1"/>
  <c r="G83" i="103" s="1"/>
  <c r="J83" i="103" s="1"/>
  <c r="G126" i="102"/>
  <c r="J126" i="102" s="1"/>
  <c r="G126" i="103" s="1"/>
  <c r="J126" i="103" s="1"/>
  <c r="G155" i="102"/>
  <c r="J155" i="102" s="1"/>
  <c r="G155" i="103" s="1"/>
  <c r="J155" i="103" s="1"/>
  <c r="G209" i="102"/>
  <c r="J209" i="102" s="1"/>
  <c r="G209" i="103" s="1"/>
  <c r="J209" i="103" s="1"/>
  <c r="G127" i="102"/>
  <c r="J127" i="102" s="1"/>
  <c r="G127" i="103" s="1"/>
  <c r="J127" i="103" s="1"/>
  <c r="G194" i="102"/>
  <c r="J194" i="102" s="1"/>
  <c r="G194" i="103" s="1"/>
  <c r="J194" i="103" s="1"/>
  <c r="G205" i="102"/>
  <c r="J205" i="102" s="1"/>
  <c r="G205" i="103" s="1"/>
  <c r="J205" i="103" s="1"/>
  <c r="G148" i="102"/>
  <c r="J148" i="102" s="1"/>
  <c r="G148" i="103" s="1"/>
  <c r="J148" i="103" s="1"/>
  <c r="G206" i="102"/>
  <c r="J206" i="102" s="1"/>
  <c r="G206" i="103" s="1"/>
  <c r="J206" i="103" s="1"/>
  <c r="G213" i="102"/>
  <c r="J213" i="102" s="1"/>
  <c r="G213" i="103" s="1"/>
  <c r="J213" i="103" s="1"/>
  <c r="G193" i="102"/>
  <c r="J193" i="102" s="1"/>
  <c r="G193" i="103" s="1"/>
  <c r="J193" i="103" s="1"/>
  <c r="G226" i="102"/>
  <c r="J226" i="102" s="1"/>
  <c r="G125" i="102"/>
  <c r="J125" i="102" s="1"/>
  <c r="G125" i="103" s="1"/>
  <c r="J125" i="103" s="1"/>
  <c r="E140" i="86"/>
  <c r="G140" i="86" s="1"/>
  <c r="J140" i="86" s="1"/>
  <c r="E140" i="87" s="1"/>
  <c r="G140" i="87" s="1"/>
  <c r="J140" i="87" s="1"/>
  <c r="E140" i="88" s="1"/>
  <c r="E159" i="86"/>
  <c r="G159" i="86" s="1"/>
  <c r="J159" i="86" s="1"/>
  <c r="E159" i="87" s="1"/>
  <c r="G159" i="87" s="1"/>
  <c r="J159" i="87" s="1"/>
  <c r="E159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86" i="85"/>
  <c r="G86" i="85" s="1"/>
  <c r="J86" i="85" s="1"/>
  <c r="G88" i="85"/>
  <c r="J88" i="85" s="1"/>
  <c r="E88" i="86" s="1"/>
  <c r="E87" i="85"/>
  <c r="G87" i="85" s="1"/>
  <c r="J87" i="85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81" i="86"/>
  <c r="G81" i="86" s="1"/>
  <c r="J81" i="86" s="1"/>
  <c r="E81" i="87" s="1"/>
  <c r="G81" i="87" s="1"/>
  <c r="J81" i="87" s="1"/>
  <c r="E81" i="88" s="1"/>
  <c r="E73" i="86"/>
  <c r="G73" i="86" s="1"/>
  <c r="J73" i="86" s="1"/>
  <c r="E73" i="87" s="1"/>
  <c r="G73" i="87" s="1"/>
  <c r="J73" i="87" s="1"/>
  <c r="E73" i="88" s="1"/>
  <c r="E143" i="86"/>
  <c r="G143" i="86" s="1"/>
  <c r="J143" i="86" s="1"/>
  <c r="E143" i="87" s="1"/>
  <c r="G143" i="87" s="1"/>
  <c r="J143" i="87" s="1"/>
  <c r="E143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98" i="86"/>
  <c r="G98" i="86" s="1"/>
  <c r="J98" i="86" s="1"/>
  <c r="E98" i="87" s="1"/>
  <c r="G98" i="87" s="1"/>
  <c r="J98" i="87" s="1"/>
  <c r="E98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41" i="86"/>
  <c r="G141" i="86" s="1"/>
  <c r="J141" i="86" s="1"/>
  <c r="E141" i="87" s="1"/>
  <c r="G141" i="87" s="1"/>
  <c r="J141" i="87" s="1"/>
  <c r="E141" i="88" s="1"/>
  <c r="E158" i="86"/>
  <c r="G158" i="86" s="1"/>
  <c r="J158" i="86" s="1"/>
  <c r="E158" i="87" s="1"/>
  <c r="G158" i="87" s="1"/>
  <c r="J158" i="87" s="1"/>
  <c r="E158" i="88" s="1"/>
  <c r="E101" i="86"/>
  <c r="G101" i="86" s="1"/>
  <c r="J101" i="86" s="1"/>
  <c r="E101" i="87" s="1"/>
  <c r="G101" i="87" s="1"/>
  <c r="J101" i="87" s="1"/>
  <c r="E101" i="88" s="1"/>
  <c r="E168" i="86"/>
  <c r="G168" i="86" s="1"/>
  <c r="J168" i="86" s="1"/>
  <c r="E168" i="87" s="1"/>
  <c r="G168" i="87" s="1"/>
  <c r="J168" i="87" s="1"/>
  <c r="E168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167" i="86"/>
  <c r="G167" i="86" s="1"/>
  <c r="J167" i="86" s="1"/>
  <c r="E167" i="87" s="1"/>
  <c r="G167" i="87" s="1"/>
  <c r="J167" i="87" s="1"/>
  <c r="E167" i="88" s="1"/>
  <c r="E61" i="86"/>
  <c r="G61" i="86" s="1"/>
  <c r="J61" i="86" s="1"/>
  <c r="E61" i="87" s="1"/>
  <c r="G61" i="87" s="1"/>
  <c r="J61" i="87" s="1"/>
  <c r="E61" i="88" s="1"/>
  <c r="E166" i="86"/>
  <c r="G166" i="86" s="1"/>
  <c r="J166" i="86" s="1"/>
  <c r="E166" i="87" s="1"/>
  <c r="G166" i="87" s="1"/>
  <c r="J166" i="87" s="1"/>
  <c r="E166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137" i="86"/>
  <c r="G137" i="86" s="1"/>
  <c r="J137" i="86" s="1"/>
  <c r="E137" i="87" s="1"/>
  <c r="G137" i="87" s="1"/>
  <c r="J137" i="87" s="1"/>
  <c r="E137" i="88" s="1"/>
  <c r="E185" i="86"/>
  <c r="G185" i="86" s="1"/>
  <c r="J185" i="86" s="1"/>
  <c r="E185" i="87" s="1"/>
  <c r="G185" i="87" s="1"/>
  <c r="J185" i="87" s="1"/>
  <c r="E185" i="88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181" i="103"/>
  <c r="J181" i="103" s="1"/>
  <c r="G226" i="103"/>
  <c r="J226" i="103" s="1"/>
  <c r="G228" i="86"/>
  <c r="J228" i="86" s="1"/>
  <c r="E228" i="87" s="1"/>
  <c r="G227" i="86"/>
  <c r="J227" i="86" s="1"/>
  <c r="E227" i="87" s="1"/>
  <c r="G263" i="86"/>
  <c r="J263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211" i="99"/>
  <c r="J211" i="99" s="1"/>
  <c r="G211" i="100" s="1"/>
  <c r="J211" i="100" s="1"/>
  <c r="G211" i="101" s="1"/>
  <c r="J211" i="101" s="1"/>
  <c r="G9" i="99"/>
  <c r="J9" i="99" s="1"/>
  <c r="G9" i="100" s="1"/>
  <c r="J9" i="100" s="1"/>
  <c r="G9" i="101" s="1"/>
  <c r="J9" i="101" s="1"/>
  <c r="G195" i="99"/>
  <c r="J195" i="99" s="1"/>
  <c r="G195" i="100" s="1"/>
  <c r="J195" i="100" s="1"/>
  <c r="G195" i="101" s="1"/>
  <c r="J195" i="101" s="1"/>
  <c r="G149" i="99"/>
  <c r="J149" i="99" s="1"/>
  <c r="G149" i="100" s="1"/>
  <c r="J149" i="100" s="1"/>
  <c r="G149" i="101" s="1"/>
  <c r="J149" i="101" s="1"/>
  <c r="G10" i="99"/>
  <c r="J10" i="99" s="1"/>
  <c r="G10" i="100" s="1"/>
  <c r="J10" i="100" s="1"/>
  <c r="G10" i="101" s="1"/>
  <c r="J10" i="101" s="1"/>
  <c r="G128" i="99"/>
  <c r="J128" i="99" s="1"/>
  <c r="G128" i="100" s="1"/>
  <c r="J128" i="100" s="1"/>
  <c r="G128" i="101" s="1"/>
  <c r="J128" i="101" s="1"/>
  <c r="G198" i="99"/>
  <c r="J198" i="99" s="1"/>
  <c r="G198" i="100" s="1"/>
  <c r="J198" i="100" s="1"/>
  <c r="G198" i="101" s="1"/>
  <c r="J198" i="101" s="1"/>
  <c r="G197" i="99"/>
  <c r="J197" i="99" s="1"/>
  <c r="G197" i="100" s="1"/>
  <c r="J197" i="100" s="1"/>
  <c r="G197" i="101" s="1"/>
  <c r="J197" i="101" s="1"/>
  <c r="G39" i="99"/>
  <c r="J39" i="99" s="1"/>
  <c r="G39" i="100" s="1"/>
  <c r="J39" i="100" s="1"/>
  <c r="G196" i="99"/>
  <c r="J196" i="99" s="1"/>
  <c r="G196" i="100" s="1"/>
  <c r="J196" i="100" s="1"/>
  <c r="G196" i="101" s="1"/>
  <c r="J196" i="101" s="1"/>
  <c r="G202" i="99"/>
  <c r="J202" i="99" s="1"/>
  <c r="G202" i="100" s="1"/>
  <c r="J202" i="100" s="1"/>
  <c r="G202" i="101" s="1"/>
  <c r="J202" i="101" s="1"/>
  <c r="G210" i="99"/>
  <c r="J210" i="99" s="1"/>
  <c r="G210" i="100" s="1"/>
  <c r="J210" i="100" s="1"/>
  <c r="G210" i="101" s="1"/>
  <c r="J210" i="101" s="1"/>
  <c r="G203" i="99"/>
  <c r="J203" i="99" s="1"/>
  <c r="G203" i="100" s="1"/>
  <c r="J203" i="100" s="1"/>
  <c r="G203" i="101" s="1"/>
  <c r="J203" i="101" s="1"/>
  <c r="G11" i="99"/>
  <c r="J11" i="99" s="1"/>
  <c r="G11" i="100" s="1"/>
  <c r="J11" i="100" s="1"/>
  <c r="G11" i="101" s="1"/>
  <c r="J11" i="101" s="1"/>
  <c r="G147" i="99"/>
  <c r="J147" i="99" s="1"/>
  <c r="G147" i="100" s="1"/>
  <c r="J147" i="100" s="1"/>
  <c r="G147" i="101" s="1"/>
  <c r="J147" i="101" s="1"/>
  <c r="G182" i="99"/>
  <c r="J182" i="99" s="1"/>
  <c r="G182" i="100" s="1"/>
  <c r="J182" i="100" s="1"/>
  <c r="G182" i="101" s="1"/>
  <c r="J182" i="101" s="1"/>
  <c r="G204" i="99"/>
  <c r="J204" i="99" s="1"/>
  <c r="G204" i="100" s="1"/>
  <c r="J204" i="100" s="1"/>
  <c r="G204" i="101" s="1"/>
  <c r="J204" i="101" s="1"/>
  <c r="G212" i="99"/>
  <c r="J212" i="99" s="1"/>
  <c r="G212" i="100" s="1"/>
  <c r="J212" i="100" s="1"/>
  <c r="G212" i="101" s="1"/>
  <c r="J212" i="101" s="1"/>
  <c r="G227" i="87"/>
  <c r="J227" i="87" s="1"/>
  <c r="E227" i="88" s="1"/>
  <c r="G97" i="88"/>
  <c r="J97" i="88" s="1"/>
  <c r="G224" i="87"/>
  <c r="J224" i="87" s="1"/>
  <c r="G228" i="87"/>
  <c r="J228" i="87" s="1"/>
  <c r="E228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09" i="104" l="1"/>
  <c r="J209" i="104" s="1"/>
  <c r="G209" i="105" s="1"/>
  <c r="J209" i="105" s="1"/>
  <c r="G209" i="106" s="1"/>
  <c r="J209" i="106" s="1"/>
  <c r="G209" i="107" s="1"/>
  <c r="J209" i="107" s="1"/>
  <c r="G113" i="103"/>
  <c r="J113" i="103" s="1"/>
  <c r="G113" i="104" s="1"/>
  <c r="J113" i="104" s="1"/>
  <c r="G113" i="105" s="1"/>
  <c r="J113" i="105" s="1"/>
  <c r="G113" i="106" s="1"/>
  <c r="J113" i="106" s="1"/>
  <c r="G113" i="107" s="1"/>
  <c r="J113" i="107" s="1"/>
  <c r="G203" i="102"/>
  <c r="J203" i="102" s="1"/>
  <c r="G203" i="103" s="1"/>
  <c r="J203" i="103" s="1"/>
  <c r="G202" i="102"/>
  <c r="J202" i="102" s="1"/>
  <c r="G202" i="103" s="1"/>
  <c r="J202" i="103" s="1"/>
  <c r="G195" i="102"/>
  <c r="J195" i="102" s="1"/>
  <c r="G195" i="103" s="1"/>
  <c r="J195" i="103" s="1"/>
  <c r="G204" i="102"/>
  <c r="J204" i="102" s="1"/>
  <c r="G204" i="103" s="1"/>
  <c r="J204" i="103" s="1"/>
  <c r="G211" i="102"/>
  <c r="J211" i="102" s="1"/>
  <c r="G211" i="103" s="1"/>
  <c r="J211" i="103" s="1"/>
  <c r="G196" i="102"/>
  <c r="J196" i="102" s="1"/>
  <c r="G196" i="103" s="1"/>
  <c r="J196" i="103" s="1"/>
  <c r="G182" i="102"/>
  <c r="J182" i="102" s="1"/>
  <c r="G182" i="103" s="1"/>
  <c r="J182" i="103" s="1"/>
  <c r="G197" i="102"/>
  <c r="J197" i="102" s="1"/>
  <c r="G197" i="103" s="1"/>
  <c r="J197" i="103" s="1"/>
  <c r="G150" i="102"/>
  <c r="J150" i="102" s="1"/>
  <c r="G150" i="103" s="1"/>
  <c r="J150" i="103" s="1"/>
  <c r="G212" i="102"/>
  <c r="J212" i="102" s="1"/>
  <c r="G212" i="103" s="1"/>
  <c r="J212" i="103" s="1"/>
  <c r="G147" i="102"/>
  <c r="J147" i="102" s="1"/>
  <c r="G147" i="103" s="1"/>
  <c r="J147" i="103" s="1"/>
  <c r="G198" i="102"/>
  <c r="J198" i="102" s="1"/>
  <c r="G198" i="103" s="1"/>
  <c r="J198" i="103" s="1"/>
  <c r="G128" i="102"/>
  <c r="J128" i="102" s="1"/>
  <c r="G128" i="103" s="1"/>
  <c r="J128" i="103" s="1"/>
  <c r="G210" i="102"/>
  <c r="J210" i="102" s="1"/>
  <c r="G210" i="103" s="1"/>
  <c r="J210" i="103" s="1"/>
  <c r="G149" i="102"/>
  <c r="J149" i="102" s="1"/>
  <c r="G149" i="103" s="1"/>
  <c r="J149" i="103" s="1"/>
  <c r="G9" i="102"/>
  <c r="J9" i="102" s="1"/>
  <c r="G9" i="103" s="1"/>
  <c r="J9" i="103" s="1"/>
  <c r="G10" i="102"/>
  <c r="J10" i="102" s="1"/>
  <c r="G10" i="103" s="1"/>
  <c r="J10" i="103" s="1"/>
  <c r="G11" i="102"/>
  <c r="J11" i="102" s="1"/>
  <c r="G11" i="103" s="1"/>
  <c r="J11" i="103" s="1"/>
  <c r="G39" i="101"/>
  <c r="J39" i="101" s="1"/>
  <c r="E224" i="88"/>
  <c r="G224" i="88" s="1"/>
  <c r="J224" i="88" s="1"/>
  <c r="E224" i="89" s="1"/>
  <c r="G224" i="89" s="1"/>
  <c r="J224" i="89" s="1"/>
  <c r="E224" i="90" s="1"/>
  <c r="E86" i="86"/>
  <c r="G86" i="86" s="1"/>
  <c r="J86" i="86" s="1"/>
  <c r="E86" i="87" s="1"/>
  <c r="G86" i="87" s="1"/>
  <c r="J86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88" i="86"/>
  <c r="J88" i="86" s="1"/>
  <c r="E88" i="87" s="1"/>
  <c r="E87" i="86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94" i="104"/>
  <c r="J194" i="104" s="1"/>
  <c r="G226" i="104"/>
  <c r="J226" i="104" s="1"/>
  <c r="G205" i="104"/>
  <c r="J205" i="104" s="1"/>
  <c r="G83" i="104"/>
  <c r="J83" i="104" s="1"/>
  <c r="G181" i="104"/>
  <c r="J181" i="104" s="1"/>
  <c r="G87" i="86"/>
  <c r="J87" i="86" s="1"/>
  <c r="G263" i="87"/>
  <c r="J263" i="87" s="1"/>
  <c r="E263" i="88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2" l="1"/>
  <c r="J39" i="102" s="1"/>
  <c r="G39" i="103" s="1"/>
  <c r="J39" i="103" s="1"/>
  <c r="G39" i="104" s="1"/>
  <c r="J39" i="104" s="1"/>
  <c r="E19" i="89"/>
  <c r="G19" i="89" s="1"/>
  <c r="J19" i="89" s="1"/>
  <c r="E19" i="90" s="1"/>
  <c r="G19" i="90" s="1"/>
  <c r="J19" i="90" s="1"/>
  <c r="E19" i="91" s="1"/>
  <c r="E23" i="89"/>
  <c r="G23" i="89" s="1"/>
  <c r="J23" i="89" s="1"/>
  <c r="E23" i="90" s="1"/>
  <c r="G23" i="90" s="1"/>
  <c r="J23" i="90" s="1"/>
  <c r="E23" i="91" s="1"/>
  <c r="E25" i="89"/>
  <c r="G25" i="89" s="1"/>
  <c r="J25" i="89" s="1"/>
  <c r="E25" i="90" s="1"/>
  <c r="G25" i="90" s="1"/>
  <c r="J25" i="90" s="1"/>
  <c r="E25" i="91" s="1"/>
  <c r="E26" i="89"/>
  <c r="G26" i="89" s="1"/>
  <c r="J26" i="89" s="1"/>
  <c r="E26" i="90" s="1"/>
  <c r="G26" i="90" s="1"/>
  <c r="J26" i="90" s="1"/>
  <c r="E26" i="91" s="1"/>
  <c r="E20" i="89"/>
  <c r="G20" i="89" s="1"/>
  <c r="J20" i="89" s="1"/>
  <c r="E20" i="90" s="1"/>
  <c r="G20" i="90" s="1"/>
  <c r="J20" i="90" s="1"/>
  <c r="E20" i="91" s="1"/>
  <c r="E24" i="89"/>
  <c r="G24" i="89" s="1"/>
  <c r="J24" i="89" s="1"/>
  <c r="E24" i="90" s="1"/>
  <c r="G24" i="90" s="1"/>
  <c r="J24" i="90" s="1"/>
  <c r="E24" i="91" s="1"/>
  <c r="E22" i="89"/>
  <c r="G22" i="89" s="1"/>
  <c r="J22" i="89" s="1"/>
  <c r="E22" i="90" s="1"/>
  <c r="G22" i="90" s="1"/>
  <c r="J22" i="90" s="1"/>
  <c r="E22" i="91" s="1"/>
  <c r="E21" i="89"/>
  <c r="G21" i="89" s="1"/>
  <c r="J21" i="89" s="1"/>
  <c r="E21" i="90" s="1"/>
  <c r="G21" i="90" s="1"/>
  <c r="J21" i="90" s="1"/>
  <c r="E21" i="91" s="1"/>
  <c r="E86" i="88"/>
  <c r="G86" i="88" s="1"/>
  <c r="J86" i="88" s="1"/>
  <c r="E86" i="89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168" i="89"/>
  <c r="G168" i="89" s="1"/>
  <c r="J168" i="89" s="1"/>
  <c r="E168" i="90" s="1"/>
  <c r="G168" i="90" s="1"/>
  <c r="J168" i="90" s="1"/>
  <c r="E168" i="91" s="1"/>
  <c r="G88" i="87"/>
  <c r="J88" i="87" s="1"/>
  <c r="E88" i="88" s="1"/>
  <c r="E87" i="87"/>
  <c r="G87" i="87" s="1"/>
  <c r="J87" i="87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44" i="89"/>
  <c r="G144" i="89" s="1"/>
  <c r="J144" i="89" s="1"/>
  <c r="E144" i="90" s="1"/>
  <c r="G144" i="90" s="1"/>
  <c r="J144" i="90" s="1"/>
  <c r="E144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43" i="89"/>
  <c r="G143" i="89" s="1"/>
  <c r="J143" i="89" s="1"/>
  <c r="E143" i="90" s="1"/>
  <c r="G143" i="90" s="1"/>
  <c r="J143" i="90" s="1"/>
  <c r="E143" i="91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28" i="89"/>
  <c r="J228" i="89" s="1"/>
  <c r="E228" i="90" s="1"/>
  <c r="G227" i="89"/>
  <c r="J227" i="89" s="1"/>
  <c r="E227" i="90" s="1"/>
  <c r="G263" i="88"/>
  <c r="J263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1" i="105" l="1"/>
  <c r="J11" i="105" s="1"/>
  <c r="G11" i="106" s="1"/>
  <c r="J11" i="106" s="1"/>
  <c r="G11" i="107" s="1"/>
  <c r="J11" i="107" s="1"/>
  <c r="G37" i="97"/>
  <c r="J37" i="97" s="1"/>
  <c r="G37" i="101"/>
  <c r="J37" i="101" s="1"/>
  <c r="G37" i="98"/>
  <c r="J37" i="98" s="1"/>
  <c r="G37" i="102"/>
  <c r="J37" i="102" s="1"/>
  <c r="G37" i="103" s="1"/>
  <c r="J37" i="103" s="1"/>
  <c r="G37" i="104" s="1"/>
  <c r="J37" i="104" s="1"/>
  <c r="G37" i="105" s="1"/>
  <c r="J37" i="105" s="1"/>
  <c r="G37" i="106"/>
  <c r="J37" i="106" s="1"/>
  <c r="G37" i="8"/>
  <c r="J37" i="8" s="1"/>
  <c r="G37" i="95"/>
  <c r="J37" i="95" s="1"/>
  <c r="G37" i="99"/>
  <c r="J37" i="99" s="1"/>
  <c r="E37" i="107"/>
  <c r="G37" i="107" s="1"/>
  <c r="J37" i="107" s="1"/>
  <c r="G37" i="96"/>
  <c r="J37" i="96" s="1"/>
  <c r="G37" i="100"/>
  <c r="J37" i="100" s="1"/>
  <c r="E37" i="89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G112" i="89"/>
  <c r="J112" i="89" s="1"/>
  <c r="E112" i="90" s="1"/>
  <c r="G112" i="90" s="1"/>
  <c r="J112" i="90" s="1"/>
  <c r="E112" i="91" s="1"/>
  <c r="E112" i="89"/>
  <c r="E165" i="89"/>
  <c r="G165" i="89" s="1"/>
  <c r="J165" i="89" s="1"/>
  <c r="E165" i="90" s="1"/>
  <c r="G165" i="90" s="1"/>
  <c r="J165" i="90" s="1"/>
  <c r="E165" i="91" s="1"/>
  <c r="G88" i="88"/>
  <c r="J88" i="88" s="1"/>
  <c r="E88" i="89" s="1"/>
  <c r="E87" i="88"/>
  <c r="G87" i="88" s="1"/>
  <c r="J87" i="88" s="1"/>
  <c r="E117" i="89"/>
  <c r="G117" i="89" s="1"/>
  <c r="J117" i="89" s="1"/>
  <c r="E117" i="90" s="1"/>
  <c r="G117" i="90" s="1"/>
  <c r="J117" i="90" s="1"/>
  <c r="E117" i="91" s="1"/>
  <c r="E116" i="89"/>
  <c r="G116" i="89" s="1"/>
  <c r="J116" i="89" s="1"/>
  <c r="E116" i="90" s="1"/>
  <c r="G116" i="90" s="1"/>
  <c r="J116" i="90" s="1"/>
  <c r="E116" i="91" s="1"/>
  <c r="E110" i="89"/>
  <c r="G110" i="89" s="1"/>
  <c r="J110" i="89" s="1"/>
  <c r="E110" i="90" s="1"/>
  <c r="G110" i="90" s="1"/>
  <c r="J110" i="90" s="1"/>
  <c r="E110" i="91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11" i="91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15" i="91" s="1"/>
  <c r="E108" i="89"/>
  <c r="G108" i="89" s="1"/>
  <c r="J108" i="89" s="1"/>
  <c r="E108" i="90" s="1"/>
  <c r="G108" i="90" s="1"/>
  <c r="J108" i="90" s="1"/>
  <c r="E108" i="91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07" i="90" s="1"/>
  <c r="G107" i="90" s="1"/>
  <c r="J107" i="90" s="1"/>
  <c r="E107" i="91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27" i="90"/>
  <c r="J227" i="90" s="1"/>
  <c r="E227" i="91" s="1"/>
  <c r="G263" i="89"/>
  <c r="J263" i="89" s="1"/>
  <c r="E263" i="90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70" i="99"/>
  <c r="J70" i="99" s="1"/>
  <c r="G70" i="100" s="1"/>
  <c r="J70" i="100" s="1"/>
  <c r="G70" i="101" s="1"/>
  <c r="J70" i="101" s="1"/>
  <c r="G71" i="99"/>
  <c r="J71" i="99" s="1"/>
  <c r="G71" i="100" s="1"/>
  <c r="J71" i="100" s="1"/>
  <c r="G71" i="101" s="1"/>
  <c r="J71" i="101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2" l="1"/>
  <c r="J71" i="102" s="1"/>
  <c r="G71" i="103" s="1"/>
  <c r="J71" i="103" s="1"/>
  <c r="G70" i="102"/>
  <c r="J70" i="102" s="1"/>
  <c r="G70" i="103" s="1"/>
  <c r="J70" i="103" s="1"/>
  <c r="G175" i="101"/>
  <c r="J175" i="101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G88" i="89"/>
  <c r="J88" i="89" s="1"/>
  <c r="E88" i="90" s="1"/>
  <c r="G88" i="90" s="1"/>
  <c r="J88" i="90" s="1"/>
  <c r="E88" i="91" s="1"/>
  <c r="G88" i="91" s="1"/>
  <c r="J88" i="91" s="1"/>
  <c r="E88" i="92" s="1"/>
  <c r="E87" i="89"/>
  <c r="G87" i="89" s="1"/>
  <c r="J87" i="89" s="1"/>
  <c r="E87" i="90" s="1"/>
  <c r="G87" i="90" s="1"/>
  <c r="J87" i="90" s="1"/>
  <c r="E87" i="91" s="1"/>
  <c r="G87" i="91" s="1"/>
  <c r="J87" i="91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G107" i="91"/>
  <c r="J107" i="91" s="1"/>
  <c r="E107" i="92" s="1"/>
  <c r="G107" i="92" s="1"/>
  <c r="J107" i="92" s="1"/>
  <c r="E107" i="93" s="1"/>
  <c r="G108" i="91"/>
  <c r="J108" i="91" s="1"/>
  <c r="G111" i="91"/>
  <c r="J111" i="91" s="1"/>
  <c r="G116" i="91"/>
  <c r="J116" i="91" s="1"/>
  <c r="G110" i="91"/>
  <c r="J110" i="91" s="1"/>
  <c r="G117" i="91"/>
  <c r="J117" i="91" s="1"/>
  <c r="G115" i="91"/>
  <c r="J115" i="91" s="1"/>
  <c r="G112" i="91"/>
  <c r="J112" i="91" s="1"/>
  <c r="G39" i="107"/>
  <c r="J39" i="107" s="1"/>
  <c r="G86" i="91"/>
  <c r="J86" i="91" s="1"/>
  <c r="E86" i="92" s="1"/>
  <c r="G227" i="91"/>
  <c r="J227" i="91" s="1"/>
  <c r="E227" i="92" s="1"/>
  <c r="G228" i="91"/>
  <c r="J228" i="91" s="1"/>
  <c r="E228" i="92" s="1"/>
  <c r="G263" i="90"/>
  <c r="J263" i="90" s="1"/>
  <c r="E263" i="91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07" i="93"/>
  <c r="J107" i="93" s="1"/>
  <c r="E107" i="94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G175" i="102" l="1"/>
  <c r="J175" i="102" s="1"/>
  <c r="G175" i="103" s="1"/>
  <c r="J175" i="103" s="1"/>
  <c r="G175" i="104" s="1"/>
  <c r="J175" i="104" s="1"/>
  <c r="E16" i="89"/>
  <c r="G16" i="89" s="1"/>
  <c r="J16" i="89" s="1"/>
  <c r="E16" i="90" s="1"/>
  <c r="G16" i="90" s="1"/>
  <c r="J16" i="90" s="1"/>
  <c r="E16" i="91" s="1"/>
  <c r="E14" i="89"/>
  <c r="G14" i="89" s="1"/>
  <c r="J14" i="89" s="1"/>
  <c r="E14" i="90" s="1"/>
  <c r="G14" i="90" s="1"/>
  <c r="J14" i="90" s="1"/>
  <c r="E14" i="91" s="1"/>
  <c r="E6" i="89"/>
  <c r="G6" i="89" s="1"/>
  <c r="J6" i="89" s="1"/>
  <c r="E6" i="90" s="1"/>
  <c r="G6" i="90" s="1"/>
  <c r="J6" i="90" s="1"/>
  <c r="E6" i="91" s="1"/>
  <c r="E15" i="89"/>
  <c r="G15" i="89" s="1"/>
  <c r="J15" i="89" s="1"/>
  <c r="E15" i="90" s="1"/>
  <c r="G15" i="90" s="1"/>
  <c r="J15" i="90" s="1"/>
  <c r="E15" i="91" s="1"/>
  <c r="E17" i="89"/>
  <c r="G17" i="89" s="1"/>
  <c r="J17" i="89" s="1"/>
  <c r="E17" i="90" s="1"/>
  <c r="G17" i="90" s="1"/>
  <c r="J17" i="90" s="1"/>
  <c r="E17" i="91" s="1"/>
  <c r="E7" i="89"/>
  <c r="G7" i="89" s="1"/>
  <c r="J7" i="89" s="1"/>
  <c r="E7" i="90" s="1"/>
  <c r="G7" i="90" s="1"/>
  <c r="J7" i="90" s="1"/>
  <c r="E7" i="91" s="1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E8" i="89"/>
  <c r="G8" i="89" s="1"/>
  <c r="J8" i="89" s="1"/>
  <c r="E8" i="90" s="1"/>
  <c r="G8" i="90" s="1"/>
  <c r="J8" i="90" s="1"/>
  <c r="E8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G88" i="92"/>
  <c r="J88" i="92" s="1"/>
  <c r="E88" i="93" s="1"/>
  <c r="E87" i="92"/>
  <c r="E117" i="92"/>
  <c r="G117" i="92" s="1"/>
  <c r="J117" i="92" s="1"/>
  <c r="E117" i="93" s="1"/>
  <c r="G117" i="93" s="1"/>
  <c r="J117" i="93" s="1"/>
  <c r="E117" i="94" s="1"/>
  <c r="G117" i="94" s="1"/>
  <c r="J117" i="94" s="1"/>
  <c r="E110" i="92"/>
  <c r="G110" i="92" s="1"/>
  <c r="J110" i="92" s="1"/>
  <c r="E110" i="93" s="1"/>
  <c r="G110" i="93" s="1"/>
  <c r="J110" i="93" s="1"/>
  <c r="E110" i="94" s="1"/>
  <c r="G110" i="94" s="1"/>
  <c r="J110" i="94" s="1"/>
  <c r="E116" i="92"/>
  <c r="G116" i="92" s="1"/>
  <c r="J116" i="92" s="1"/>
  <c r="E116" i="93" s="1"/>
  <c r="G116" i="93" s="1"/>
  <c r="J116" i="93" s="1"/>
  <c r="E116" i="94" s="1"/>
  <c r="G116" i="94" s="1"/>
  <c r="J116" i="94" s="1"/>
  <c r="G111" i="92"/>
  <c r="J111" i="92" s="1"/>
  <c r="E111" i="93" s="1"/>
  <c r="G111" i="93" s="1"/>
  <c r="J111" i="93" s="1"/>
  <c r="E111" i="94" s="1"/>
  <c r="E111" i="92"/>
  <c r="E108" i="92"/>
  <c r="G108" i="92" s="1"/>
  <c r="J108" i="92" s="1"/>
  <c r="E108" i="93" s="1"/>
  <c r="G108" i="93" s="1"/>
  <c r="J108" i="93" s="1"/>
  <c r="E108" i="94" s="1"/>
  <c r="G108" i="94" s="1"/>
  <c r="J108" i="94" s="1"/>
  <c r="E112" i="92"/>
  <c r="G112" i="92" s="1"/>
  <c r="J112" i="92" s="1"/>
  <c r="E112" i="93" s="1"/>
  <c r="G112" i="93" s="1"/>
  <c r="J112" i="93" s="1"/>
  <c r="E112" i="94" s="1"/>
  <c r="G112" i="94" s="1"/>
  <c r="J112" i="94" s="1"/>
  <c r="G70" i="104"/>
  <c r="J70" i="104" s="1"/>
  <c r="G71" i="104"/>
  <c r="J71" i="104" s="1"/>
  <c r="G86" i="92"/>
  <c r="J86" i="92" s="1"/>
  <c r="E86" i="93" s="1"/>
  <c r="G87" i="92"/>
  <c r="J87" i="92" s="1"/>
  <c r="G228" i="92"/>
  <c r="J228" i="92" s="1"/>
  <c r="E228" i="93" s="1"/>
  <c r="G227" i="92"/>
  <c r="J227" i="92" s="1"/>
  <c r="E227" i="93" s="1"/>
  <c r="G263" i="91"/>
  <c r="J263" i="91" s="1"/>
  <c r="E263" i="92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88" i="93" l="1"/>
  <c r="J88" i="93" s="1"/>
  <c r="E88" i="94" s="1"/>
  <c r="E87" i="93"/>
  <c r="E20" i="94"/>
  <c r="G20" i="94" s="1"/>
  <c r="J20" i="94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87" i="93"/>
  <c r="J87" i="93" s="1"/>
  <c r="G228" i="93"/>
  <c r="J228" i="93" s="1"/>
  <c r="E228" i="94" s="1"/>
  <c r="G227" i="93"/>
  <c r="J227" i="93" s="1"/>
  <c r="E227" i="94" s="1"/>
  <c r="G263" i="92"/>
  <c r="J263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G26" i="94"/>
  <c r="J26" i="94" s="1"/>
  <c r="G20" i="95"/>
  <c r="G18" i="91"/>
  <c r="J18" i="91" s="1"/>
  <c r="E18" i="92" s="1"/>
  <c r="G24" i="94"/>
  <c r="J24" i="94" s="1"/>
  <c r="G25" i="94"/>
  <c r="J25" i="94" s="1"/>
  <c r="G97" i="95"/>
  <c r="J97" i="95" s="1"/>
  <c r="G8" i="91"/>
  <c r="J8" i="91" s="1"/>
  <c r="E8" i="92" s="1"/>
  <c r="G17" i="91"/>
  <c r="J17" i="91" s="1"/>
  <c r="E17" i="92" s="1"/>
  <c r="G224" i="94"/>
  <c r="J224" i="94" s="1"/>
  <c r="G6" i="91"/>
  <c r="J6" i="91" s="1"/>
  <c r="E6" i="92" s="1"/>
  <c r="G7" i="91"/>
  <c r="J7" i="91" s="1"/>
  <c r="E7" i="92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G78" i="94"/>
  <c r="J78" i="94" s="1"/>
  <c r="G161" i="93"/>
  <c r="J161" i="93" s="1"/>
  <c r="E161" i="94" s="1"/>
  <c r="G116" i="95"/>
  <c r="J116" i="95" s="1"/>
  <c r="G164" i="94"/>
  <c r="J164" i="94" s="1"/>
  <c r="G43" i="93"/>
  <c r="J43" i="93" s="1"/>
  <c r="E43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E50" i="94" s="1"/>
  <c r="G61" i="94"/>
  <c r="J61" i="94" s="1"/>
  <c r="G95" i="94"/>
  <c r="J95" i="94" s="1"/>
  <c r="G167" i="94"/>
  <c r="J167" i="94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G81" i="94"/>
  <c r="J81" i="94" s="1"/>
  <c r="G142" i="94"/>
  <c r="J142" i="94" s="1"/>
  <c r="G223" i="94"/>
  <c r="J223" i="94" s="1"/>
  <c r="G48" i="93"/>
  <c r="J48" i="93" s="1"/>
  <c r="E48" i="94" s="1"/>
  <c r="G179" i="94"/>
  <c r="J179" i="94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G121" i="94"/>
  <c r="J121" i="94" s="1"/>
  <c r="G168" i="94"/>
  <c r="J168" i="94" s="1"/>
  <c r="G56" i="93"/>
  <c r="J56" i="93" s="1"/>
  <c r="E56" i="94" s="1"/>
  <c r="G221" i="93"/>
  <c r="J221" i="93" s="1"/>
  <c r="E221" i="94" s="1"/>
  <c r="G80" i="94"/>
  <c r="J80" i="94" s="1"/>
  <c r="G154" i="94"/>
  <c r="J154" i="94" s="1"/>
  <c r="G101" i="94"/>
  <c r="J101" i="94" s="1"/>
  <c r="G40" i="93"/>
  <c r="J40" i="93" s="1"/>
  <c r="E40" i="94" s="1"/>
  <c r="G36" i="93"/>
  <c r="J36" i="93" s="1"/>
  <c r="E36" i="94" s="1"/>
  <c r="G100" i="94"/>
  <c r="J100" i="94" s="1"/>
  <c r="G52" i="93"/>
  <c r="J52" i="93" s="1"/>
  <c r="E52" i="94" s="1"/>
  <c r="G74" i="95"/>
  <c r="J74" i="95" s="1"/>
  <c r="G176" i="94"/>
  <c r="J176" i="94" s="1"/>
  <c r="G31" i="93"/>
  <c r="J31" i="93" s="1"/>
  <c r="E31" i="94" s="1"/>
  <c r="G34" i="93"/>
  <c r="J34" i="93" s="1"/>
  <c r="E34" i="94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G93" i="94"/>
  <c r="J93" i="94" s="1"/>
  <c r="G119" i="93"/>
  <c r="J119" i="93" s="1"/>
  <c r="E119" i="94" s="1"/>
  <c r="G77" i="94"/>
  <c r="J77" i="94" s="1"/>
  <c r="G163" i="94"/>
  <c r="J163" i="94" s="1"/>
  <c r="G99" i="94"/>
  <c r="J99" i="94" s="1"/>
  <c r="G32" i="93"/>
  <c r="J32" i="93" s="1"/>
  <c r="E32" i="94" s="1"/>
  <c r="G122" i="93"/>
  <c r="J122" i="93" s="1"/>
  <c r="E122" i="94" s="1"/>
  <c r="G215" i="94"/>
  <c r="J215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G120" i="94"/>
  <c r="J120" i="94" s="1"/>
  <c r="G107" i="95"/>
  <c r="J107" i="95" s="1"/>
  <c r="G96" i="93"/>
  <c r="J96" i="93" s="1"/>
  <c r="E96" i="94" s="1"/>
  <c r="G46" i="93"/>
  <c r="J46" i="93" s="1"/>
  <c r="E46" i="94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G57" i="93"/>
  <c r="J57" i="93" s="1"/>
  <c r="E57" i="94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G30" i="93"/>
  <c r="J30" i="93" s="1"/>
  <c r="E30" i="94" s="1"/>
  <c r="G117" i="95"/>
  <c r="J117" i="95" s="1"/>
  <c r="G68" i="94"/>
  <c r="J68" i="94" s="1"/>
  <c r="G145" i="94"/>
  <c r="J145" i="94" s="1"/>
  <c r="G170" i="94"/>
  <c r="J170" i="94" s="1"/>
  <c r="G42" i="93"/>
  <c r="J42" i="93" s="1"/>
  <c r="E42" i="94" s="1"/>
  <c r="G214" i="92"/>
  <c r="J214" i="92" s="1"/>
  <c r="E214" i="93" s="1"/>
  <c r="G89" i="94"/>
  <c r="J89" i="94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88" i="94" l="1"/>
  <c r="J88" i="94" s="1"/>
  <c r="E87" i="94"/>
  <c r="G20" i="96"/>
  <c r="J20" i="96" s="1"/>
  <c r="J20" i="95"/>
  <c r="G86" i="94"/>
  <c r="J86" i="94" s="1"/>
  <c r="G87" i="94"/>
  <c r="J87" i="94" s="1"/>
  <c r="G88" i="95" s="1"/>
  <c r="J88" i="95" s="1"/>
  <c r="G227" i="94"/>
  <c r="J227" i="94" s="1"/>
  <c r="E227" i="95" s="1"/>
  <c r="G228" i="94"/>
  <c r="J228" i="94" s="1"/>
  <c r="G263" i="93"/>
  <c r="J263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E214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104" i="94"/>
  <c r="J104" i="94" s="1"/>
  <c r="G191" i="94"/>
  <c r="J191" i="94" s="1"/>
  <c r="G190" i="94"/>
  <c r="J190" i="94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28" i="95"/>
  <c r="J228" i="95" s="1"/>
  <c r="G227" i="95"/>
  <c r="G263" i="94"/>
  <c r="J263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G135" i="94"/>
  <c r="J135" i="94" s="1"/>
  <c r="J227" i="95" l="1"/>
  <c r="G88" i="96"/>
  <c r="J88" i="96" s="1"/>
  <c r="J87" i="95"/>
  <c r="G87" i="96"/>
  <c r="J87" i="96" s="1"/>
  <c r="G88" i="97" s="1"/>
  <c r="J88" i="97" s="1"/>
  <c r="J86" i="95"/>
  <c r="G49" i="96"/>
  <c r="J49" i="96" s="1"/>
  <c r="J49" i="95"/>
  <c r="G51" i="96"/>
  <c r="J51" i="96" s="1"/>
  <c r="J51" i="95"/>
  <c r="G86" i="96"/>
  <c r="J86" i="96" s="1"/>
  <c r="G86" i="97" s="1"/>
  <c r="J86" i="97" s="1"/>
  <c r="G228" i="96"/>
  <c r="J228" i="96" s="1"/>
  <c r="G227" i="97"/>
  <c r="J227" i="97" s="1"/>
  <c r="G263" i="95"/>
  <c r="J263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07" i="99"/>
  <c r="J107" i="99" s="1"/>
  <c r="G107" i="100" s="1"/>
  <c r="J107" i="100" s="1"/>
  <c r="G107" i="101" s="1"/>
  <c r="J107" i="101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36" i="96"/>
  <c r="J36" i="96" s="1"/>
  <c r="G36" i="97" s="1"/>
  <c r="J36" i="97" s="1"/>
  <c r="G165" i="96"/>
  <c r="J165" i="96" s="1"/>
  <c r="G165" i="97" s="1"/>
  <c r="J165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20" i="99"/>
  <c r="J20" i="99" s="1"/>
  <c r="G20" i="100" s="1"/>
  <c r="J20" i="100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E5" i="82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11" i="102" l="1"/>
  <c r="J111" i="102" s="1"/>
  <c r="G111" i="103" s="1"/>
  <c r="J111" i="103" s="1"/>
  <c r="G116" i="102"/>
  <c r="J116" i="102" s="1"/>
  <c r="G116" i="103" s="1"/>
  <c r="J116" i="103" s="1"/>
  <c r="G110" i="102"/>
  <c r="J110" i="102" s="1"/>
  <c r="G110" i="103" s="1"/>
  <c r="J110" i="103" s="1"/>
  <c r="G108" i="102"/>
  <c r="J108" i="102" s="1"/>
  <c r="G108" i="103" s="1"/>
  <c r="J108" i="103" s="1"/>
  <c r="G112" i="102"/>
  <c r="J112" i="102" s="1"/>
  <c r="G112" i="103" s="1"/>
  <c r="J112" i="103" s="1"/>
  <c r="G117" i="102"/>
  <c r="J117" i="102" s="1"/>
  <c r="G117" i="103" s="1"/>
  <c r="J117" i="103" s="1"/>
  <c r="G97" i="102"/>
  <c r="J97" i="102" s="1"/>
  <c r="G97" i="103" s="1"/>
  <c r="J97" i="103" s="1"/>
  <c r="G107" i="102"/>
  <c r="J107" i="102" s="1"/>
  <c r="G107" i="103" s="1"/>
  <c r="J107" i="103" s="1"/>
  <c r="G115" i="101"/>
  <c r="J115" i="101" s="1"/>
  <c r="G20" i="101"/>
  <c r="J20" i="101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28" i="97"/>
  <c r="J228" i="97" s="1"/>
  <c r="G263" i="96"/>
  <c r="J263" i="96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23" i="99"/>
  <c r="J23" i="99" s="1"/>
  <c r="G23" i="100" s="1"/>
  <c r="J23" i="100" s="1"/>
  <c r="G23" i="101" s="1"/>
  <c r="J23" i="101" s="1"/>
  <c r="G85" i="99"/>
  <c r="J85" i="99" s="1"/>
  <c r="G85" i="100" s="1"/>
  <c r="J85" i="100" s="1"/>
  <c r="G85" i="101" s="1"/>
  <c r="J85" i="101" s="1"/>
  <c r="G98" i="99"/>
  <c r="J98" i="99" s="1"/>
  <c r="G98" i="100" s="1"/>
  <c r="J98" i="100" s="1"/>
  <c r="G98" i="101" s="1"/>
  <c r="J98" i="101" s="1"/>
  <c r="G143" i="99"/>
  <c r="J143" i="99" s="1"/>
  <c r="G143" i="100" s="1"/>
  <c r="J143" i="100" s="1"/>
  <c r="G143" i="101" s="1"/>
  <c r="J143" i="101" s="1"/>
  <c r="G26" i="99"/>
  <c r="J26" i="99" s="1"/>
  <c r="G26" i="100" s="1"/>
  <c r="J26" i="100" s="1"/>
  <c r="G26" i="101" s="1"/>
  <c r="J26" i="101" s="1"/>
  <c r="G101" i="99"/>
  <c r="J101" i="99" s="1"/>
  <c r="G101" i="100" s="1"/>
  <c r="J101" i="100" s="1"/>
  <c r="G101" i="101" s="1"/>
  <c r="J101" i="101" s="1"/>
  <c r="G92" i="99"/>
  <c r="J92" i="99" s="1"/>
  <c r="G92" i="100" s="1"/>
  <c r="J92" i="100" s="1"/>
  <c r="G92" i="101" s="1"/>
  <c r="J92" i="101" s="1"/>
  <c r="G170" i="99"/>
  <c r="J170" i="99" s="1"/>
  <c r="G170" i="100" s="1"/>
  <c r="J170" i="100" s="1"/>
  <c r="G170" i="101" s="1"/>
  <c r="J170" i="101" s="1"/>
  <c r="G166" i="99"/>
  <c r="J166" i="99" s="1"/>
  <c r="G166" i="100" s="1"/>
  <c r="J166" i="100" s="1"/>
  <c r="G166" i="101" s="1"/>
  <c r="J166" i="101" s="1"/>
  <c r="G24" i="99"/>
  <c r="J24" i="99" s="1"/>
  <c r="G24" i="100" s="1"/>
  <c r="J24" i="100" s="1"/>
  <c r="G24" i="101" s="1"/>
  <c r="J24" i="101" s="1"/>
  <c r="G61" i="99"/>
  <c r="J61" i="99" s="1"/>
  <c r="G61" i="100" s="1"/>
  <c r="J61" i="100" s="1"/>
  <c r="G61" i="101" s="1"/>
  <c r="J61" i="101" s="1"/>
  <c r="G176" i="99"/>
  <c r="J176" i="99" s="1"/>
  <c r="G176" i="100" s="1"/>
  <c r="J176" i="100" s="1"/>
  <c r="G176" i="101" s="1"/>
  <c r="J176" i="101" s="1"/>
  <c r="G138" i="99"/>
  <c r="J138" i="99" s="1"/>
  <c r="G138" i="100" s="1"/>
  <c r="J138" i="100" s="1"/>
  <c r="G138" i="101" s="1"/>
  <c r="J138" i="101" s="1"/>
  <c r="G144" i="99"/>
  <c r="J144" i="99" s="1"/>
  <c r="G144" i="100" s="1"/>
  <c r="J144" i="100" s="1"/>
  <c r="G144" i="101" s="1"/>
  <c r="J144" i="101" s="1"/>
  <c r="G22" i="99"/>
  <c r="J22" i="99" s="1"/>
  <c r="G22" i="100" s="1"/>
  <c r="J22" i="100" s="1"/>
  <c r="G22" i="101" s="1"/>
  <c r="J22" i="101" s="1"/>
  <c r="G86" i="99"/>
  <c r="J86" i="99" s="1"/>
  <c r="G25" i="99"/>
  <c r="J25" i="99" s="1"/>
  <c r="G25" i="100" s="1"/>
  <c r="J25" i="100" s="1"/>
  <c r="G25" i="101" s="1"/>
  <c r="J25" i="101" s="1"/>
  <c r="G163" i="99"/>
  <c r="J163" i="99" s="1"/>
  <c r="G163" i="100" s="1"/>
  <c r="J163" i="100" s="1"/>
  <c r="G163" i="101" s="1"/>
  <c r="J163" i="101" s="1"/>
  <c r="G79" i="99"/>
  <c r="J79" i="99" s="1"/>
  <c r="G79" i="100" s="1"/>
  <c r="J79" i="100" s="1"/>
  <c r="G79" i="101" s="1"/>
  <c r="J79" i="101" s="1"/>
  <c r="G100" i="99"/>
  <c r="J100" i="99" s="1"/>
  <c r="G100" i="100" s="1"/>
  <c r="J100" i="100" s="1"/>
  <c r="G100" i="101" s="1"/>
  <c r="J100" i="101" s="1"/>
  <c r="G180" i="99"/>
  <c r="J180" i="99" s="1"/>
  <c r="G180" i="100" s="1"/>
  <c r="J180" i="100" s="1"/>
  <c r="G180" i="101" s="1"/>
  <c r="J180" i="101" s="1"/>
  <c r="G72" i="99"/>
  <c r="J72" i="99" s="1"/>
  <c r="G72" i="100" s="1"/>
  <c r="J72" i="100" s="1"/>
  <c r="G72" i="101" s="1"/>
  <c r="J72" i="101" s="1"/>
  <c r="G185" i="99"/>
  <c r="J185" i="99" s="1"/>
  <c r="G185" i="100" s="1"/>
  <c r="J185" i="100" s="1"/>
  <c r="G185" i="101" s="1"/>
  <c r="J185" i="101" s="1"/>
  <c r="G139" i="99"/>
  <c r="J139" i="99" s="1"/>
  <c r="G139" i="100" s="1"/>
  <c r="J139" i="100" s="1"/>
  <c r="G139" i="101" s="1"/>
  <c r="J139" i="101" s="1"/>
  <c r="G159" i="99"/>
  <c r="J159" i="99" s="1"/>
  <c r="G159" i="100" s="1"/>
  <c r="J159" i="100" s="1"/>
  <c r="G159" i="101" s="1"/>
  <c r="J159" i="101" s="1"/>
  <c r="G146" i="99"/>
  <c r="J146" i="99" s="1"/>
  <c r="G146" i="100" s="1"/>
  <c r="J146" i="100" s="1"/>
  <c r="G146" i="101" s="1"/>
  <c r="J146" i="101" s="1"/>
  <c r="G142" i="99"/>
  <c r="J142" i="99" s="1"/>
  <c r="G142" i="100" s="1"/>
  <c r="J142" i="100" s="1"/>
  <c r="G142" i="101" s="1"/>
  <c r="J142" i="101" s="1"/>
  <c r="G215" i="99"/>
  <c r="J215" i="99" s="1"/>
  <c r="G215" i="100" s="1"/>
  <c r="J215" i="100" s="1"/>
  <c r="G215" i="101" s="1"/>
  <c r="J215" i="101" s="1"/>
  <c r="G158" i="99"/>
  <c r="J158" i="99" s="1"/>
  <c r="G158" i="100" s="1"/>
  <c r="J158" i="100" s="1"/>
  <c r="G158" i="101" s="1"/>
  <c r="J158" i="101" s="1"/>
  <c r="G145" i="99"/>
  <c r="J145" i="99" s="1"/>
  <c r="G145" i="100" s="1"/>
  <c r="J145" i="100" s="1"/>
  <c r="G145" i="101" s="1"/>
  <c r="J145" i="101" s="1"/>
  <c r="G222" i="99"/>
  <c r="J222" i="99" s="1"/>
  <c r="G222" i="100" s="1"/>
  <c r="J222" i="100" s="1"/>
  <c r="G222" i="101" s="1"/>
  <c r="J222" i="101" s="1"/>
  <c r="G220" i="99"/>
  <c r="J220" i="99" s="1"/>
  <c r="G220" i="100" s="1"/>
  <c r="J220" i="100" s="1"/>
  <c r="G220" i="101" s="1"/>
  <c r="J220" i="101" s="1"/>
  <c r="G130" i="99"/>
  <c r="J130" i="99" s="1"/>
  <c r="G130" i="100" s="1"/>
  <c r="J130" i="100" s="1"/>
  <c r="G130" i="101" s="1"/>
  <c r="J130" i="101" s="1"/>
  <c r="G184" i="99"/>
  <c r="J184" i="99" s="1"/>
  <c r="G184" i="100" s="1"/>
  <c r="J184" i="100" s="1"/>
  <c r="G184" i="101" s="1"/>
  <c r="J184" i="101" s="1"/>
  <c r="G65" i="99"/>
  <c r="J65" i="99" s="1"/>
  <c r="G65" i="100" s="1"/>
  <c r="J65" i="100" s="1"/>
  <c r="G65" i="101" s="1"/>
  <c r="J65" i="101" s="1"/>
  <c r="G224" i="99"/>
  <c r="J224" i="99" s="1"/>
  <c r="G164" i="99"/>
  <c r="J164" i="99" s="1"/>
  <c r="G164" i="100" s="1"/>
  <c r="J164" i="100" s="1"/>
  <c r="G164" i="101" s="1"/>
  <c r="J164" i="101" s="1"/>
  <c r="G167" i="99"/>
  <c r="J167" i="99" s="1"/>
  <c r="G167" i="100" s="1"/>
  <c r="J167" i="100" s="1"/>
  <c r="G167" i="101" s="1"/>
  <c r="J167" i="101" s="1"/>
  <c r="G227" i="99"/>
  <c r="J227" i="99" s="1"/>
  <c r="G162" i="99"/>
  <c r="J162" i="99" s="1"/>
  <c r="G162" i="100" s="1"/>
  <c r="J162" i="100" s="1"/>
  <c r="G162" i="101" s="1"/>
  <c r="J162" i="101" s="1"/>
  <c r="G67" i="99"/>
  <c r="J67" i="99" s="1"/>
  <c r="G67" i="100" s="1"/>
  <c r="J67" i="100" s="1"/>
  <c r="G67" i="101" s="1"/>
  <c r="J67" i="101" s="1"/>
  <c r="G121" i="99"/>
  <c r="J121" i="99" s="1"/>
  <c r="G121" i="100" s="1"/>
  <c r="J121" i="100" s="1"/>
  <c r="G121" i="101" s="1"/>
  <c r="J121" i="101" s="1"/>
  <c r="G154" i="99"/>
  <c r="J154" i="99" s="1"/>
  <c r="G154" i="100" s="1"/>
  <c r="J154" i="100" s="1"/>
  <c r="G154" i="101" s="1"/>
  <c r="J154" i="101" s="1"/>
  <c r="G120" i="99"/>
  <c r="J120" i="99" s="1"/>
  <c r="G120" i="100" s="1"/>
  <c r="J120" i="100" s="1"/>
  <c r="G120" i="101" s="1"/>
  <c r="J120" i="101" s="1"/>
  <c r="G141" i="99"/>
  <c r="J141" i="99" s="1"/>
  <c r="G141" i="100" s="1"/>
  <c r="J141" i="100" s="1"/>
  <c r="G141" i="101" s="1"/>
  <c r="J141" i="101" s="1"/>
  <c r="G168" i="99"/>
  <c r="J168" i="99" s="1"/>
  <c r="G168" i="100" s="1"/>
  <c r="J168" i="100" s="1"/>
  <c r="G168" i="101" s="1"/>
  <c r="J168" i="101" s="1"/>
  <c r="G69" i="99"/>
  <c r="J69" i="99" s="1"/>
  <c r="G69" i="100" s="1"/>
  <c r="J69" i="100" s="1"/>
  <c r="G69" i="101" s="1"/>
  <c r="J69" i="101" s="1"/>
  <c r="G172" i="99"/>
  <c r="J172" i="99" s="1"/>
  <c r="G172" i="100" s="1"/>
  <c r="J172" i="100" s="1"/>
  <c r="G172" i="101" s="1"/>
  <c r="J172" i="101" s="1"/>
  <c r="G223" i="99"/>
  <c r="J223" i="99" s="1"/>
  <c r="G223" i="100" s="1"/>
  <c r="J223" i="100" s="1"/>
  <c r="G223" i="101" s="1"/>
  <c r="J223" i="101" s="1"/>
  <c r="G225" i="99"/>
  <c r="J225" i="99" s="1"/>
  <c r="G123" i="99"/>
  <c r="J123" i="99" s="1"/>
  <c r="G123" i="100" s="1"/>
  <c r="J123" i="100" s="1"/>
  <c r="G123" i="101" s="1"/>
  <c r="J123" i="101" s="1"/>
  <c r="G89" i="99"/>
  <c r="J89" i="99" s="1"/>
  <c r="G89" i="100" s="1"/>
  <c r="J89" i="100" s="1"/>
  <c r="G89" i="101" s="1"/>
  <c r="J89" i="101" s="1"/>
  <c r="G118" i="99"/>
  <c r="J118" i="99" s="1"/>
  <c r="G118" i="100" s="1"/>
  <c r="J118" i="100" s="1"/>
  <c r="G118" i="101" s="1"/>
  <c r="J118" i="101" s="1"/>
  <c r="G90" i="99"/>
  <c r="J90" i="99" s="1"/>
  <c r="G90" i="100" s="1"/>
  <c r="J90" i="100" s="1"/>
  <c r="G90" i="101" s="1"/>
  <c r="J90" i="101" s="1"/>
  <c r="G91" i="99"/>
  <c r="J91" i="99" s="1"/>
  <c r="G91" i="100" s="1"/>
  <c r="J91" i="100" s="1"/>
  <c r="G91" i="101" s="1"/>
  <c r="J91" i="101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J262" i="100"/>
  <c r="G68" i="99"/>
  <c r="J68" i="99" s="1"/>
  <c r="G68" i="100" s="1"/>
  <c r="J68" i="100" s="1"/>
  <c r="G68" i="101" s="1"/>
  <c r="J68" i="101" s="1"/>
  <c r="G64" i="99"/>
  <c r="J64" i="99" s="1"/>
  <c r="G64" i="100" s="1"/>
  <c r="J64" i="100" s="1"/>
  <c r="G64" i="101" s="1"/>
  <c r="J64" i="101" s="1"/>
  <c r="G183" i="99"/>
  <c r="J183" i="99" s="1"/>
  <c r="G183" i="100" s="1"/>
  <c r="J183" i="100" s="1"/>
  <c r="G183" i="101" s="1"/>
  <c r="J183" i="101" s="1"/>
  <c r="G106" i="99"/>
  <c r="J106" i="99" s="1"/>
  <c r="G106" i="100" s="1"/>
  <c r="J106" i="100" s="1"/>
  <c r="G106" i="101" s="1"/>
  <c r="J106" i="101" s="1"/>
  <c r="G66" i="99"/>
  <c r="J66" i="99" s="1"/>
  <c r="G66" i="100" s="1"/>
  <c r="J66" i="100" s="1"/>
  <c r="G66" i="101" s="1"/>
  <c r="J66" i="101" s="1"/>
  <c r="G137" i="99"/>
  <c r="J137" i="99" s="1"/>
  <c r="G137" i="100" s="1"/>
  <c r="J137" i="100" s="1"/>
  <c r="G137" i="101" s="1"/>
  <c r="J137" i="101" s="1"/>
  <c r="G81" i="99"/>
  <c r="J81" i="99" s="1"/>
  <c r="G81" i="100" s="1"/>
  <c r="J81" i="100" s="1"/>
  <c r="G81" i="101" s="1"/>
  <c r="J81" i="101" s="1"/>
  <c r="G179" i="99"/>
  <c r="J179" i="99" s="1"/>
  <c r="G179" i="100" s="1"/>
  <c r="J179" i="100" s="1"/>
  <c r="G179" i="101" s="1"/>
  <c r="J179" i="101" s="1"/>
  <c r="G99" i="99"/>
  <c r="J99" i="99" s="1"/>
  <c r="G99" i="100" s="1"/>
  <c r="J99" i="100" s="1"/>
  <c r="G99" i="101" s="1"/>
  <c r="J99" i="101" s="1"/>
  <c r="G78" i="99"/>
  <c r="J78" i="99" s="1"/>
  <c r="G78" i="100" s="1"/>
  <c r="J78" i="100" s="1"/>
  <c r="G78" i="101" s="1"/>
  <c r="J78" i="101" s="1"/>
  <c r="G192" i="99"/>
  <c r="J192" i="99" s="1"/>
  <c r="G192" i="100" s="1"/>
  <c r="J192" i="100" s="1"/>
  <c r="G192" i="101" s="1"/>
  <c r="J192" i="101" s="1"/>
  <c r="G160" i="99"/>
  <c r="J160" i="99" s="1"/>
  <c r="G160" i="100" s="1"/>
  <c r="J160" i="100" s="1"/>
  <c r="G160" i="101" s="1"/>
  <c r="J160" i="101" s="1"/>
  <c r="G95" i="99"/>
  <c r="J95" i="99" s="1"/>
  <c r="G95" i="100" s="1"/>
  <c r="J95" i="100" s="1"/>
  <c r="G95" i="101" s="1"/>
  <c r="J95" i="101" s="1"/>
  <c r="G140" i="99"/>
  <c r="J140" i="99" s="1"/>
  <c r="G140" i="100" s="1"/>
  <c r="J140" i="100" s="1"/>
  <c r="G140" i="101" s="1"/>
  <c r="J140" i="101" s="1"/>
  <c r="G80" i="99"/>
  <c r="J80" i="99" s="1"/>
  <c r="G80" i="100" s="1"/>
  <c r="J80" i="100" s="1"/>
  <c r="G80" i="101" s="1"/>
  <c r="J80" i="101" s="1"/>
  <c r="G19" i="99"/>
  <c r="J19" i="99" s="1"/>
  <c r="G19" i="100" s="1"/>
  <c r="J19" i="100" s="1"/>
  <c r="G19" i="101" s="1"/>
  <c r="J19" i="101" s="1"/>
  <c r="G21" i="99"/>
  <c r="J21" i="99" s="1"/>
  <c r="G21" i="100" s="1"/>
  <c r="J21" i="100" s="1"/>
  <c r="G93" i="99"/>
  <c r="J93" i="99" s="1"/>
  <c r="G93" i="100" s="1"/>
  <c r="J93" i="100" s="1"/>
  <c r="G93" i="101" s="1"/>
  <c r="J93" i="101" s="1"/>
  <c r="G77" i="99"/>
  <c r="J77" i="99" s="1"/>
  <c r="G77" i="100" s="1"/>
  <c r="J77" i="100" s="1"/>
  <c r="G77" i="101" s="1"/>
  <c r="J77" i="101" s="1"/>
  <c r="G74" i="99"/>
  <c r="J74" i="99" s="1"/>
  <c r="G74" i="100" s="1"/>
  <c r="J74" i="100" s="1"/>
  <c r="G189" i="95"/>
  <c r="J189" i="95" s="1"/>
  <c r="G189" i="74"/>
  <c r="J189" i="74" s="1"/>
  <c r="J189" i="8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74"/>
  <c r="J187" i="74" s="1"/>
  <c r="J187" i="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74"/>
  <c r="J105" i="74" s="1"/>
  <c r="J105" i="8" s="1"/>
  <c r="G105" i="95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17" i="104" l="1"/>
  <c r="J117" i="104" s="1"/>
  <c r="G117" i="105" s="1"/>
  <c r="J117" i="105" s="1"/>
  <c r="G117" i="106" s="1"/>
  <c r="J117" i="106" s="1"/>
  <c r="G117" i="107" s="1"/>
  <c r="J117" i="107" s="1"/>
  <c r="G112" i="104"/>
  <c r="J112" i="104" s="1"/>
  <c r="G112" i="105" s="1"/>
  <c r="J112" i="105" s="1"/>
  <c r="G112" i="106" s="1"/>
  <c r="J112" i="106" s="1"/>
  <c r="G112" i="107" s="1"/>
  <c r="J112" i="107" s="1"/>
  <c r="G108" i="104"/>
  <c r="J108" i="104" s="1"/>
  <c r="G108" i="105" s="1"/>
  <c r="J108" i="105" s="1"/>
  <c r="G108" i="106" s="1"/>
  <c r="J108" i="106" s="1"/>
  <c r="G108" i="107" s="1"/>
  <c r="J108" i="107" s="1"/>
  <c r="G110" i="104"/>
  <c r="J110" i="104" s="1"/>
  <c r="G110" i="105" s="1"/>
  <c r="J110" i="105" s="1"/>
  <c r="G110" i="106" s="1"/>
  <c r="J110" i="106" s="1"/>
  <c r="G110" i="107" s="1"/>
  <c r="J110" i="107" s="1"/>
  <c r="G116" i="104"/>
  <c r="J116" i="104" s="1"/>
  <c r="G116" i="105" s="1"/>
  <c r="J116" i="105" s="1"/>
  <c r="G116" i="106" s="1"/>
  <c r="J116" i="106" s="1"/>
  <c r="G116" i="107" s="1"/>
  <c r="J116" i="107" s="1"/>
  <c r="G107" i="104"/>
  <c r="J107" i="104" s="1"/>
  <c r="G107" i="105" s="1"/>
  <c r="J107" i="105" s="1"/>
  <c r="G107" i="106" s="1"/>
  <c r="J107" i="106" s="1"/>
  <c r="G107" i="107" s="1"/>
  <c r="J107" i="107" s="1"/>
  <c r="G111" i="104"/>
  <c r="J111" i="104" s="1"/>
  <c r="G111" i="105" s="1"/>
  <c r="J111" i="105" s="1"/>
  <c r="G111" i="106" s="1"/>
  <c r="J111" i="106" s="1"/>
  <c r="G111" i="107" s="1"/>
  <c r="J111" i="107" s="1"/>
  <c r="G77" i="102"/>
  <c r="J77" i="102" s="1"/>
  <c r="G77" i="103" s="1"/>
  <c r="J77" i="103" s="1"/>
  <c r="G141" i="102"/>
  <c r="J141" i="102" s="1"/>
  <c r="G141" i="103" s="1"/>
  <c r="J141" i="103" s="1"/>
  <c r="G93" i="102"/>
  <c r="J93" i="102" s="1"/>
  <c r="G93" i="103" s="1"/>
  <c r="J93" i="103" s="1"/>
  <c r="G78" i="102"/>
  <c r="J78" i="102" s="1"/>
  <c r="G78" i="103" s="1"/>
  <c r="J78" i="103" s="1"/>
  <c r="G64" i="102"/>
  <c r="J64" i="102" s="1"/>
  <c r="G64" i="103" s="1"/>
  <c r="J64" i="103" s="1"/>
  <c r="G89" i="102"/>
  <c r="J89" i="102" s="1"/>
  <c r="G89" i="103" s="1"/>
  <c r="J89" i="103" s="1"/>
  <c r="G120" i="102"/>
  <c r="J120" i="102" s="1"/>
  <c r="G120" i="103" s="1"/>
  <c r="J120" i="103" s="1"/>
  <c r="G215" i="102"/>
  <c r="J215" i="102" s="1"/>
  <c r="G215" i="103" s="1"/>
  <c r="J215" i="103" s="1"/>
  <c r="G100" i="102"/>
  <c r="J100" i="102" s="1"/>
  <c r="G100" i="103" s="1"/>
  <c r="J100" i="103" s="1"/>
  <c r="G176" i="102"/>
  <c r="J176" i="102" s="1"/>
  <c r="G176" i="103" s="1"/>
  <c r="J176" i="103" s="1"/>
  <c r="G143" i="102"/>
  <c r="J143" i="102" s="1"/>
  <c r="G143" i="103" s="1"/>
  <c r="J143" i="103" s="1"/>
  <c r="G158" i="102"/>
  <c r="J158" i="102" s="1"/>
  <c r="G158" i="103" s="1"/>
  <c r="J158" i="103" s="1"/>
  <c r="G99" i="102"/>
  <c r="J99" i="102" s="1"/>
  <c r="G99" i="103" s="1"/>
  <c r="J99" i="103" s="1"/>
  <c r="G68" i="102"/>
  <c r="J68" i="102" s="1"/>
  <c r="G68" i="103" s="1"/>
  <c r="J68" i="103" s="1"/>
  <c r="G123" i="102"/>
  <c r="J123" i="102" s="1"/>
  <c r="G123" i="103" s="1"/>
  <c r="J123" i="103" s="1"/>
  <c r="G154" i="102"/>
  <c r="J154" i="102" s="1"/>
  <c r="G154" i="103" s="1"/>
  <c r="J154" i="103" s="1"/>
  <c r="G65" i="102"/>
  <c r="J65" i="102" s="1"/>
  <c r="G65" i="103" s="1"/>
  <c r="J65" i="103" s="1"/>
  <c r="G142" i="102"/>
  <c r="J142" i="102" s="1"/>
  <c r="G142" i="103" s="1"/>
  <c r="J142" i="103" s="1"/>
  <c r="G79" i="102"/>
  <c r="J79" i="102" s="1"/>
  <c r="G79" i="103" s="1"/>
  <c r="J79" i="103" s="1"/>
  <c r="G61" i="102"/>
  <c r="J61" i="102" s="1"/>
  <c r="G61" i="103" s="1"/>
  <c r="J61" i="103" s="1"/>
  <c r="G98" i="102"/>
  <c r="J98" i="102" s="1"/>
  <c r="G98" i="103" s="1"/>
  <c r="J98" i="103" s="1"/>
  <c r="G180" i="102"/>
  <c r="J180" i="102" s="1"/>
  <c r="G180" i="103" s="1"/>
  <c r="J180" i="103" s="1"/>
  <c r="G179" i="102"/>
  <c r="J179" i="102" s="1"/>
  <c r="G179" i="103" s="1"/>
  <c r="J179" i="103" s="1"/>
  <c r="G121" i="102"/>
  <c r="J121" i="102" s="1"/>
  <c r="G121" i="103" s="1"/>
  <c r="J121" i="103" s="1"/>
  <c r="G184" i="102"/>
  <c r="J184" i="102" s="1"/>
  <c r="G184" i="103" s="1"/>
  <c r="J184" i="103" s="1"/>
  <c r="G146" i="102"/>
  <c r="J146" i="102" s="1"/>
  <c r="G146" i="103" s="1"/>
  <c r="J146" i="103" s="1"/>
  <c r="G163" i="102"/>
  <c r="J163" i="102" s="1"/>
  <c r="G163" i="103" s="1"/>
  <c r="J163" i="103" s="1"/>
  <c r="G24" i="102"/>
  <c r="J24" i="102" s="1"/>
  <c r="G24" i="103" s="1"/>
  <c r="J24" i="103" s="1"/>
  <c r="G85" i="102"/>
  <c r="J85" i="102" s="1"/>
  <c r="G85" i="103" s="1"/>
  <c r="J85" i="103" s="1"/>
  <c r="G80" i="102"/>
  <c r="J80" i="102" s="1"/>
  <c r="G80" i="103" s="1"/>
  <c r="J80" i="103" s="1"/>
  <c r="G81" i="102"/>
  <c r="J81" i="102" s="1"/>
  <c r="G81" i="103" s="1"/>
  <c r="J81" i="103" s="1"/>
  <c r="G171" i="102"/>
  <c r="J171" i="102" s="1"/>
  <c r="G171" i="103" s="1"/>
  <c r="J171" i="103" s="1"/>
  <c r="G223" i="102"/>
  <c r="J223" i="102" s="1"/>
  <c r="G223" i="103" s="1"/>
  <c r="J223" i="103" s="1"/>
  <c r="G67" i="102"/>
  <c r="J67" i="102" s="1"/>
  <c r="G67" i="103" s="1"/>
  <c r="J67" i="103" s="1"/>
  <c r="G130" i="102"/>
  <c r="J130" i="102" s="1"/>
  <c r="G130" i="103" s="1"/>
  <c r="J130" i="103" s="1"/>
  <c r="G159" i="102"/>
  <c r="J159" i="102" s="1"/>
  <c r="G159" i="103" s="1"/>
  <c r="J159" i="103" s="1"/>
  <c r="G25" i="102"/>
  <c r="J25" i="102" s="1"/>
  <c r="G25" i="103" s="1"/>
  <c r="J25" i="103" s="1"/>
  <c r="G166" i="102"/>
  <c r="J166" i="102" s="1"/>
  <c r="G166" i="103" s="1"/>
  <c r="J166" i="103" s="1"/>
  <c r="G23" i="102"/>
  <c r="J23" i="102" s="1"/>
  <c r="G23" i="103" s="1"/>
  <c r="J23" i="103" s="1"/>
  <c r="G118" i="102"/>
  <c r="J118" i="102" s="1"/>
  <c r="G118" i="103" s="1"/>
  <c r="J118" i="103" s="1"/>
  <c r="G138" i="102"/>
  <c r="J138" i="102" s="1"/>
  <c r="G138" i="103" s="1"/>
  <c r="J138" i="103" s="1"/>
  <c r="G140" i="102"/>
  <c r="J140" i="102" s="1"/>
  <c r="G140" i="103" s="1"/>
  <c r="J140" i="103" s="1"/>
  <c r="G137" i="102"/>
  <c r="J137" i="102" s="1"/>
  <c r="G137" i="103" s="1"/>
  <c r="J137" i="103" s="1"/>
  <c r="G172" i="102"/>
  <c r="J172" i="102" s="1"/>
  <c r="G172" i="103" s="1"/>
  <c r="J172" i="103" s="1"/>
  <c r="G162" i="102"/>
  <c r="J162" i="102" s="1"/>
  <c r="G162" i="103" s="1"/>
  <c r="J162" i="103" s="1"/>
  <c r="G220" i="102"/>
  <c r="J220" i="102" s="1"/>
  <c r="G220" i="103" s="1"/>
  <c r="J220" i="103" s="1"/>
  <c r="G139" i="102"/>
  <c r="J139" i="102" s="1"/>
  <c r="G139" i="103" s="1"/>
  <c r="J139" i="103" s="1"/>
  <c r="G170" i="102"/>
  <c r="J170" i="102" s="1"/>
  <c r="G170" i="103" s="1"/>
  <c r="J170" i="103" s="1"/>
  <c r="G62" i="102"/>
  <c r="J62" i="102" s="1"/>
  <c r="G62" i="103" s="1"/>
  <c r="J62" i="103" s="1"/>
  <c r="G192" i="102"/>
  <c r="J192" i="102" s="1"/>
  <c r="G192" i="103" s="1"/>
  <c r="J192" i="103" s="1"/>
  <c r="G164" i="102"/>
  <c r="J164" i="102" s="1"/>
  <c r="G164" i="103" s="1"/>
  <c r="J164" i="103" s="1"/>
  <c r="G95" i="102"/>
  <c r="J95" i="102" s="1"/>
  <c r="G95" i="103" s="1"/>
  <c r="J95" i="103" s="1"/>
  <c r="G66" i="102"/>
  <c r="J66" i="102" s="1"/>
  <c r="G66" i="103" s="1"/>
  <c r="J66" i="103" s="1"/>
  <c r="G91" i="102"/>
  <c r="J91" i="102" s="1"/>
  <c r="G91" i="103" s="1"/>
  <c r="J91" i="103" s="1"/>
  <c r="G69" i="102"/>
  <c r="J69" i="102" s="1"/>
  <c r="G69" i="103" s="1"/>
  <c r="J69" i="103" s="1"/>
  <c r="G222" i="102"/>
  <c r="J222" i="102" s="1"/>
  <c r="G222" i="103" s="1"/>
  <c r="J222" i="103" s="1"/>
  <c r="G185" i="102"/>
  <c r="J185" i="102" s="1"/>
  <c r="G185" i="103" s="1"/>
  <c r="J185" i="103" s="1"/>
  <c r="G22" i="102"/>
  <c r="J22" i="102" s="1"/>
  <c r="G22" i="103" s="1"/>
  <c r="J22" i="103" s="1"/>
  <c r="G92" i="102"/>
  <c r="J92" i="102" s="1"/>
  <c r="G92" i="103" s="1"/>
  <c r="J92" i="103" s="1"/>
  <c r="G183" i="102"/>
  <c r="J183" i="102" s="1"/>
  <c r="G183" i="103" s="1"/>
  <c r="J183" i="103" s="1"/>
  <c r="G26" i="102"/>
  <c r="J26" i="102" s="1"/>
  <c r="G26" i="103" s="1"/>
  <c r="J26" i="103" s="1"/>
  <c r="G160" i="102"/>
  <c r="J160" i="102" s="1"/>
  <c r="G160" i="103" s="1"/>
  <c r="J160" i="103" s="1"/>
  <c r="G106" i="102"/>
  <c r="J106" i="102" s="1"/>
  <c r="G106" i="103" s="1"/>
  <c r="J106" i="103" s="1"/>
  <c r="G90" i="102"/>
  <c r="J90" i="102" s="1"/>
  <c r="G90" i="103" s="1"/>
  <c r="J90" i="103" s="1"/>
  <c r="G168" i="102"/>
  <c r="J168" i="102" s="1"/>
  <c r="G168" i="103" s="1"/>
  <c r="J168" i="103" s="1"/>
  <c r="G167" i="102"/>
  <c r="J167" i="102" s="1"/>
  <c r="G167" i="103" s="1"/>
  <c r="J167" i="103" s="1"/>
  <c r="G145" i="102"/>
  <c r="J145" i="102" s="1"/>
  <c r="G145" i="103" s="1"/>
  <c r="J145" i="103" s="1"/>
  <c r="G72" i="102"/>
  <c r="J72" i="102" s="1"/>
  <c r="G72" i="103" s="1"/>
  <c r="J72" i="103" s="1"/>
  <c r="G144" i="102"/>
  <c r="J144" i="102" s="1"/>
  <c r="G144" i="103" s="1"/>
  <c r="J144" i="103" s="1"/>
  <c r="G101" i="102"/>
  <c r="J101" i="102" s="1"/>
  <c r="G101" i="103" s="1"/>
  <c r="J101" i="103" s="1"/>
  <c r="G19" i="102"/>
  <c r="J19" i="102" s="1"/>
  <c r="G19" i="103" s="1"/>
  <c r="J19" i="103" s="1"/>
  <c r="G115" i="102"/>
  <c r="J115" i="102" s="1"/>
  <c r="G115" i="103" s="1"/>
  <c r="J115" i="103" s="1"/>
  <c r="G74" i="101"/>
  <c r="J74" i="101" s="1"/>
  <c r="G20" i="102"/>
  <c r="J20" i="102" s="1"/>
  <c r="G20" i="103" s="1"/>
  <c r="J20" i="103" s="1"/>
  <c r="G20" i="104" s="1"/>
  <c r="J20" i="104" s="1"/>
  <c r="G21" i="101"/>
  <c r="J21" i="101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E187" i="77"/>
  <c r="E189" i="77"/>
  <c r="G189" i="77" s="1"/>
  <c r="J189" i="77" s="1"/>
  <c r="E189" i="78" s="1"/>
  <c r="G105" i="96"/>
  <c r="J105" i="96" s="1"/>
  <c r="G105" i="97" s="1"/>
  <c r="J105" i="97" s="1"/>
  <c r="J105" i="95"/>
  <c r="G6" i="96"/>
  <c r="J6" i="96" s="1"/>
  <c r="J6" i="95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28" i="98"/>
  <c r="J228" i="98" s="1"/>
  <c r="G224" i="100"/>
  <c r="J224" i="100" s="1"/>
  <c r="G224" i="101" s="1"/>
  <c r="J224" i="101" s="1"/>
  <c r="G225" i="100"/>
  <c r="J225" i="100" s="1"/>
  <c r="G225" i="101" s="1"/>
  <c r="J225" i="101" s="1"/>
  <c r="G263" i="97"/>
  <c r="J263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59" i="99"/>
  <c r="J59" i="99" s="1"/>
  <c r="G59" i="100" s="1"/>
  <c r="J59" i="100" s="1"/>
  <c r="G59" i="101" s="1"/>
  <c r="J59" i="101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56" i="99"/>
  <c r="J56" i="99" s="1"/>
  <c r="G56" i="100" s="1"/>
  <c r="J56" i="100" s="1"/>
  <c r="G56" i="101" s="1"/>
  <c r="J56" i="101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4" i="99"/>
  <c r="J54" i="99" s="1"/>
  <c r="G54" i="100" s="1"/>
  <c r="J54" i="100" s="1"/>
  <c r="G54" i="101" s="1"/>
  <c r="J54" i="101" s="1"/>
  <c r="G96" i="99"/>
  <c r="J96" i="99" s="1"/>
  <c r="G96" i="100" s="1"/>
  <c r="J96" i="100" s="1"/>
  <c r="G96" i="101" s="1"/>
  <c r="J96" i="101" s="1"/>
  <c r="G33" i="99"/>
  <c r="J33" i="99" s="1"/>
  <c r="G33" i="100" s="1"/>
  <c r="J33" i="100" s="1"/>
  <c r="G33" i="101" s="1"/>
  <c r="J33" i="101" s="1"/>
  <c r="G38" i="99"/>
  <c r="J38" i="99" s="1"/>
  <c r="G38" i="100" s="1"/>
  <c r="J38" i="100" s="1"/>
  <c r="G38" i="101" s="1"/>
  <c r="J38" i="101" s="1"/>
  <c r="G49" i="99"/>
  <c r="J49" i="99" s="1"/>
  <c r="G49" i="100" s="1"/>
  <c r="J49" i="100" s="1"/>
  <c r="G42" i="99"/>
  <c r="J42" i="99" s="1"/>
  <c r="G42" i="100" s="1"/>
  <c r="J42" i="100" s="1"/>
  <c r="G42" i="101" s="1"/>
  <c r="J42" i="101" s="1"/>
  <c r="G58" i="99"/>
  <c r="J58" i="99" s="1"/>
  <c r="G58" i="100" s="1"/>
  <c r="J58" i="100" s="1"/>
  <c r="G58" i="101" s="1"/>
  <c r="J58" i="101" s="1"/>
  <c r="G28" i="99"/>
  <c r="J28" i="99" s="1"/>
  <c r="G28" i="100" s="1"/>
  <c r="J28" i="100" s="1"/>
  <c r="G28" i="101" s="1"/>
  <c r="J28" i="101" s="1"/>
  <c r="G34" i="99"/>
  <c r="J34" i="99" s="1"/>
  <c r="G34" i="100" s="1"/>
  <c r="J34" i="100" s="1"/>
  <c r="G34" i="101" s="1"/>
  <c r="J34" i="101" s="1"/>
  <c r="G44" i="99"/>
  <c r="J44" i="99" s="1"/>
  <c r="G44" i="100" s="1"/>
  <c r="J44" i="100" s="1"/>
  <c r="G44" i="101" s="1"/>
  <c r="J44" i="101" s="1"/>
  <c r="G52" i="99"/>
  <c r="J52" i="99" s="1"/>
  <c r="G52" i="100" s="1"/>
  <c r="J52" i="100" s="1"/>
  <c r="G52" i="101" s="1"/>
  <c r="J52" i="101" s="1"/>
  <c r="G36" i="99"/>
  <c r="J36" i="99" s="1"/>
  <c r="G36" i="100" s="1"/>
  <c r="J36" i="100" s="1"/>
  <c r="G36" i="101" s="1"/>
  <c r="J36" i="101" s="1"/>
  <c r="G55" i="99"/>
  <c r="J55" i="99" s="1"/>
  <c r="G55" i="100" s="1"/>
  <c r="J55" i="100" s="1"/>
  <c r="G55" i="101" s="1"/>
  <c r="J55" i="101" s="1"/>
  <c r="G221" i="99"/>
  <c r="J221" i="99" s="1"/>
  <c r="G221" i="100" s="1"/>
  <c r="J221" i="100" s="1"/>
  <c r="G221" i="101" s="1"/>
  <c r="J221" i="101" s="1"/>
  <c r="G17" i="96"/>
  <c r="J17" i="96" s="1"/>
  <c r="G17" i="97" s="1"/>
  <c r="J17" i="97" s="1"/>
  <c r="G48" i="99"/>
  <c r="J48" i="99" s="1"/>
  <c r="G48" i="100" s="1"/>
  <c r="J48" i="100" s="1"/>
  <c r="G165" i="99"/>
  <c r="J165" i="99" s="1"/>
  <c r="G165" i="100" s="1"/>
  <c r="J165" i="100" s="1"/>
  <c r="G165" i="101" s="1"/>
  <c r="J165" i="101" s="1"/>
  <c r="G161" i="99"/>
  <c r="J161" i="99" s="1"/>
  <c r="G161" i="100" s="1"/>
  <c r="J161" i="100" s="1"/>
  <c r="G161" i="101" s="1"/>
  <c r="J161" i="101" s="1"/>
  <c r="G29" i="99"/>
  <c r="J29" i="99" s="1"/>
  <c r="G29" i="100" s="1"/>
  <c r="J29" i="100" s="1"/>
  <c r="G29" i="101" s="1"/>
  <c r="J29" i="101" s="1"/>
  <c r="G122" i="99"/>
  <c r="J122" i="99" s="1"/>
  <c r="G122" i="100" s="1"/>
  <c r="J122" i="100" s="1"/>
  <c r="G122" i="101" s="1"/>
  <c r="J122" i="101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27" i="99"/>
  <c r="J27" i="99" s="1"/>
  <c r="G27" i="100" s="1"/>
  <c r="J27" i="100" s="1"/>
  <c r="G27" i="101" s="1"/>
  <c r="J27" i="101" s="1"/>
  <c r="G50" i="99"/>
  <c r="J50" i="99" s="1"/>
  <c r="G50" i="100" s="1"/>
  <c r="J50" i="100" s="1"/>
  <c r="G50" i="101" s="1"/>
  <c r="J50" i="101" s="1"/>
  <c r="G40" i="99"/>
  <c r="J40" i="99" s="1"/>
  <c r="G40" i="100" s="1"/>
  <c r="J40" i="100" s="1"/>
  <c r="G119" i="99"/>
  <c r="J119" i="99" s="1"/>
  <c r="G119" i="100" s="1"/>
  <c r="J119" i="100" s="1"/>
  <c r="G119" i="101" s="1"/>
  <c r="J119" i="101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46" i="99"/>
  <c r="J46" i="99" s="1"/>
  <c r="G46" i="100" s="1"/>
  <c r="J46" i="100" s="1"/>
  <c r="G46" i="101" s="1"/>
  <c r="J46" i="101" s="1"/>
  <c r="G57" i="99"/>
  <c r="J57" i="99" s="1"/>
  <c r="G57" i="100" s="1"/>
  <c r="J57" i="100" s="1"/>
  <c r="G57" i="101" s="1"/>
  <c r="J57" i="101" s="1"/>
  <c r="G31" i="99"/>
  <c r="J31" i="99" s="1"/>
  <c r="G31" i="100" s="1"/>
  <c r="J31" i="100" s="1"/>
  <c r="G31" i="101" s="1"/>
  <c r="J31" i="101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122" i="102" l="1"/>
  <c r="J122" i="102" s="1"/>
  <c r="G122" i="103" s="1"/>
  <c r="J122" i="103" s="1"/>
  <c r="G36" i="102"/>
  <c r="J36" i="102" s="1"/>
  <c r="G36" i="103" s="1"/>
  <c r="J36" i="103" s="1"/>
  <c r="G38" i="102"/>
  <c r="J38" i="102" s="1"/>
  <c r="G38" i="103" s="1"/>
  <c r="J38" i="103" s="1"/>
  <c r="G29" i="102"/>
  <c r="J29" i="102" s="1"/>
  <c r="G29" i="103" s="1"/>
  <c r="J29" i="103" s="1"/>
  <c r="G52" i="102"/>
  <c r="J52" i="102" s="1"/>
  <c r="G52" i="103" s="1"/>
  <c r="J52" i="103" s="1"/>
  <c r="G33" i="102"/>
  <c r="J33" i="102" s="1"/>
  <c r="G33" i="103" s="1"/>
  <c r="J33" i="103" s="1"/>
  <c r="G119" i="102"/>
  <c r="J119" i="102" s="1"/>
  <c r="G119" i="103" s="1"/>
  <c r="J119" i="103" s="1"/>
  <c r="G161" i="102"/>
  <c r="J161" i="102" s="1"/>
  <c r="G161" i="103" s="1"/>
  <c r="J161" i="103" s="1"/>
  <c r="G44" i="102"/>
  <c r="J44" i="102" s="1"/>
  <c r="G44" i="103" s="1"/>
  <c r="J44" i="103" s="1"/>
  <c r="G96" i="102"/>
  <c r="J96" i="102" s="1"/>
  <c r="G96" i="103" s="1"/>
  <c r="J96" i="103" s="1"/>
  <c r="G59" i="102"/>
  <c r="J59" i="102" s="1"/>
  <c r="G59" i="103" s="1"/>
  <c r="J59" i="103" s="1"/>
  <c r="G165" i="102"/>
  <c r="J165" i="102" s="1"/>
  <c r="G165" i="103" s="1"/>
  <c r="J165" i="103" s="1"/>
  <c r="G34" i="102"/>
  <c r="J34" i="102" s="1"/>
  <c r="G34" i="103" s="1"/>
  <c r="J34" i="103" s="1"/>
  <c r="G54" i="102"/>
  <c r="J54" i="102" s="1"/>
  <c r="G54" i="103" s="1"/>
  <c r="J54" i="103" s="1"/>
  <c r="G31" i="102"/>
  <c r="J31" i="102" s="1"/>
  <c r="G31" i="103" s="1"/>
  <c r="J31" i="103" s="1"/>
  <c r="G50" i="102"/>
  <c r="J50" i="102" s="1"/>
  <c r="G50" i="103" s="1"/>
  <c r="J50" i="103" s="1"/>
  <c r="G28" i="102"/>
  <c r="J28" i="102" s="1"/>
  <c r="G28" i="103" s="1"/>
  <c r="J28" i="103" s="1"/>
  <c r="G51" i="102"/>
  <c r="J51" i="102" s="1"/>
  <c r="G51" i="103" s="1"/>
  <c r="J51" i="103" s="1"/>
  <c r="G57" i="102"/>
  <c r="J57" i="102" s="1"/>
  <c r="G57" i="103" s="1"/>
  <c r="J57" i="103" s="1"/>
  <c r="G27" i="102"/>
  <c r="J27" i="102" s="1"/>
  <c r="G27" i="103" s="1"/>
  <c r="J27" i="103" s="1"/>
  <c r="G58" i="102"/>
  <c r="J58" i="102" s="1"/>
  <c r="G58" i="103" s="1"/>
  <c r="J58" i="103" s="1"/>
  <c r="G46" i="102"/>
  <c r="J46" i="102" s="1"/>
  <c r="G46" i="103" s="1"/>
  <c r="J46" i="103" s="1"/>
  <c r="G32" i="102"/>
  <c r="J32" i="102" s="1"/>
  <c r="G32" i="103" s="1"/>
  <c r="J32" i="103" s="1"/>
  <c r="G221" i="102"/>
  <c r="J221" i="102" s="1"/>
  <c r="G221" i="103" s="1"/>
  <c r="J221" i="103" s="1"/>
  <c r="G42" i="102"/>
  <c r="J42" i="102" s="1"/>
  <c r="G42" i="103" s="1"/>
  <c r="J42" i="103" s="1"/>
  <c r="G56" i="102"/>
  <c r="J56" i="102" s="1"/>
  <c r="G56" i="103" s="1"/>
  <c r="J56" i="103" s="1"/>
  <c r="G30" i="102"/>
  <c r="J30" i="102" s="1"/>
  <c r="G30" i="103" s="1"/>
  <c r="J30" i="103" s="1"/>
  <c r="G55" i="102"/>
  <c r="J55" i="102" s="1"/>
  <c r="G55" i="103" s="1"/>
  <c r="J55" i="103" s="1"/>
  <c r="G43" i="102"/>
  <c r="J43" i="102" s="1"/>
  <c r="G43" i="103" s="1"/>
  <c r="J43" i="103" s="1"/>
  <c r="G49" i="101"/>
  <c r="J49" i="101" s="1"/>
  <c r="G48" i="101"/>
  <c r="J48" i="101" s="1"/>
  <c r="G40" i="101"/>
  <c r="J40" i="101" s="1"/>
  <c r="G41" i="101"/>
  <c r="J41" i="101" s="1"/>
  <c r="G115" i="104"/>
  <c r="J115" i="104" s="1"/>
  <c r="G115" i="105" s="1"/>
  <c r="J115" i="105" s="1"/>
  <c r="G115" i="106" s="1"/>
  <c r="J115" i="106" s="1"/>
  <c r="G115" i="107" s="1"/>
  <c r="J115" i="107" s="1"/>
  <c r="G74" i="102"/>
  <c r="J74" i="102" s="1"/>
  <c r="G74" i="103" s="1"/>
  <c r="J74" i="103" s="1"/>
  <c r="G74" i="104" s="1"/>
  <c r="J74" i="104" s="1"/>
  <c r="G21" i="102"/>
  <c r="J21" i="102" s="1"/>
  <c r="G21" i="103" s="1"/>
  <c r="J21" i="103" s="1"/>
  <c r="G21" i="104" s="1"/>
  <c r="J21" i="104" s="1"/>
  <c r="E187" i="90"/>
  <c r="G187" i="90" s="1"/>
  <c r="J187" i="90" s="1"/>
  <c r="E105" i="90"/>
  <c r="G105" i="90" s="1"/>
  <c r="J105" i="90" s="1"/>
  <c r="E189" i="90"/>
  <c r="G189" i="90" s="1"/>
  <c r="J189" i="90" s="1"/>
  <c r="G189" i="8"/>
  <c r="G187" i="8"/>
  <c r="G105" i="8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220" i="104"/>
  <c r="J220" i="104" s="1"/>
  <c r="G158" i="104"/>
  <c r="J158" i="104" s="1"/>
  <c r="G79" i="104"/>
  <c r="J79" i="104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97" i="105"/>
  <c r="J97" i="105" s="1"/>
  <c r="G97" i="106" s="1"/>
  <c r="J97" i="106" s="1"/>
  <c r="G97" i="107" s="1"/>
  <c r="J97" i="107" s="1"/>
  <c r="G24" i="104"/>
  <c r="J24" i="104" s="1"/>
  <c r="G121" i="104"/>
  <c r="J121" i="104" s="1"/>
  <c r="G61" i="104"/>
  <c r="J61" i="104" s="1"/>
  <c r="G154" i="104"/>
  <c r="J154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224" i="102"/>
  <c r="J224" i="102" s="1"/>
  <c r="G225" i="102"/>
  <c r="J225" i="102" s="1"/>
  <c r="G228" i="99"/>
  <c r="J228" i="99" s="1"/>
  <c r="J262" i="102"/>
  <c r="G227" i="101"/>
  <c r="J227" i="101" s="1"/>
  <c r="G263" i="98"/>
  <c r="J263" i="98" s="1"/>
  <c r="G188" i="95"/>
  <c r="J188" i="95" s="1"/>
  <c r="G188" i="74"/>
  <c r="J188" i="74" s="1"/>
  <c r="J188" i="8" s="1"/>
  <c r="G174" i="97"/>
  <c r="J174" i="97" s="1"/>
  <c r="G173" i="97"/>
  <c r="J173" i="97" s="1"/>
  <c r="G207" i="74"/>
  <c r="J207" i="74" s="1"/>
  <c r="J207" i="8" s="1"/>
  <c r="G207" i="95"/>
  <c r="G102" i="97"/>
  <c r="J102" i="97" s="1"/>
  <c r="G53" i="101"/>
  <c r="J53" i="101" s="1"/>
  <c r="G47" i="101"/>
  <c r="J47" i="101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76" i="74"/>
  <c r="J76" i="74" s="1"/>
  <c r="J76" i="8" s="1"/>
  <c r="G76" i="95"/>
  <c r="J76" i="95" s="1"/>
  <c r="G82" i="97"/>
  <c r="J82" i="97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187" i="99"/>
  <c r="J187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32" i="104" l="1"/>
  <c r="J32" i="104" s="1"/>
  <c r="G32" i="105" s="1"/>
  <c r="J32" i="105" s="1"/>
  <c r="G32" i="106" s="1"/>
  <c r="J32" i="106" s="1"/>
  <c r="G28" i="104"/>
  <c r="J28" i="104" s="1"/>
  <c r="G28" i="105" s="1"/>
  <c r="J28" i="105" s="1"/>
  <c r="G28" i="106" s="1"/>
  <c r="J28" i="106" s="1"/>
  <c r="G22" i="105"/>
  <c r="J22" i="105" s="1"/>
  <c r="G22" i="106" s="1"/>
  <c r="J22" i="106" s="1"/>
  <c r="G22" i="107" s="1"/>
  <c r="J22" i="107" s="1"/>
  <c r="G47" i="102"/>
  <c r="J47" i="102" s="1"/>
  <c r="G47" i="103" s="1"/>
  <c r="J47" i="103" s="1"/>
  <c r="G24" i="105"/>
  <c r="J24" i="105" s="1"/>
  <c r="G24" i="106" s="1"/>
  <c r="J24" i="106" s="1"/>
  <c r="G24" i="107" s="1"/>
  <c r="J24" i="107" s="1"/>
  <c r="G214" i="102"/>
  <c r="J214" i="102" s="1"/>
  <c r="G214" i="103" s="1"/>
  <c r="J214" i="103" s="1"/>
  <c r="G262" i="103"/>
  <c r="J262" i="103" s="1"/>
  <c r="G262" i="104" s="1"/>
  <c r="G88" i="102"/>
  <c r="J88" i="102" s="1"/>
  <c r="G79" i="105"/>
  <c r="J79" i="105" s="1"/>
  <c r="G79" i="106" s="1"/>
  <c r="J79" i="106" s="1"/>
  <c r="G79" i="107" s="1"/>
  <c r="J79" i="107" s="1"/>
  <c r="G53" i="102"/>
  <c r="J53" i="102" s="1"/>
  <c r="G53" i="103" s="1"/>
  <c r="J53" i="103" s="1"/>
  <c r="G49" i="102"/>
  <c r="J49" i="102" s="1"/>
  <c r="G49" i="103" s="1"/>
  <c r="J49" i="103" s="1"/>
  <c r="G49" i="104" s="1"/>
  <c r="J49" i="104" s="1"/>
  <c r="G48" i="102"/>
  <c r="J48" i="102" s="1"/>
  <c r="G48" i="103" s="1"/>
  <c r="J48" i="103" s="1"/>
  <c r="G48" i="104" s="1"/>
  <c r="J48" i="104" s="1"/>
  <c r="G40" i="102"/>
  <c r="J40" i="102" s="1"/>
  <c r="G40" i="103" s="1"/>
  <c r="J40" i="103" s="1"/>
  <c r="G40" i="104" s="1"/>
  <c r="J40" i="104" s="1"/>
  <c r="G41" i="102"/>
  <c r="J41" i="102" s="1"/>
  <c r="G41" i="103" s="1"/>
  <c r="J41" i="103" s="1"/>
  <c r="G41" i="104" s="1"/>
  <c r="J41" i="104" s="1"/>
  <c r="E189" i="9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05" i="9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87" i="9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76" i="77"/>
  <c r="G76" i="77" s="1"/>
  <c r="J76" i="77" s="1"/>
  <c r="E76" i="78" s="1"/>
  <c r="G76" i="78" s="1"/>
  <c r="J76" i="78" s="1"/>
  <c r="E76" i="79" s="1"/>
  <c r="G76" i="79" s="1"/>
  <c r="J76" i="79" s="1"/>
  <c r="G207" i="96"/>
  <c r="J207" i="96" s="1"/>
  <c r="G207" i="97" s="1"/>
  <c r="J207" i="97" s="1"/>
  <c r="J207" i="95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28" i="100"/>
  <c r="J228" i="100" s="1"/>
  <c r="G224" i="103"/>
  <c r="J224" i="103" s="1"/>
  <c r="G263" i="99"/>
  <c r="J263" i="99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103" i="98"/>
  <c r="J103" i="98" s="1"/>
  <c r="G102" i="98"/>
  <c r="J102" i="98" s="1"/>
  <c r="G7" i="99"/>
  <c r="J7" i="99" s="1"/>
  <c r="G7" i="100" s="1"/>
  <c r="J7" i="100" s="1"/>
  <c r="G7" i="101" s="1"/>
  <c r="J7" i="101" s="1"/>
  <c r="G15" i="99"/>
  <c r="J15" i="99" s="1"/>
  <c r="G15" i="100" s="1"/>
  <c r="J15" i="100" s="1"/>
  <c r="G15" i="101" s="1"/>
  <c r="J15" i="101" s="1"/>
  <c r="G14" i="99"/>
  <c r="J14" i="99" s="1"/>
  <c r="G14" i="100" s="1"/>
  <c r="J14" i="100" s="1"/>
  <c r="G14" i="101" s="1"/>
  <c r="J14" i="101" s="1"/>
  <c r="G16" i="99"/>
  <c r="J16" i="99" s="1"/>
  <c r="G16" i="100" s="1"/>
  <c r="J16" i="100" s="1"/>
  <c r="G16" i="101" s="1"/>
  <c r="J16" i="101" s="1"/>
  <c r="G13" i="99"/>
  <c r="J13" i="99" s="1"/>
  <c r="G13" i="100" s="1"/>
  <c r="J13" i="100" s="1"/>
  <c r="G13" i="101" s="1"/>
  <c r="J13" i="101" s="1"/>
  <c r="G6" i="99"/>
  <c r="J6" i="99" s="1"/>
  <c r="G6" i="100" s="1"/>
  <c r="J6" i="100" s="1"/>
  <c r="G6" i="101" s="1"/>
  <c r="J6" i="101" s="1"/>
  <c r="G8" i="99"/>
  <c r="J8" i="99" s="1"/>
  <c r="G8" i="100" s="1"/>
  <c r="J8" i="100" s="1"/>
  <c r="G8" i="101" s="1"/>
  <c r="J8" i="101" s="1"/>
  <c r="G17" i="99"/>
  <c r="J17" i="99" s="1"/>
  <c r="G17" i="100" s="1"/>
  <c r="J17" i="100" s="1"/>
  <c r="G17" i="101" s="1"/>
  <c r="J17" i="101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31" i="105" l="1"/>
  <c r="J31" i="105" s="1"/>
  <c r="G15" i="102"/>
  <c r="J15" i="102" s="1"/>
  <c r="G15" i="103" s="1"/>
  <c r="J15" i="103" s="1"/>
  <c r="G7" i="102"/>
  <c r="J7" i="102" s="1"/>
  <c r="G7" i="103" s="1"/>
  <c r="J7" i="103" s="1"/>
  <c r="G17" i="102"/>
  <c r="J17" i="102" s="1"/>
  <c r="G17" i="103" s="1"/>
  <c r="J17" i="103" s="1"/>
  <c r="G8" i="102"/>
  <c r="J8" i="102" s="1"/>
  <c r="G8" i="103" s="1"/>
  <c r="J8" i="103" s="1"/>
  <c r="G6" i="102"/>
  <c r="J6" i="102" s="1"/>
  <c r="G6" i="103" s="1"/>
  <c r="J6" i="103" s="1"/>
  <c r="G13" i="102"/>
  <c r="J13" i="102" s="1"/>
  <c r="G13" i="103" s="1"/>
  <c r="J13" i="103" s="1"/>
  <c r="G16" i="102"/>
  <c r="J16" i="102" s="1"/>
  <c r="G16" i="103" s="1"/>
  <c r="J16" i="103" s="1"/>
  <c r="G14" i="102"/>
  <c r="J14" i="102" s="1"/>
  <c r="G14" i="103" s="1"/>
  <c r="J14" i="103" s="1"/>
  <c r="E188" i="90"/>
  <c r="G188" i="90" s="1"/>
  <c r="J188" i="90" s="1"/>
  <c r="E207" i="90"/>
  <c r="G207" i="90" s="1"/>
  <c r="J207" i="9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216" i="80"/>
  <c r="G216" i="80" s="1"/>
  <c r="J216" i="80" s="1"/>
  <c r="E219" i="81"/>
  <c r="G219" i="81" s="1"/>
  <c r="J219" i="81" s="1"/>
  <c r="G76" i="8"/>
  <c r="G207" i="8"/>
  <c r="G188" i="8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88" i="103"/>
  <c r="J88" i="103" s="1"/>
  <c r="G87" i="103"/>
  <c r="J8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104" i="101"/>
  <c r="J104" i="101" s="1"/>
  <c r="G173" i="101"/>
  <c r="J173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8" i="102" l="1"/>
  <c r="J18" i="102" s="1"/>
  <c r="G18" i="103" s="1"/>
  <c r="J18" i="103" s="1"/>
  <c r="E207" i="9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188" i="9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219" i="82"/>
  <c r="G219" i="82" s="1"/>
  <c r="J219" i="82" s="1"/>
  <c r="E219" i="83" s="1"/>
  <c r="G219" i="83" s="1"/>
  <c r="J219" i="83" s="1"/>
  <c r="E219" i="84" s="1"/>
  <c r="E76" i="9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J262" i="104"/>
  <c r="G262" i="105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4" i="104"/>
  <c r="J14" i="104" s="1"/>
  <c r="G88" i="104"/>
  <c r="J88" i="104" s="1"/>
  <c r="G87" i="104"/>
  <c r="J87" i="104" s="1"/>
  <c r="G36" i="107"/>
  <c r="J36" i="107" s="1"/>
  <c r="G6" i="104"/>
  <c r="J6" i="104" s="1"/>
  <c r="G30" i="107"/>
  <c r="J30" i="107" s="1"/>
  <c r="G86" i="104"/>
  <c r="J86" i="104" s="1"/>
  <c r="G263" i="100"/>
  <c r="J263" i="100" s="1"/>
  <c r="G227" i="104"/>
  <c r="J227" i="104" s="1"/>
  <c r="G224" i="105"/>
  <c r="J224" i="105" s="1"/>
  <c r="G225" i="105"/>
  <c r="J225" i="105" s="1"/>
  <c r="G173" i="102"/>
  <c r="J173" i="102" s="1"/>
  <c r="G173" i="100"/>
  <c r="J173" i="100" s="1"/>
  <c r="G174" i="101" s="1"/>
  <c r="J174" i="101" s="1"/>
  <c r="G174" i="102" s="1"/>
  <c r="J174" i="102" s="1"/>
  <c r="G228" i="102"/>
  <c r="J228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87" i="106" l="1"/>
  <c r="J87" i="106" s="1"/>
  <c r="G15" i="105"/>
  <c r="J15" i="105" s="1"/>
  <c r="G15" i="106" s="1"/>
  <c r="J15" i="106" s="1"/>
  <c r="G15" i="107" s="1"/>
  <c r="J15" i="107" s="1"/>
  <c r="G6" i="105"/>
  <c r="J6" i="105" s="1"/>
  <c r="G6" i="106" s="1"/>
  <c r="J6" i="106" s="1"/>
  <c r="G6" i="107" s="1"/>
  <c r="J6" i="107" s="1"/>
  <c r="E199" i="82"/>
  <c r="G199" i="82" s="1"/>
  <c r="J199" i="82" s="1"/>
  <c r="E199" i="83" s="1"/>
  <c r="G199" i="83" s="1"/>
  <c r="J199" i="83" s="1"/>
  <c r="E199" i="84" s="1"/>
  <c r="E5" i="88"/>
  <c r="G5" i="88" s="1"/>
  <c r="J5" i="88" s="1"/>
  <c r="E5" i="89" s="1"/>
  <c r="G5" i="89" s="1"/>
  <c r="J5" i="89" s="1"/>
  <c r="E5" i="90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E200" i="82"/>
  <c r="G200" i="82" s="1"/>
  <c r="J200" i="82" s="1"/>
  <c r="E200" i="83" s="1"/>
  <c r="G200" i="83" s="1"/>
  <c r="J200" i="83" s="1"/>
  <c r="E200" i="84" s="1"/>
  <c r="G16" i="105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J262" i="105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63" i="101"/>
  <c r="J26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76" i="102" s="1"/>
  <c r="J76" i="102" s="1"/>
  <c r="G124" i="80"/>
  <c r="J124" i="80" s="1"/>
  <c r="G103" i="101"/>
  <c r="J103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76" i="103" l="1"/>
  <c r="J76" i="103" s="1"/>
  <c r="G102" i="102"/>
  <c r="J102" i="102" s="1"/>
  <c r="G18" i="105"/>
  <c r="J18" i="105" s="1"/>
  <c r="G18" i="106" s="1"/>
  <c r="J18" i="106" s="1"/>
  <c r="G5" i="90"/>
  <c r="J5" i="90" s="1"/>
  <c r="E124" i="81"/>
  <c r="G124" i="81" s="1"/>
  <c r="J124" i="81" s="1"/>
  <c r="G18" i="107"/>
  <c r="J18" i="107" s="1"/>
  <c r="G174" i="104"/>
  <c r="J174" i="104" s="1"/>
  <c r="J262" i="106"/>
  <c r="E262" i="107" s="1"/>
  <c r="G262" i="107" s="1"/>
  <c r="G88" i="106"/>
  <c r="J88" i="106" s="1"/>
  <c r="G86" i="106"/>
  <c r="J86" i="106" s="1"/>
  <c r="G263" i="102"/>
  <c r="J263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76" i="104" l="1"/>
  <c r="J76" i="104" s="1"/>
  <c r="G76" i="105" s="1"/>
  <c r="J76" i="105" s="1"/>
  <c r="E219" i="86"/>
  <c r="G219" i="86" s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E5" i="91"/>
  <c r="G5" i="91" s="1"/>
  <c r="J5" i="91" s="1"/>
  <c r="E5" i="92" s="1"/>
  <c r="G5" i="92" s="1"/>
  <c r="J5" i="92" s="1"/>
  <c r="E5" i="93" s="1"/>
  <c r="J262" i="107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63" i="103"/>
  <c r="J263" i="103" s="1"/>
  <c r="G227" i="107"/>
  <c r="J227" i="107" s="1"/>
  <c r="G228" i="105"/>
  <c r="J228" i="105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216" i="86" s="1"/>
  <c r="J216" i="86" s="1"/>
  <c r="E216" i="87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7" i="86" l="1"/>
  <c r="G217" i="86" s="1"/>
  <c r="J217" i="86" s="1"/>
  <c r="E217" i="87" s="1"/>
  <c r="G217" i="87" s="1"/>
  <c r="J217" i="87" s="1"/>
  <c r="E217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63" i="104"/>
  <c r="J263" i="104" s="1"/>
  <c r="G228" i="106"/>
  <c r="J228" i="106" s="1"/>
  <c r="G216" i="87"/>
  <c r="J216" i="87" s="1"/>
  <c r="E216" i="88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102" i="105"/>
  <c r="J102" i="105" s="1"/>
  <c r="G103" i="105"/>
  <c r="J103" i="105" s="1"/>
  <c r="G174" i="107"/>
  <c r="J174" i="107" s="1"/>
  <c r="G173" i="107"/>
  <c r="J173" i="107" s="1"/>
  <c r="G263" i="105"/>
  <c r="J26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6" i="89" l="1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124" i="86"/>
  <c r="G124" i="86" s="1"/>
  <c r="J124" i="86" s="1"/>
  <c r="E124" i="87" s="1"/>
  <c r="G124" i="87" s="1"/>
  <c r="J124" i="87" s="1"/>
  <c r="E124" i="88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G102" i="106"/>
  <c r="J102" i="106" s="1"/>
  <c r="G103" i="106"/>
  <c r="J103" i="106" s="1"/>
  <c r="G263" i="106"/>
  <c r="J263" i="106" s="1"/>
  <c r="E263" i="107" s="1"/>
  <c r="G5" i="95"/>
  <c r="J5" i="95" s="1"/>
  <c r="G82" i="106"/>
  <c r="J82" i="106" s="1"/>
  <c r="G134" i="104"/>
  <c r="J134" i="104" s="1"/>
  <c r="G131" i="104"/>
  <c r="J131" i="104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63" i="107"/>
  <c r="J263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2" l="1"/>
  <c r="J219" i="102" s="1"/>
  <c r="G219" i="103" s="1"/>
  <c r="J219" i="103" s="1"/>
  <c r="G217" i="99"/>
  <c r="J217" i="99" s="1"/>
  <c r="G217" i="100" s="1"/>
  <c r="J217" i="100" s="1"/>
  <c r="G217" i="101" s="1"/>
  <c r="J217" i="101" s="1"/>
  <c r="G218" i="99"/>
  <c r="J218" i="99" s="1"/>
  <c r="G218" i="100" s="1"/>
  <c r="J218" i="100" s="1"/>
  <c r="G218" i="101" s="1"/>
  <c r="J218" i="101" s="1"/>
  <c r="G199" i="99"/>
  <c r="J199" i="99" s="1"/>
  <c r="G199" i="100" s="1"/>
  <c r="J199" i="100" s="1"/>
  <c r="G199" i="101" s="1"/>
  <c r="J199" i="101" s="1"/>
  <c r="G200" i="99"/>
  <c r="J200" i="99" s="1"/>
  <c r="G200" i="100" s="1"/>
  <c r="J200" i="100" s="1"/>
  <c r="G200" i="101" s="1"/>
  <c r="J200" i="101" s="1"/>
  <c r="G201" i="99"/>
  <c r="J201" i="99" s="1"/>
  <c r="G201" i="100" s="1"/>
  <c r="J201" i="100" s="1"/>
  <c r="G201" i="101" s="1"/>
  <c r="J201" i="101" s="1"/>
  <c r="G216" i="99"/>
  <c r="J216" i="99" s="1"/>
  <c r="G216" i="100" s="1"/>
  <c r="J216" i="100" s="1"/>
  <c r="G216" i="101" s="1"/>
  <c r="J216" i="101" s="1"/>
  <c r="G124" i="96"/>
  <c r="J124" i="96" s="1"/>
  <c r="G124" i="97" s="1"/>
  <c r="J124" i="97" s="1"/>
  <c r="G5" i="104"/>
  <c r="G5" i="105" l="1"/>
  <c r="J5" i="105" s="1"/>
  <c r="G199" i="102"/>
  <c r="J199" i="102" s="1"/>
  <c r="G199" i="103" s="1"/>
  <c r="J199" i="103" s="1"/>
  <c r="G201" i="102"/>
  <c r="J201" i="102" s="1"/>
  <c r="G201" i="103" s="1"/>
  <c r="J201" i="103" s="1"/>
  <c r="G217" i="102"/>
  <c r="J217" i="102" s="1"/>
  <c r="G217" i="103" s="1"/>
  <c r="J217" i="103" s="1"/>
  <c r="G200" i="102"/>
  <c r="J200" i="102" s="1"/>
  <c r="G200" i="103" s="1"/>
  <c r="J200" i="103" s="1"/>
  <c r="G218" i="102"/>
  <c r="J218" i="102" s="1"/>
  <c r="G218" i="103" s="1"/>
  <c r="J218" i="103" s="1"/>
  <c r="G216" i="102"/>
  <c r="J216" i="102" s="1"/>
  <c r="G216" i="103" s="1"/>
  <c r="J216" i="103" s="1"/>
  <c r="G219" i="104"/>
  <c r="J219" i="104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l="1"/>
  <c r="J124" i="102" s="1"/>
  <c r="G124" i="103" s="1"/>
  <c r="J124" i="103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73" i="92" s="1"/>
  <c r="G124" i="104" l="1"/>
  <c r="J124" i="104" s="1"/>
  <c r="G73" i="92"/>
  <c r="J73" i="92" s="1"/>
  <c r="E73" i="93" s="1"/>
  <c r="G124" i="105" l="1"/>
  <c r="J124" i="105" s="1"/>
  <c r="G124" i="106" s="1"/>
  <c r="J124" i="106" s="1"/>
  <c r="G124" i="107" s="1"/>
  <c r="J124" i="107" s="1"/>
  <c r="G73" i="93"/>
  <c r="J73" i="93" s="1"/>
  <c r="E73" i="94" s="1"/>
  <c r="M267" i="8"/>
  <c r="F265" i="8"/>
  <c r="F268" i="8" s="1"/>
  <c r="F270" i="8" s="1"/>
  <c r="G73" i="94" l="1"/>
  <c r="J73" i="94" s="1"/>
  <c r="C265" i="8"/>
  <c r="C268" i="8" s="1"/>
  <c r="M269" i="8"/>
  <c r="M272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<sst xmlns="http://schemas.openxmlformats.org/spreadsheetml/2006/main" count="38540" uniqueCount="1478">
  <si>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</si>
  <si>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</si>
  <si>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</si>
  <si>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</si>
  <si>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</si>
  <si>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</si>
  <si>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</si>
  <si>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</si>
  <si>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</si>
  <si>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</si>
  <si>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</si>
  <si>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</si>
  <si>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</si>
  <si>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</si>
  <si>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</si>
  <si>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</si>
  <si>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</si>
  <si>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</si>
  <si>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</si>
  <si>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</si>
  <si>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</si>
  <si>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</si>
  <si>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</si>
  <si>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</si>
  <si>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</si>
  <si>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</si>
  <si>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</si>
  <si>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</si>
  <si>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</si>
  <si>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</si>
  <si>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</si>
  <si>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</si>
  <si>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</si>
  <si>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</si>
  <si>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</si>
  <si>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</si>
  <si>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</si>
  <si>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</si>
  <si>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</si>
  <si>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</si>
  <si>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</si>
  <si>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</si>
  <si>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</si>
  <si>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</si>
  <si>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</si>
  <si>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</si>
  <si>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</si>
  <si>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</si>
  <si>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</si>
  <si>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</si>
  <si>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</si>
  <si>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</si>
  <si>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</si>
  <si>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</si>
  <si>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</si>
  <si>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</si>
  <si>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</si>
  <si>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</si>
  <si>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</si>
  <si>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</si>
  <si>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</si>
  <si>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</si>
  <si>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</si>
  <si>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</si>
  <si>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</si>
  <si>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</si>
  <si>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</si>
  <si>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</si>
  <si>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</si>
  <si>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</si>
  <si>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</si>
  <si>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</si>
  <si>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</si>
  <si>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</si>
  <si>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</si>
  <si>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</si>
  <si>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</si>
  <si>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</si>
  <si>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</si>
  <si>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</si>
  <si>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</si>
  <si>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</si>
  <si>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</si>
  <si>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</si>
  <si>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</si>
  <si>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</si>
  <si>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</si>
  <si>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</si>
  <si>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</si>
  <si>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</si>
  <si>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</si>
  <si>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</si>
  <si>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</si>
  <si>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</si>
  <si>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</si>
  <si>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</si>
  <si>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</si>
  <si>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</si>
  <si>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</si>
  <si>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</si>
  <si>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</si>
  <si>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</si>
  <si>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</si>
  <si>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</si>
  <si>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</si>
  <si>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</si>
  <si>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</si>
  <si>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</si>
  <si>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</si>
  <si>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</si>
  <si>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</si>
  <si>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</si>
  <si>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</si>
  <si>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</si>
  <si>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</si>
  <si>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</si>
  <si>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</si>
  <si>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</si>
  <si>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</si>
  <si>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</si>
  <si>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</si>
  <si>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</si>
  <si>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</si>
  <si>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</si>
  <si>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</si>
  <si>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</si>
  <si>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</si>
  <si>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</si>
  <si>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</si>
  <si>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</si>
  <si>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</si>
  <si>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</si>
  <si>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</si>
  <si>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</si>
  <si>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</si>
  <si>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</si>
  <si>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</si>
  <si>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</si>
  <si>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</si>
  <si>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</si>
  <si>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</si>
  <si>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</si>
  <si>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</si>
  <si>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</si>
  <si>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</si>
  <si>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</si>
  <si>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</si>
  <si>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</si>
  <si>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</si>
  <si>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</si>
  <si>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</si>
  <si>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</si>
  <si>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</si>
  <si>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</si>
  <si>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</si>
  <si>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</si>
  <si>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</si>
  <si>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</si>
  <si>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</si>
  <si>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</si>
  <si>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</si>
  <si>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</si>
  <si>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</si>
  <si>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</si>
  <si>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</si>
  <si>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</si>
  <si>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</si>
  <si>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</si>
  <si>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</si>
  <si>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</si>
  <si>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</si>
  <si>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</si>
  <si>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</si>
  <si>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</si>
  <si>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</si>
  <si>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</si>
  <si>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</si>
  <si>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</si>
  <si>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</si>
  <si>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</si>
  <si>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</si>
  <si>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</si>
  <si>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</si>
  <si>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</si>
  <si>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</si>
  <si>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</si>
  <si>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</si>
  <si>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</si>
  <si>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</si>
  <si>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</si>
  <si>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</si>
  <si>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</si>
  <si>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</si>
  <si>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</si>
  <si>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</si>
  <si>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</si>
  <si>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</si>
  <si>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</si>
  <si>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</si>
  <si>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</si>
  <si>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</si>
  <si>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</si>
  <si>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</si>
  <si>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</si>
  <si>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</si>
  <si>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</si>
  <si>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</si>
  <si>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</si>
  <si>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</si>
  <si>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</si>
  <si>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</si>
  <si>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</si>
  <si>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</si>
  <si>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</si>
  <si>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</si>
  <si>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</si>
  <si>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</si>
  <si>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</si>
  <si>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</si>
  <si>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</si>
  <si>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</si>
  <si>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</si>
  <si>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</si>
  <si>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</si>
  <si>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</si>
  <si>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</si>
  <si>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</si>
  <si>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</si>
  <si>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</si>
  <si>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</si>
  <si>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</si>
  <si>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</si>
  <si>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</si>
  <si>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</si>
  <si>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</si>
  <si>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</si>
  <si>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</si>
  <si>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</si>
  <si>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</si>
  <si>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</si>
  <si>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</si>
  <si>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</si>
  <si>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</si>
  <si>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</si>
  <si>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</si>
  <si>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</si>
  <si>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</si>
  <si>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</si>
  <si>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</si>
  <si>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</si>
  <si>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</si>
  <si>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</si>
  <si>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</si>
  <si>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</si>
  <si>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</si>
  <si>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</si>
  <si>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</si>
  <si>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</si>
  <si>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</si>
  <si>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</si>
  <si>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</si>
  <si>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</si>
  <si>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</si>
  <si>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</si>
  <si>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</si>
  <si>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</si>
  <si>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</si>
  <si>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</si>
  <si>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</si>
  <si>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</si>
  <si>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</si>
  <si>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</si>
  <si>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</si>
  <si>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</si>
  <si>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</si>
  <si>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</si>
  <si>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</si>
  <si>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</si>
  <si>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</si>
  <si>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</si>
  <si>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</si>
  <si>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</si>
  <si>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</si>
  <si>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</si>
  <si>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</si>
  <si>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</si>
  <si>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</si>
  <si>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</si>
  <si>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</si>
  <si>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</si>
  <si>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</si>
  <si>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</si>
  <si>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</si>
  <si>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</si>
  <si>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</si>
  <si>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</si>
  <si>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</si>
  <si>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</si>
  <si>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</si>
  <si>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</si>
  <si>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</si>
  <si>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</si>
  <si>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</si>
  <si>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</si>
  <si>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</si>
  <si>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</si>
  <si>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</si>
  <si>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</si>
  <si>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</si>
  <si>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</si>
  <si>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</si>
  <si>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</si>
  <si>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</si>
  <si>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</si>
  <si>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</si>
  <si>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</si>
  <si>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</si>
  <si>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</si>
  <si>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</si>
  <si>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</si>
  <si>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</si>
  <si>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</si>
  <si>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</si>
  <si>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</si>
  <si>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</si>
  <si>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</si>
  <si>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</si>
  <si>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</si>
  <si>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</si>
  <si>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</si>
  <si>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</si>
  <si>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</si>
  <si>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</si>
  <si>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</si>
  <si>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</si>
  <si>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</si>
  <si>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</si>
  <si>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</si>
  <si>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</si>
  <si>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</si>
  <si>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</si>
  <si>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</si>
  <si>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</si>
  <si>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</si>
  <si>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</si>
  <si>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</si>
  <si>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</si>
  <si>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</si>
  <si>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</si>
  <si>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</si>
  <si>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</si>
  <si>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</si>
  <si>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</si>
  <si>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</si>
  <si>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</si>
  <si>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</si>
  <si>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</si>
  <si>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</si>
  <si>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</si>
  <si>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</si>
  <si>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</si>
  <si>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</si>
  <si>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</si>
  <si>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</si>
  <si>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</si>
  <si>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</si>
  <si>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</si>
  <si>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</si>
  <si>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</si>
  <si>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</si>
  <si>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</si>
  <si>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</si>
  <si>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</si>
  <si>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</si>
  <si>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</si>
  <si>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</si>
  <si>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</si>
  <si>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</si>
  <si>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</si>
  <si>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</si>
  <si>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</si>
  <si>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</si>
  <si>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</si>
  <si>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</si>
  <si>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</si>
  <si>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</si>
  <si>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</si>
  <si>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</si>
  <si>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</si>
  <si>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</si>
  <si>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</si>
  <si>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</si>
  <si>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</si>
  <si>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</si>
  <si>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</si>
  <si>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</si>
  <si>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</si>
  <si>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</si>
  <si>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</si>
  <si>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</si>
  <si>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</si>
  <si>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</si>
  <si>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</si>
  <si>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</si>
  <si>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</si>
  <si>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</si>
  <si>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</si>
  <si>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</si>
  <si>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</si>
  <si>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</si>
  <si>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</si>
  <si>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</si>
  <si>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</si>
  <si>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</si>
  <si>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</si>
  <si>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</si>
  <si>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</si>
  <si>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</si>
  <si>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</si>
  <si>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</si>
  <si>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</si>
  <si>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</si>
  <si>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</si>
  <si>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</si>
  <si>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</si>
  <si>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</si>
  <si>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</si>
  <si>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</si>
  <si>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</si>
  <si>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</si>
  <si>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</si>
  <si>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</si>
  <si>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</si>
  <si>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</si>
  <si>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</si>
  <si>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</si>
  <si>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</si>
  <si>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</si>
  <si>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</si>
  <si>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</si>
  <si>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</si>
  <si>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</si>
  <si>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</si>
  <si>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</si>
  <si>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</si>
  <si>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</si>
  <si>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</si>
  <si>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</si>
  <si>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</si>
  <si>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</si>
  <si>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</si>
  <si>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</si>
  <si>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</si>
  <si>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</si>
  <si>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</si>
  <si>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</si>
  <si>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</si>
  <si>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</si>
  <si>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</si>
  <si>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</si>
  <si>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</si>
  <si>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</si>
  <si>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</si>
  <si>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</si>
  <si>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</si>
  <si>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</si>
  <si>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</si>
  <si>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</si>
  <si>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</si>
  <si>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</si>
  <si>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</si>
  <si>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</si>
  <si>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</si>
  <si>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</si>
  <si>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</si>
  <si>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</si>
  <si>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</si>
  <si>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</si>
  <si>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</si>
  <si>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</si>
  <si>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</si>
  <si>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</si>
  <si>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</si>
  <si>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</si>
  <si>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</si>
  <si>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</si>
  <si>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</si>
  <si>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</si>
  <si>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</si>
  <si>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</si>
  <si>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</si>
  <si>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</si>
  <si>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</si>
  <si>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</si>
  <si>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</si>
  <si>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</si>
  <si>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</si>
  <si>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</si>
  <si>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</si>
  <si>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</si>
  <si>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</si>
  <si>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</si>
  <si>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</si>
  <si>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</si>
  <si>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</si>
  <si>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</si>
  <si>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</si>
  <si>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</si>
  <si>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</si>
  <si>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</si>
  <si>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</si>
  <si>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</si>
  <si>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</si>
  <si>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</si>
  <si>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</si>
  <si>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</si>
  <si>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</si>
  <si>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</si>
  <si>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</si>
  <si>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</si>
  <si>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</si>
  <si>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</si>
  <si>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</si>
  <si>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</si>
  <si>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</si>
  <si>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</si>
  <si>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</si>
  <si>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</si>
  <si>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</si>
  <si>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</si>
  <si>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</si>
  <si>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</si>
  <si>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</si>
  <si>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</si>
  <si>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</si>
  <si>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</si>
  <si>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</si>
  <si>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</si>
  <si>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</si>
  <si>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</si>
  <si>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</si>
  <si>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</si>
  <si>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</si>
  <si>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</si>
  <si>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</si>
  <si>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</si>
  <si>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</si>
  <si>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</si>
  <si>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</si>
  <si>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</si>
  <si>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</si>
  <si>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</si>
  <si>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</si>
  <si>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</si>
  <si>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</si>
  <si>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</si>
  <si>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</si>
  <si>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</si>
  <si>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</si>
  <si>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</si>
  <si>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</si>
  <si>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</si>
  <si>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</si>
  <si>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</si>
  <si>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</si>
  <si>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</si>
  <si>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</si>
  <si>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</si>
  <si>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</si>
  <si>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</si>
  <si>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</si>
  <si>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</si>
  <si>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</si>
  <si>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</si>
  <si>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</si>
  <si>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</si>
  <si>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</si>
  <si>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</si>
  <si>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</si>
  <si>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</si>
  <si>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</si>
  <si>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</si>
  <si>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</si>
  <si>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</si>
  <si>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</si>
  <si>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</si>
  <si>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</si>
  <si>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</si>
  <si>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</si>
  <si>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</si>
  <si>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</si>
  <si>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</si>
  <si>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</si>
  <si>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</si>
  <si>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</si>
  <si>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</si>
  <si>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</si>
  <si>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</si>
  <si>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</si>
  <si>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</si>
  <si>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</si>
  <si>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</si>
  <si>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</si>
  <si>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</si>
  <si>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</si>
  <si>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</si>
  <si>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</si>
  <si>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</si>
  <si>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</si>
  <si>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</si>
  <si>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</si>
  <si>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</si>
  <si>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</si>
  <si>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</si>
  <si>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</si>
  <si>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</si>
  <si>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</si>
  <si>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</si>
  <si>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</si>
  <si>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</si>
  <si>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</si>
  <si>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</si>
  <si>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</si>
  <si>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</si>
  <si>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</si>
  <si>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</si>
  <si>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</si>
  <si>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</si>
  <si>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</si>
  <si>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</si>
  <si>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</si>
  <si>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</si>
  <si>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</si>
  <si>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</si>
  <si>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</si>
  <si>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</si>
  <si>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</si>
  <si>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</si>
  <si>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</si>
  <si>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</si>
  <si>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</si>
  <si>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</si>
  <si>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</si>
  <si>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</si>
  <si>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</si>
  <si>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</si>
  <si>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</si>
  <si>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</si>
  <si>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</si>
  <si>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</si>
  <si>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</si>
  <si>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</si>
  <si>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</si>
  <si>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</si>
  <si>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</si>
  <si>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</si>
  <si>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</si>
  <si>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</si>
  <si>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</si>
  <si>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</si>
  <si>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</si>
  <si>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</si>
  <si>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</si>
  <si>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</si>
  <si>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</si>
  <si>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</si>
  <si>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</si>
  <si>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</si>
  <si>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</si>
  <si>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</si>
  <si>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</si>
  <si>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</si>
  <si>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</si>
  <si>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</si>
  <si>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</si>
  <si>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</si>
  <si>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</si>
  <si>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</si>
  <si>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</si>
  <si>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</si>
  <si>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</si>
  <si>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</si>
  <si>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</si>
  <si>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</si>
  <si>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</si>
  <si>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</si>
  <si>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</si>
  <si>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</si>
  <si>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</si>
  <si>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</si>
  <si>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</si>
  <si>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</si>
  <si>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</si>
  <si>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</si>
  <si>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</si>
  <si>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</si>
  <si>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</si>
  <si>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</si>
  <si>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</si>
  <si>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</si>
  <si>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</si>
  <si>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</si>
  <si>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</si>
  <si>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</si>
  <si>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</si>
  <si>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</si>
  <si>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</si>
  <si>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</si>
  <si>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</si>
  <si>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</si>
  <si>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</si>
  <si>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</si>
  <si>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</si>
  <si>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</si>
  <si>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</si>
  <si>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</si>
  <si>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</si>
  <si>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</si>
  <si>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</si>
  <si>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</si>
  <si>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</si>
  <si>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</si>
  <si>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</si>
  <si>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</si>
  <si>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</si>
  <si>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</si>
  <si>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</si>
  <si>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</si>
  <si>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</si>
  <si>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</si>
  <si>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</si>
  <si>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</si>
  <si>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</si>
  <si>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</si>
  <si>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</si>
  <si>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</si>
  <si>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</si>
  <si>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</si>
  <si>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</si>
  <si>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</si>
  <si>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</si>
  <si>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</si>
  <si>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</si>
  <si>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</si>
  <si>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</si>
  <si>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</si>
  <si>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</si>
  <si>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</si>
  <si>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</si>
  <si>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</si>
  <si>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</si>
  <si>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</si>
  <si>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</si>
  <si>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</si>
  <si>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</si>
  <si>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</si>
  <si>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</si>
  <si>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</si>
  <si>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</si>
  <si>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</si>
  <si>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</si>
  <si>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</si>
  <si>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</si>
  <si>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</si>
  <si>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</si>
  <si>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</si>
  <si>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</si>
  <si>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</si>
  <si>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</si>
  <si>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</si>
  <si>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</si>
  <si>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</si>
  <si>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</si>
  <si>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</si>
  <si>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</si>
  <si>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</si>
  <si>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</si>
  <si>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</si>
  <si>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</si>
  <si>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</si>
  <si>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</si>
  <si>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</si>
  <si>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</si>
  <si>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</si>
  <si>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</si>
  <si>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</si>
  <si>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</si>
  <si>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</si>
  <si>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</si>
  <si>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</si>
  <si>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</si>
  <si>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</si>
  <si>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</si>
  <si>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</si>
  <si>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</si>
  <si>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</si>
  <si>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</si>
  <si>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</si>
  <si>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</si>
  <si>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</si>
  <si>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</si>
  <si>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</si>
  <si>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</si>
  <si>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</si>
  <si>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</si>
  <si>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</si>
  <si>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</si>
  <si>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</si>
  <si>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</si>
  <si>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</si>
  <si>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</si>
  <si>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</si>
  <si>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</si>
  <si>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</si>
  <si>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</si>
  <si>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</si>
  <si>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</si>
  <si>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</si>
  <si>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</si>
  <si>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</si>
  <si>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</si>
  <si>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</si>
  <si>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</si>
  <si>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</si>
  <si>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</si>
  <si>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</si>
  <si>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</si>
  <si>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</si>
  <si>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</si>
  <si>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</si>
  <si>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</si>
  <si>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</si>
  <si>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</si>
  <si>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</si>
  <si>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</si>
  <si>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</si>
  <si>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</si>
  <si>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</si>
  <si>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</si>
  <si>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</si>
  <si>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</si>
  <si>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</si>
  <si>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</si>
  <si>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</si>
  <si>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</si>
  <si>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</si>
  <si>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</si>
  <si>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</si>
  <si>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</si>
  <si>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</si>
  <si>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</si>
  <si>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</si>
  <si>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</si>
  <si>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</si>
  <si>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</si>
  <si>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</si>
  <si>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</si>
  <si>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</si>
  <si>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</si>
  <si>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</si>
  <si>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</si>
  <si>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</si>
  <si>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</si>
  <si>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</si>
  <si>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</si>
  <si>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</si>
  <si>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</si>
  <si>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</si>
  <si>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</si>
  <si>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</si>
  <si>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</si>
  <si>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</si>
  <si>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</si>
  <si>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</si>
  <si>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</si>
  <si>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</si>
  <si>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</si>
  <si>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</si>
  <si>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</si>
  <si>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</si>
  <si>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</si>
  <si>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</si>
  <si>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</si>
  <si>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</si>
  <si>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</si>
  <si>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</si>
  <si>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</si>
  <si>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</si>
  <si>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</si>
  <si>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</si>
  <si>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</si>
  <si>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</si>
  <si>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</si>
  <si>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</si>
  <si>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</si>
  <si>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</si>
  <si>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</si>
  <si>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</si>
  <si>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</si>
  <si>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</si>
  <si>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</si>
  <si>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</si>
  <si>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</si>
  <si>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</si>
  <si>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</si>
  <si>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</si>
  <si>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</si>
  <si>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</si>
  <si>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</si>
  <si>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</si>
  <si>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</si>
  <si>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</si>
  <si>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</si>
  <si>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</si>
  <si>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</si>
  <si>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</si>
  <si>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</si>
  <si>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</si>
  <si>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</si>
  <si>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</si>
  <si>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</si>
  <si>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</si>
  <si>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</si>
  <si>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</si>
  <si>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</si>
  <si>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</si>
  <si>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</si>
  <si>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</si>
  <si>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</si>
  <si>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</si>
  <si>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</si>
  <si>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</si>
  <si>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</si>
  <si>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</si>
  <si>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</si>
  <si>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</si>
  <si>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</si>
  <si>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</si>
  <si>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</si>
  <si>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</si>
  <si>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</si>
  <si>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</si>
  <si>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</si>
  <si>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</si>
  <si>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</si>
  <si>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</si>
  <si>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</si>
  <si>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</si>
  <si>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</si>
  <si>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</si>
  <si>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</si>
  <si>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</si>
  <si>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</si>
  <si>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</si>
  <si>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</si>
  <si>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</si>
  <si>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</si>
  <si>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</si>
  <si>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</si>
  <si>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</si>
  <si>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</si>
  <si>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</si>
  <si>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</si>
  <si>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</si>
  <si>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</si>
  <si>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</si>
  <si>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</si>
  <si>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</si>
  <si>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</si>
  <si>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</si>
  <si>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</si>
  <si>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</si>
  <si>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</si>
  <si>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</si>
  <si>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</si>
  <si>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</si>
  <si>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</si>
  <si>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</si>
  <si>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</si>
  <si>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</si>
  <si>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</si>
  <si>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</si>
  <si>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</si>
  <si>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</si>
  <si>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</si>
  <si>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</si>
  <si>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</si>
  <si>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</si>
  <si>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</si>
  <si>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</si>
  <si>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</si>
  <si>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</si>
  <si>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</si>
  <si>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</si>
  <si>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</si>
  <si>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</si>
  <si>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</si>
  <si>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</si>
  <si>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</si>
  <si>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</si>
  <si>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</si>
  <si>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</si>
  <si>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</si>
  <si>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</si>
  <si>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</si>
  <si>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</si>
  <si>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</si>
  <si>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</si>
  <si>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</si>
  <si>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</si>
  <si>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</si>
  <si>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</si>
  <si>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</si>
  <si>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</si>
  <si>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</si>
  <si>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</si>
  <si>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</si>
  <si>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</si>
  <si>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</si>
  <si>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</si>
  <si>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</si>
  <si>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</si>
  <si>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</si>
  <si>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</si>
  <si>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</si>
  <si>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</si>
  <si>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</si>
  <si>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</si>
  <si>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</si>
  <si>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</si>
  <si>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</si>
  <si>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</si>
  <si>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</si>
  <si>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</si>
  <si>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</si>
  <si>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</si>
  <si>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</si>
  <si>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</si>
  <si>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</si>
  <si>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</si>
  <si>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</si>
  <si>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</si>
  <si>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</si>
  <si>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</si>
  <si>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</si>
  <si>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</si>
  <si>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</si>
  <si>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</si>
  <si>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</si>
  <si>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</si>
  <si>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</si>
  <si>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</si>
  <si>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</si>
  <si>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</si>
  <si>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</si>
  <si>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</si>
  <si>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</si>
  <si>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</si>
  <si>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</si>
  <si>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</si>
  <si>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</si>
  <si>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</si>
  <si>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</si>
  <si>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</si>
  <si>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</si>
  <si>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</si>
  <si>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</si>
  <si>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</si>
  <si>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</si>
  <si>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</si>
  <si>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</si>
  <si>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</si>
  <si>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</si>
  <si>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</si>
  <si>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</si>
  <si>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</si>
  <si>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</si>
  <si>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</si>
  <si>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</si>
  <si>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</si>
  <si>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</si>
  <si>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</si>
  <si>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</si>
  <si>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</si>
  <si>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</si>
  <si>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</si>
  <si>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</si>
  <si>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</si>
  <si>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</si>
  <si>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</si>
  <si>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</si>
  <si>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</si>
  <si>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</si>
  <si>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</si>
  <si>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</si>
  <si>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</si>
  <si>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</si>
  <si>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</si>
  <si>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</si>
  <si>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</si>
  <si>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</si>
  <si>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</si>
  <si>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</si>
  <si>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</si>
  <si>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</si>
  <si>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</si>
  <si>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</si>
  <si>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</si>
  <si>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</si>
  <si>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</si>
  <si>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</si>
  <si>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</si>
  <si>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</si>
  <si>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</si>
  <si>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</si>
  <si>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</si>
  <si>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</si>
  <si>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</si>
  <si>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</si>
  <si>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</si>
  <si>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</si>
  <si>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</si>
  <si>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</si>
  <si>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</si>
  <si>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</si>
  <si>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</si>
  <si>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</si>
  <si>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</si>
  <si>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</si>
  <si>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</si>
  <si>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</si>
  <si>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</si>
  <si>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</si>
  <si>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</si>
  <si>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</si>
  <si>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</si>
  <si>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</si>
  <si>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</si>
  <si>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</si>
  <si>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</si>
  <si>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</si>
  <si>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</si>
  <si>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</si>
  <si>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</si>
  <si>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</si>
  <si>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</si>
  <si>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</si>
  <si>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</si>
  <si>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</si>
  <si>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</si>
  <si>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</si>
  <si>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</si>
  <si>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</si>
  <si>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</si>
  <si>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</si>
  <si>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</si>
  <si>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</si>
  <si>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</si>
  <si>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</si>
  <si>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</si>
  <si>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</si>
  <si>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</si>
  <si>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</si>
  <si>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</si>
  <si>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</si>
  <si>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</si>
  <si>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</si>
  <si>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</si>
  <si>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</si>
  <si>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</si>
  <si>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</si>
  <si>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</si>
  <si>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</si>
  <si>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</si>
  <si>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</si>
  <si>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</si>
  <si>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</si>
  <si>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</si>
  <si>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</si>
  <si>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</si>
  <si>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</si>
  <si>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</si>
  <si>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</si>
  <si>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</si>
  <si>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</si>
  <si>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</si>
  <si>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</si>
  <si>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</si>
  <si>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</si>
  <si>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</si>
  <si>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</si>
  <si>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</si>
  <si>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</si>
  <si>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</si>
  <si>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</si>
  <si>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</si>
  <si>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</si>
  <si>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</si>
  <si>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</si>
  <si>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</si>
  <si>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</si>
  <si>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</si>
  <si>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</si>
  <si>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</si>
  <si>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</si>
  <si>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</si>
  <si>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</si>
  <si>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</si>
  <si>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</si>
  <si>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</si>
  <si>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</si>
  <si>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</si>
  <si>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</si>
  <si>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</si>
  <si>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</si>
  <si>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</si>
  <si>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</si>
  <si>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</si>
  <si>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</si>
  <si>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</si>
  <si>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</si>
  <si>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</si>
  <si>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</si>
  <si>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</si>
  <si>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</si>
  <si>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</si>
  <si>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</si>
  <si>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</si>
  <si>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</si>
  <si>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</si>
  <si>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</si>
  <si>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</si>
  <si>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</si>
  <si>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</si>
  <si>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</si>
  <si>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</si>
  <si>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</si>
  <si>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</si>
  <si>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</si>
  <si>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</si>
  <si>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</si>
  <si>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</si>
  <si>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</si>
  <si>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</si>
  <si>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</si>
  <si>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</si>
  <si>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</si>
  <si>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</si>
  <si>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</si>
  <si>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</si>
  <si>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</si>
  <si>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</si>
  <si>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</si>
  <si>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</si>
  <si>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</si>
  <si>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</si>
  <si>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</si>
  <si>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</si>
  <si>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</si>
  <si>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</si>
  <si>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</si>
  <si>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</si>
  <si>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</si>
  <si>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</si>
  <si>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</si>
  <si>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</si>
  <si>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</si>
  <si>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</si>
  <si>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</si>
  <si>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</si>
  <si>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</si>
  <si>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</si>
  <si>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</si>
  <si>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</si>
  <si>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</si>
  <si>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</si>
  <si>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</si>
  <si>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</si>
  <si>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</si>
  <si>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</si>
  <si>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</si>
  <si>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</si>
  <si>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</si>
  <si>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</si>
  <si>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</si>
  <si>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</si>
  <si>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</si>
  <si>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</si>
  <si>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</si>
  <si>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</si>
  <si>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</si>
  <si>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</si>
  <si>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</si>
  <si>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</si>
  <si>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</si>
  <si>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</si>
  <si>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</si>
  <si>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</si>
  <si>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</si>
  <si>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</si>
  <si>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</si>
  <si>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</si>
  <si>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</si>
  <si>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</si>
  <si>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</si>
  <si>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</si>
  <si>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</si>
  <si>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</si>
  <si>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</si>
  <si>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</si>
  <si>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</si>
  <si>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</si>
  <si>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</si>
  <si>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</si>
  <si>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</si>
  <si>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</si>
  <si>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</si>
  <si>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</si>
  <si>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</si>
  <si>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</si>
  <si>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</si>
  <si>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</si>
  <si>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</si>
  <si>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</si>
  <si>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</si>
  <si>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</si>
  <si>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</si>
  <si>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</si>
  <si>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</si>
  <si>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</si>
  <si>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</si>
  <si>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</si>
  <si>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</si>
  <si>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</si>
  <si>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</si>
  <si>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</si>
  <si>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</si>
  <si>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</si>
  <si>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</si>
  <si>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</si>
  <si>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</si>
  <si>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</si>
  <si>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</si>
  <si>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</si>
  <si>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</si>
  <si>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</si>
  <si>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</si>
  <si>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</si>
  <si>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</si>
  <si>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</si>
  <si>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</si>
  <si>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</si>
  <si>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</si>
  <si>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</si>
  <si>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</si>
  <si>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</si>
  <si>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</si>
  <si>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</si>
  <si>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</si>
  <si>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</si>
  <si>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</si>
  <si>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</si>
  <si>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</si>
  <si>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</si>
  <si>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</si>
  <si>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</si>
  <si>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</si>
  <si>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</si>
  <si>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</si>
  <si>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</si>
  <si>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</si>
  <si>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</si>
  <si>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</si>
  <si>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</si>
  <si>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</si>
  <si>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</si>
  <si>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</si>
  <si>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</si>
  <si>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</si>
  <si>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</si>
  <si>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</si>
  <si>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</si>
  <si>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</si>
  <si>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</si>
  <si>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</si>
  <si>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</si>
  <si>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</si>
  <si>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</si>
  <si>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</si>
  <si>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</si>
  <si>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</si>
  <si>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</si>
  <si>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</si>
  <si>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</si>
  <si>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</si>
  <si>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</si>
  <si>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</si>
  <si>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</si>
  <si>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</si>
  <si>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</si>
  <si>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</si>
  <si>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</si>
  <si>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</si>
  <si>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</si>
  <si>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</si>
  <si>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</si>
  <si>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</si>
  <si>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</si>
  <si>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</si>
  <si>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</si>
  <si>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</si>
  <si>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</si>
  <si>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</si>
  <si>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</si>
  <si>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</si>
  <si>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</si>
  <si>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</si>
  <si>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</si>
  <si>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</si>
  <si>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</si>
  <si>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</si>
  <si>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</si>
  <si>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</si>
  <si>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</si>
  <si>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</si>
  <si>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</si>
  <si>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</si>
  <si>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</si>
  <si>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</si>
  <si>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บูธ ปตท.คุณาวรรณ วันที่ 1-30  กันยายน 2568</t>
  </si>
  <si>
    <t>สรุปยอดขาย บูธ ปตท.คุณาวรรณ วันที่ 1-30  กันยายน   2568</t>
  </si>
  <si>
    <t>บูธ ปตท.คุณารรณ วันที่ 1-30  กันยายน   2568</t>
  </si>
  <si>
    <t>ทาร์ทุเรียนครีมกะทิ 60 กรัม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</si>
  <si>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</si>
  <si>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</si>
  <si>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</si>
  <si>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</si>
  <si>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</si>
  <si>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</si>
  <si>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</si>
  <si>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ไหว้พระ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</si>
  <si>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</si>
  <si>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</si>
  <si>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</si>
  <si>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</si>
  <si>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</si>
  <si>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ขึ้นหิ้ง</t>
  </si>
  <si>
    <t>แถม</t>
  </si>
  <si>
    <t>อถม</t>
  </si>
  <si>
    <t>ค่าน้ำประปา</t>
  </si>
  <si>
    <t>ทาร์ตไข่คาราเมล 50 กรัม</t>
  </si>
  <si>
    <t>ขนมปังไส้กรอกแลบลิ้น 90 กรัม</t>
  </si>
  <si>
    <t>ระบาย</t>
  </si>
  <si>
    <t>ขนมมูสเค้กโอวัลตินครั้นชี่ 90 กรัม</t>
  </si>
  <si>
    <t>จัดเบรก</t>
  </si>
  <si>
    <t>จัดเบรก 50</t>
  </si>
  <si>
    <t xml:space="preserve">อำเภอ 15 , จัดเบรก 2 </t>
  </si>
  <si>
    <t>อำเภอ 10</t>
  </si>
  <si>
    <t>เจ๊หมวย</t>
  </si>
  <si>
    <t>ชิฟฟ่อน 8 ชิ้น ขนุนล้วน</t>
  </si>
  <si>
    <t>จัดเบรก 200</t>
  </si>
  <si>
    <t>ทำเบรก</t>
  </si>
  <si>
    <t>ทาร์ตไข่ชาไทย 50 กรัม</t>
  </si>
  <si>
    <t>ช็อกโก้แลตเค้กเลิฟเวอร์ 85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</si>
  <si>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</si>
  <si>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</si>
  <si>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</si>
  <si>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หมดอายุ</t>
  </si>
  <si>
    <t>จัดเบรก 9</t>
  </si>
  <si>
    <t>เสีย</t>
  </si>
  <si>
    <t>ลิปบิ้น</t>
  </si>
  <si>
    <t>ทำจัดเบรก 80</t>
  </si>
  <si>
    <t xml:space="preserve">ถ่าน </t>
  </si>
  <si>
    <t>กระเช้าเฮีย</t>
  </si>
  <si>
    <t>กระเช้า 2 แถม 1</t>
  </si>
  <si>
    <t>กระเช้า 3</t>
  </si>
  <si>
    <t>เทปกาว + เจลกำจัดมด</t>
  </si>
  <si>
    <t>1006982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</si>
</sst>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1" fontId="2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2" borderId="0" xfId="0" applyNumberFormat="1" applyFont="1" applyFill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J45" sqref="J45"/>
      <selection pane="bottomLeft" activeCell="J45" sqref="J45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1417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J45" sqref="J45"/>
      <selection pane="topRight" activeCell="J45" sqref="J45"/>
      <selection pane="bottomLeft" activeCell="J45" sqref="J45"/>
      <selection pane="bottomRight" activeCell="J45" sqref="J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4"/>
  <sheetViews>
    <sheetView zoomScale="80" zoomScaleNormal="80" workbookViewId="0">
      <pane xSplit="10" ySplit="4" topLeftCell="K227" activePane="bottomRight" state="frozen"/>
      <selection activeCell="J45" sqref="J45"/>
      <selection pane="topRight" activeCell="J45" sqref="J45"/>
      <selection pane="bottomLeft" activeCell="J45" sqref="J45"/>
      <selection pane="bottomRight" activeCell="K229" sqref="K22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2.75" style="2" customWidth="1"/>
    <col min="11" max="11" width="12.875" style="2" customWidth="1"/>
    <col min="12" max="12" width="7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9" t="s">
        <v>1429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91"/>
      <c r="P2" s="67"/>
      <c r="Q2" s="169" t="s">
        <v>1430</v>
      </c>
      <c r="R2" s="169"/>
      <c r="S2" s="169"/>
      <c r="T2" s="169"/>
      <c r="U2" s="169"/>
      <c r="V2" s="169"/>
      <c r="W2" s="169"/>
      <c r="X2" s="169"/>
      <c r="Y2" s="169"/>
      <c r="Z2" s="169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1354</v>
      </c>
      <c r="C3" s="133" t="s">
        <v>2</v>
      </c>
      <c r="D3" s="133" t="s">
        <v>1355</v>
      </c>
      <c r="E3" s="133" t="s">
        <v>3</v>
      </c>
      <c r="F3" s="133" t="s">
        <v>4</v>
      </c>
      <c r="G3" s="133" t="s">
        <v>5</v>
      </c>
      <c r="H3" s="76" t="s">
        <v>6</v>
      </c>
      <c r="I3" s="170" t="s">
        <v>273</v>
      </c>
      <c r="J3" s="133" t="s">
        <v>7</v>
      </c>
      <c r="K3" s="134" t="s">
        <v>8</v>
      </c>
      <c r="L3" s="134"/>
      <c r="M3" s="134"/>
      <c r="N3" s="133" t="s">
        <v>9</v>
      </c>
      <c r="O3" s="135" t="s">
        <v>274</v>
      </c>
      <c r="P3" s="137" t="s">
        <v>275</v>
      </c>
      <c r="Q3" s="174" t="s">
        <v>214</v>
      </c>
      <c r="R3" s="174" t="s">
        <v>215</v>
      </c>
      <c r="S3" s="174" t="s">
        <v>10</v>
      </c>
      <c r="T3" s="174" t="s">
        <v>216</v>
      </c>
      <c r="U3" s="174" t="s">
        <v>217</v>
      </c>
      <c r="V3" s="172" t="s">
        <v>218</v>
      </c>
      <c r="W3" s="172" t="s">
        <v>219</v>
      </c>
      <c r="X3" s="172" t="s">
        <v>220</v>
      </c>
      <c r="Y3" s="174" t="s">
        <v>221</v>
      </c>
      <c r="Z3" s="175" t="s">
        <v>222</v>
      </c>
      <c r="AA3" s="129" t="s">
        <v>1361</v>
      </c>
      <c r="AB3" s="130" t="s">
        <v>1362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71"/>
      <c r="J4" s="133"/>
      <c r="K4" s="62" t="s">
        <v>12</v>
      </c>
      <c r="L4" s="42" t="s">
        <v>13</v>
      </c>
      <c r="M4" s="62" t="s">
        <v>14</v>
      </c>
      <c r="N4" s="133"/>
      <c r="O4" s="136"/>
      <c r="P4" s="138"/>
      <c r="Q4" s="174"/>
      <c r="R4" s="174"/>
      <c r="S4" s="174"/>
      <c r="T4" s="174"/>
      <c r="U4" s="174"/>
      <c r="V4" s="173"/>
      <c r="W4" s="173"/>
      <c r="X4" s="173"/>
      <c r="Y4" s="174"/>
      <c r="Z4" s="176"/>
      <c r="AA4" s="129"/>
      <c r="AB4" s="131"/>
    </row>
    <row r="5" spans="1:29" ht="29.25" x14ac:dyDescent="0.6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66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2050</v>
      </c>
      <c r="N5" s="19"/>
      <c r="O5" s="119">
        <v>18.97</v>
      </c>
      <c r="P5" s="78">
        <f>+K5*O5</f>
        <v>853.65</v>
      </c>
      <c r="Q5" s="45">
        <v>1</v>
      </c>
      <c r="R5" s="46">
        <f>+'1'!N266</f>
        <v>3507</v>
      </c>
      <c r="S5" s="46">
        <f>+'1'!N271</f>
        <v>1472</v>
      </c>
      <c r="T5" s="46">
        <f>+'1'!N269</f>
        <v>0</v>
      </c>
      <c r="U5" s="66">
        <f>+'1'!N267</f>
        <v>0</v>
      </c>
      <c r="V5" s="46">
        <f>+'1'!N270</f>
        <v>0</v>
      </c>
      <c r="W5" s="46">
        <f>+'1'!N268</f>
        <v>655</v>
      </c>
      <c r="X5" s="46">
        <f>+R5-S5-T5-U5-V5-W5</f>
        <v>1380</v>
      </c>
      <c r="Y5" s="46">
        <f>+'1'!N273</f>
        <v>1380</v>
      </c>
      <c r="Z5" s="47">
        <f>+Y5-X5</f>
        <v>0</v>
      </c>
      <c r="AA5" s="47" t="s">
        <v>1369</v>
      </c>
      <c r="AB5" s="47">
        <f>+W5+Y5-U5-V5</f>
        <v>2035</v>
      </c>
      <c r="AC5" s="123">
        <f>+W5+Y5+Z5</f>
        <v>2035</v>
      </c>
    </row>
    <row r="6" spans="1:29" ht="29.25" x14ac:dyDescent="0.6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57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250</v>
      </c>
      <c r="G6" s="43">
        <f t="shared" si="0"/>
        <v>307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57</v>
      </c>
      <c r="J6" s="43">
        <f t="shared" ref="J6:J69" si="1">E6+F6-H6-K6-I6</f>
        <v>69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181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17000</v>
      </c>
      <c r="N6" s="19"/>
      <c r="O6" s="119">
        <v>36.43</v>
      </c>
      <c r="P6" s="78">
        <f t="shared" ref="P6:P70" si="2">+K6*O6</f>
        <v>6593.83</v>
      </c>
      <c r="Q6" s="45">
        <v>2</v>
      </c>
      <c r="R6" s="46">
        <f>+'2'!N266</f>
        <v>1748</v>
      </c>
      <c r="S6" s="46">
        <f>+'2'!N271</f>
        <v>723</v>
      </c>
      <c r="T6" s="46">
        <f>+'2'!N269</f>
        <v>0</v>
      </c>
      <c r="U6" s="66">
        <f>+'2'!N267</f>
        <v>0</v>
      </c>
      <c r="V6" s="46">
        <f>+'2'!N270</f>
        <v>0</v>
      </c>
      <c r="W6" s="46">
        <f>+'2'!N268</f>
        <v>0</v>
      </c>
      <c r="X6" s="46">
        <f>+R6-S6-T6-U6-V6-W6</f>
        <v>1025</v>
      </c>
      <c r="Y6" s="46">
        <f>+'2'!N273</f>
        <v>1025</v>
      </c>
      <c r="Z6" s="47">
        <f t="shared" ref="Z6:Z35" si="3">+Y6-X6</f>
        <v>0</v>
      </c>
      <c r="AA6" s="47" t="s">
        <v>1363</v>
      </c>
      <c r="AB6" s="47">
        <f t="shared" ref="AB6:AB34" si="4">+W6+Y6-U6-V6</f>
        <v>1025</v>
      </c>
      <c r="AC6" s="123">
        <f t="shared" ref="AC6:AC34" si="5">+W6+Y6+Z6</f>
        <v>1025</v>
      </c>
    </row>
    <row r="7" spans="1:29" ht="29.25" x14ac:dyDescent="0.6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+'3'!N266</f>
        <v>3602</v>
      </c>
      <c r="S7" s="46">
        <f>+'3'!N271</f>
        <v>1287</v>
      </c>
      <c r="T7" s="46">
        <f>+'3'!N269</f>
        <v>0</v>
      </c>
      <c r="U7" s="46">
        <f>+'3'!N267</f>
        <v>0</v>
      </c>
      <c r="V7" s="46">
        <f>+'3'!N270</f>
        <v>0</v>
      </c>
      <c r="W7" s="46">
        <f>+'3'!N268</f>
        <v>1670</v>
      </c>
      <c r="X7" s="46">
        <f>+R7-S7-T7-U7-V7-W7</f>
        <v>645</v>
      </c>
      <c r="Y7" s="46">
        <f>+'3'!N273</f>
        <v>645</v>
      </c>
      <c r="Z7" s="47">
        <f>+Y7-X7</f>
        <v>0</v>
      </c>
      <c r="AA7" s="47" t="s">
        <v>1364</v>
      </c>
      <c r="AB7" s="47">
        <f t="shared" si="4"/>
        <v>2315</v>
      </c>
      <c r="AC7" s="123">
        <f t="shared" si="5"/>
        <v>2315</v>
      </c>
    </row>
    <row r="8" spans="1:29" ht="29.25" x14ac:dyDescent="0.6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+'4'!N266</f>
        <v>1608</v>
      </c>
      <c r="S8" s="46">
        <f>+'4'!N271</f>
        <v>343</v>
      </c>
      <c r="T8" s="46">
        <f>+'4'!N269</f>
        <v>0</v>
      </c>
      <c r="U8" s="46">
        <f>+'4'!N267</f>
        <v>15</v>
      </c>
      <c r="V8" s="46">
        <f>+'4'!N270</f>
        <v>0</v>
      </c>
      <c r="W8" s="46">
        <f>+'4'!N268</f>
        <v>530</v>
      </c>
      <c r="X8" s="46">
        <f t="shared" ref="X8" si="6">+R8-S8-T8-U8-V8-W8</f>
        <v>720</v>
      </c>
      <c r="Y8" s="46">
        <f>+'4'!N273</f>
        <v>720</v>
      </c>
      <c r="Z8" s="47">
        <f t="shared" si="3"/>
        <v>0</v>
      </c>
      <c r="AA8" s="47" t="s">
        <v>1365</v>
      </c>
      <c r="AB8" s="47">
        <f t="shared" si="4"/>
        <v>1235</v>
      </c>
      <c r="AC8" s="123">
        <f t="shared" si="5"/>
        <v>1250</v>
      </c>
    </row>
    <row r="9" spans="1:29" ht="29.25" x14ac:dyDescent="0.6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+'5'!N266</f>
        <v>4060</v>
      </c>
      <c r="S9" s="46">
        <f>+'5'!N271</f>
        <v>1180</v>
      </c>
      <c r="T9" s="46">
        <f>+'5'!N269</f>
        <v>0</v>
      </c>
      <c r="U9" s="46">
        <f>+'5'!N267</f>
        <v>0</v>
      </c>
      <c r="V9" s="46">
        <f>+'5'!N270</f>
        <v>44</v>
      </c>
      <c r="W9" s="46">
        <f>+'5'!N268</f>
        <v>1735</v>
      </c>
      <c r="X9" s="46">
        <f t="shared" ref="X9:X34" si="7">+R9-S9-T9-U9-V9-W9</f>
        <v>1101</v>
      </c>
      <c r="Y9" s="46">
        <f>+'5'!N273</f>
        <v>1101</v>
      </c>
      <c r="Z9" s="47">
        <f t="shared" si="3"/>
        <v>0</v>
      </c>
      <c r="AA9" s="47" t="s">
        <v>1366</v>
      </c>
      <c r="AB9" s="47">
        <f t="shared" si="4"/>
        <v>2792</v>
      </c>
      <c r="AC9" s="123">
        <f t="shared" si="5"/>
        <v>2836</v>
      </c>
    </row>
    <row r="10" spans="1:29" ht="29.25" x14ac:dyDescent="0.6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+'6'!N266</f>
        <v>2510</v>
      </c>
      <c r="S10" s="46">
        <f>+'6'!N271</f>
        <v>565</v>
      </c>
      <c r="T10" s="46">
        <f>+'6'!N269</f>
        <v>0</v>
      </c>
      <c r="U10" s="46">
        <f>+'6'!N267</f>
        <v>0</v>
      </c>
      <c r="V10" s="46">
        <f>+'6'!N270</f>
        <v>0</v>
      </c>
      <c r="W10" s="46">
        <f>+'6'!N268</f>
        <v>1380</v>
      </c>
      <c r="X10" s="46">
        <f t="shared" si="7"/>
        <v>565</v>
      </c>
      <c r="Y10" s="46">
        <f>+'6'!N273</f>
        <v>565</v>
      </c>
      <c r="Z10" s="47">
        <f t="shared" si="3"/>
        <v>0</v>
      </c>
      <c r="AA10" s="97" t="s">
        <v>1367</v>
      </c>
      <c r="AB10" s="47">
        <f t="shared" si="4"/>
        <v>1945</v>
      </c>
      <c r="AC10" s="123">
        <f t="shared" si="5"/>
        <v>1945</v>
      </c>
    </row>
    <row r="11" spans="1:29" ht="29.25" x14ac:dyDescent="0.6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2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119">
        <v>19.36</v>
      </c>
      <c r="P11" s="78">
        <f t="shared" si="2"/>
        <v>309.76</v>
      </c>
      <c r="Q11" s="45">
        <v>7</v>
      </c>
      <c r="R11" s="46">
        <f>+'7'!N266</f>
        <v>3720</v>
      </c>
      <c r="S11" s="46">
        <f>+'7'!N271</f>
        <v>1040</v>
      </c>
      <c r="T11" s="46">
        <f>+'7'!N269</f>
        <v>0</v>
      </c>
      <c r="U11" s="46">
        <f>+'7'!N267</f>
        <v>0</v>
      </c>
      <c r="V11" s="46">
        <f>+'7'!N270</f>
        <v>0</v>
      </c>
      <c r="W11" s="46">
        <f>+'7'!N268</f>
        <v>1595</v>
      </c>
      <c r="X11" s="46">
        <f t="shared" si="7"/>
        <v>1085</v>
      </c>
      <c r="Y11" s="46">
        <f>+'7'!N273</f>
        <v>1085</v>
      </c>
      <c r="Z11" s="47">
        <f t="shared" si="3"/>
        <v>0</v>
      </c>
      <c r="AA11" s="97" t="s">
        <v>1368</v>
      </c>
      <c r="AB11" s="47">
        <f t="shared" si="4"/>
        <v>2680</v>
      </c>
      <c r="AC11" s="123">
        <f t="shared" si="5"/>
        <v>2680</v>
      </c>
    </row>
    <row r="12" spans="1:29" ht="29.25" x14ac:dyDescent="0.6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+'8'!N266</f>
        <v>1005</v>
      </c>
      <c r="S12" s="46">
        <f>+'8'!N271</f>
        <v>300</v>
      </c>
      <c r="T12" s="46">
        <f>+'8'!N269</f>
        <v>0</v>
      </c>
      <c r="U12" s="46">
        <f>+'8'!N267</f>
        <v>0</v>
      </c>
      <c r="V12" s="46">
        <f>+'8'!N270</f>
        <v>0</v>
      </c>
      <c r="W12" s="46">
        <f>+'8'!N268</f>
        <v>600</v>
      </c>
      <c r="X12" s="46">
        <f t="shared" si="7"/>
        <v>105</v>
      </c>
      <c r="Y12" s="46">
        <f>+'8'!N273</f>
        <v>105</v>
      </c>
      <c r="Z12" s="47">
        <f t="shared" si="3"/>
        <v>0</v>
      </c>
      <c r="AA12" s="47" t="s">
        <v>1369</v>
      </c>
      <c r="AB12" s="47">
        <f t="shared" si="4"/>
        <v>705</v>
      </c>
      <c r="AC12" s="123">
        <f t="shared" si="5"/>
        <v>705</v>
      </c>
    </row>
    <row r="13" spans="1:29" ht="29.25" x14ac:dyDescent="0.6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6">
        <v>19.82</v>
      </c>
      <c r="P13" s="78">
        <f t="shared" si="2"/>
        <v>0</v>
      </c>
      <c r="Q13" s="45">
        <v>9</v>
      </c>
      <c r="R13" s="46">
        <f>+'9'!N266</f>
        <v>7695</v>
      </c>
      <c r="S13" s="46">
        <f>+'9'!N271</f>
        <v>2335</v>
      </c>
      <c r="T13" s="46">
        <f>+'9'!N269</f>
        <v>0</v>
      </c>
      <c r="U13" s="46">
        <f>+'9'!N267</f>
        <v>0</v>
      </c>
      <c r="V13" s="46">
        <f>+'9'!N270</f>
        <v>0</v>
      </c>
      <c r="W13" s="46">
        <f>+'9'!N268</f>
        <v>1610</v>
      </c>
      <c r="X13" s="46">
        <f>+R13-S13-T13-U13-V13-W13</f>
        <v>3750</v>
      </c>
      <c r="Y13" s="46">
        <f>+'9'!N273</f>
        <v>3750</v>
      </c>
      <c r="Z13" s="47">
        <f t="shared" si="3"/>
        <v>0</v>
      </c>
      <c r="AA13" s="47" t="s">
        <v>1363</v>
      </c>
      <c r="AB13" s="47">
        <f t="shared" si="4"/>
        <v>5360</v>
      </c>
      <c r="AC13" s="123">
        <f t="shared" si="5"/>
        <v>5360</v>
      </c>
    </row>
    <row r="14" spans="1:29" ht="29.25" x14ac:dyDescent="0.6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6">
        <v>19.41</v>
      </c>
      <c r="P14" s="78">
        <f t="shared" si="2"/>
        <v>0</v>
      </c>
      <c r="Q14" s="45">
        <v>10</v>
      </c>
      <c r="R14" s="46">
        <f>+'10'!N266</f>
        <v>9034</v>
      </c>
      <c r="S14" s="46">
        <f>+'10'!N271</f>
        <v>1600</v>
      </c>
      <c r="T14" s="46">
        <f>+'10'!N269</f>
        <v>0</v>
      </c>
      <c r="U14" s="121">
        <f>+'10'!N267</f>
        <v>15</v>
      </c>
      <c r="V14" s="46">
        <f>+'10'!N270</f>
        <v>0</v>
      </c>
      <c r="W14" s="46">
        <f>+'10'!N268</f>
        <v>5365</v>
      </c>
      <c r="X14" s="46">
        <f t="shared" si="7"/>
        <v>2054</v>
      </c>
      <c r="Y14" s="46">
        <f>+'10'!N273</f>
        <v>2054</v>
      </c>
      <c r="Z14" s="47">
        <f t="shared" si="3"/>
        <v>0</v>
      </c>
      <c r="AA14" s="47" t="s">
        <v>1364</v>
      </c>
      <c r="AB14" s="47">
        <f t="shared" si="4"/>
        <v>7404</v>
      </c>
      <c r="AC14" s="124">
        <f t="shared" si="5"/>
        <v>7419</v>
      </c>
    </row>
    <row r="15" spans="1:29" ht="29.25" x14ac:dyDescent="0.6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6">
        <v>22.41</v>
      </c>
      <c r="P15" s="78">
        <f t="shared" si="2"/>
        <v>0</v>
      </c>
      <c r="Q15" s="45">
        <v>11</v>
      </c>
      <c r="R15" s="46">
        <f>+'11'!N266</f>
        <v>1060</v>
      </c>
      <c r="S15" s="46">
        <f>+'11'!N271</f>
        <v>350</v>
      </c>
      <c r="T15" s="46">
        <f>+'11'!N269</f>
        <v>0</v>
      </c>
      <c r="U15" s="46">
        <f>+'11'!N267</f>
        <v>0</v>
      </c>
      <c r="V15" s="46">
        <f>+'11'!N270</f>
        <v>0</v>
      </c>
      <c r="W15" s="46">
        <f>+'11'!N268</f>
        <v>355</v>
      </c>
      <c r="X15" s="46">
        <f t="shared" si="7"/>
        <v>355</v>
      </c>
      <c r="Y15" s="46">
        <f>+'11'!N273</f>
        <v>355</v>
      </c>
      <c r="Z15" s="47">
        <f t="shared" si="3"/>
        <v>0</v>
      </c>
      <c r="AA15" s="47" t="s">
        <v>1365</v>
      </c>
      <c r="AB15" s="47">
        <f t="shared" si="4"/>
        <v>710</v>
      </c>
      <c r="AC15" s="123">
        <f t="shared" si="5"/>
        <v>710</v>
      </c>
    </row>
    <row r="16" spans="1:29" ht="29.25" x14ac:dyDescent="0.6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6"/>
      <c r="P16" s="78">
        <f t="shared" si="2"/>
        <v>0</v>
      </c>
      <c r="Q16" s="45">
        <v>12</v>
      </c>
      <c r="R16" s="46">
        <f>+'12'!N266</f>
        <v>4400</v>
      </c>
      <c r="S16" s="46">
        <f>+'12'!N271</f>
        <v>1105</v>
      </c>
      <c r="T16" s="46">
        <f>+'12'!N269</f>
        <v>0</v>
      </c>
      <c r="U16" s="66">
        <f>+'12'!N267</f>
        <v>15</v>
      </c>
      <c r="V16" s="46">
        <f>+'12'!N270</f>
        <v>0</v>
      </c>
      <c r="W16" s="46">
        <f>+'12'!N268</f>
        <v>2100</v>
      </c>
      <c r="X16" s="46">
        <f t="shared" si="7"/>
        <v>1180</v>
      </c>
      <c r="Y16" s="46">
        <f>+'12'!N273</f>
        <v>1180</v>
      </c>
      <c r="Z16" s="47">
        <f t="shared" si="3"/>
        <v>0</v>
      </c>
      <c r="AA16" s="47" t="s">
        <v>1366</v>
      </c>
      <c r="AB16" s="47">
        <f t="shared" si="4"/>
        <v>3265</v>
      </c>
      <c r="AC16" s="123">
        <f t="shared" si="5"/>
        <v>3280</v>
      </c>
    </row>
    <row r="17" spans="1:29" ht="29.25" x14ac:dyDescent="0.6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6">
        <v>4</v>
      </c>
      <c r="P17" s="78">
        <f t="shared" si="2"/>
        <v>0</v>
      </c>
      <c r="Q17" s="45">
        <v>13</v>
      </c>
      <c r="R17" s="46">
        <f>+'13'!N266</f>
        <v>2790</v>
      </c>
      <c r="S17" s="46">
        <f>+'13'!N271</f>
        <v>310</v>
      </c>
      <c r="T17" s="46">
        <f>+'13'!N269</f>
        <v>0</v>
      </c>
      <c r="U17" s="66">
        <f>+'13'!N267</f>
        <v>0</v>
      </c>
      <c r="V17" s="46">
        <f>+'13'!N270</f>
        <v>0</v>
      </c>
      <c r="W17" s="46">
        <f>+'13'!N268</f>
        <v>900</v>
      </c>
      <c r="X17" s="46">
        <f>+R17-S17-T17-U17-V17-W17</f>
        <v>1580</v>
      </c>
      <c r="Y17" s="46">
        <f>+'13'!N273</f>
        <v>1580</v>
      </c>
      <c r="Z17" s="47">
        <f t="shared" si="3"/>
        <v>0</v>
      </c>
      <c r="AA17" s="97" t="s">
        <v>1367</v>
      </c>
      <c r="AB17" s="47">
        <f t="shared" si="4"/>
        <v>2480</v>
      </c>
      <c r="AC17" s="123">
        <f t="shared" si="5"/>
        <v>2480</v>
      </c>
    </row>
    <row r="18" spans="1:29" ht="29.25" x14ac:dyDescent="0.6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16</v>
      </c>
      <c r="G18" s="43">
        <f t="shared" si="0"/>
        <v>19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119">
        <v>19.12</v>
      </c>
      <c r="P18" s="78">
        <f t="shared" si="2"/>
        <v>248.56</v>
      </c>
      <c r="Q18" s="45">
        <v>14</v>
      </c>
      <c r="R18" s="46">
        <f>+'14'!N266</f>
        <v>3650</v>
      </c>
      <c r="S18" s="46">
        <f>+'14'!N271</f>
        <v>565</v>
      </c>
      <c r="T18" s="46">
        <f>+'14'!N269</f>
        <v>0</v>
      </c>
      <c r="U18" s="66">
        <f>+'14'!N267</f>
        <v>0</v>
      </c>
      <c r="V18" s="46">
        <f>+'14'!N270</f>
        <v>0</v>
      </c>
      <c r="W18" s="46">
        <f>+'14'!N268</f>
        <v>410</v>
      </c>
      <c r="X18" s="46">
        <f t="shared" si="7"/>
        <v>2675</v>
      </c>
      <c r="Y18" s="46">
        <f>+'14'!N273</f>
        <v>2675</v>
      </c>
      <c r="Z18" s="47">
        <f t="shared" si="3"/>
        <v>0</v>
      </c>
      <c r="AA18" s="97" t="s">
        <v>1368</v>
      </c>
      <c r="AB18" s="47">
        <f t="shared" si="4"/>
        <v>3085</v>
      </c>
      <c r="AC18" s="123">
        <f t="shared" si="5"/>
        <v>3085</v>
      </c>
    </row>
    <row r="19" spans="1:29" ht="29.25" x14ac:dyDescent="0.6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6">
        <v>20.37</v>
      </c>
      <c r="P19" s="78">
        <f t="shared" si="2"/>
        <v>0</v>
      </c>
      <c r="Q19" s="45">
        <v>15</v>
      </c>
      <c r="R19" s="46">
        <f>+'15'!N266</f>
        <v>1705</v>
      </c>
      <c r="S19" s="46">
        <f>+'15'!N271</f>
        <v>420</v>
      </c>
      <c r="T19" s="46">
        <f>+'15'!N269</f>
        <v>0</v>
      </c>
      <c r="U19" s="66">
        <f>+'15'!N267</f>
        <v>0</v>
      </c>
      <c r="V19" s="46">
        <f>+'15'!N270</f>
        <v>0</v>
      </c>
      <c r="W19" s="46">
        <f>+'15'!N268</f>
        <v>580</v>
      </c>
      <c r="X19" s="46">
        <f t="shared" si="7"/>
        <v>705</v>
      </c>
      <c r="Y19" s="46">
        <f>+'15'!N273</f>
        <v>705</v>
      </c>
      <c r="Z19" s="47">
        <f t="shared" si="3"/>
        <v>0</v>
      </c>
      <c r="AA19" s="47" t="s">
        <v>1369</v>
      </c>
      <c r="AB19" s="47">
        <f t="shared" si="4"/>
        <v>1285</v>
      </c>
      <c r="AC19" s="123">
        <f t="shared" si="5"/>
        <v>1285</v>
      </c>
    </row>
    <row r="20" spans="1:29" ht="29.25" x14ac:dyDescent="0.6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16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119">
        <v>22.25</v>
      </c>
      <c r="P20" s="78">
        <f t="shared" si="2"/>
        <v>111.25</v>
      </c>
      <c r="Q20" s="45">
        <v>16</v>
      </c>
      <c r="R20" s="46">
        <f>+'16'!N266</f>
        <v>5700</v>
      </c>
      <c r="S20" s="46">
        <f>+'16'!N271</f>
        <v>300</v>
      </c>
      <c r="T20" s="46">
        <f>+'16'!N269</f>
        <v>0</v>
      </c>
      <c r="U20" s="66">
        <f>+'16'!N267</f>
        <v>0</v>
      </c>
      <c r="V20" s="46">
        <f>+'16'!N270</f>
        <v>0</v>
      </c>
      <c r="W20" s="46">
        <f>+'16'!N268</f>
        <v>300</v>
      </c>
      <c r="X20" s="46">
        <f t="shared" si="7"/>
        <v>5100</v>
      </c>
      <c r="Y20" s="46">
        <f>+'16'!N273</f>
        <v>5100</v>
      </c>
      <c r="Z20" s="47">
        <f t="shared" si="3"/>
        <v>0</v>
      </c>
      <c r="AA20" s="47" t="s">
        <v>1363</v>
      </c>
      <c r="AB20" s="47">
        <f t="shared" si="4"/>
        <v>5400</v>
      </c>
      <c r="AC20" s="123">
        <f t="shared" si="5"/>
        <v>5400</v>
      </c>
    </row>
    <row r="21" spans="1:29" ht="29.25" x14ac:dyDescent="0.6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0"/>
        <v>9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340</v>
      </c>
      <c r="N21" s="19"/>
      <c r="O21" s="119">
        <v>22.85</v>
      </c>
      <c r="P21" s="78">
        <f t="shared" si="2"/>
        <v>91.4</v>
      </c>
      <c r="Q21" s="45">
        <v>17</v>
      </c>
      <c r="R21" s="46">
        <f>+'17'!N266</f>
        <v>1425</v>
      </c>
      <c r="S21" s="46">
        <f>+'17'!N271</f>
        <v>575</v>
      </c>
      <c r="T21" s="46">
        <f>+'17'!N269</f>
        <v>0</v>
      </c>
      <c r="U21" s="66">
        <f>+'17'!N267</f>
        <v>0</v>
      </c>
      <c r="V21" s="46">
        <f>+'17'!N270</f>
        <v>0</v>
      </c>
      <c r="W21" s="46">
        <f>+'17'!N268</f>
        <v>130</v>
      </c>
      <c r="X21" s="46">
        <f t="shared" si="7"/>
        <v>720</v>
      </c>
      <c r="Y21" s="46">
        <f>+'17'!N273</f>
        <v>720</v>
      </c>
      <c r="Z21" s="47">
        <f t="shared" si="3"/>
        <v>0</v>
      </c>
      <c r="AA21" s="47" t="s">
        <v>1364</v>
      </c>
      <c r="AB21" s="47">
        <f t="shared" si="4"/>
        <v>850</v>
      </c>
      <c r="AC21" s="123">
        <f t="shared" si="5"/>
        <v>850</v>
      </c>
    </row>
    <row r="22" spans="1:29" ht="29.25" x14ac:dyDescent="0.6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99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10</v>
      </c>
      <c r="J22" s="43">
        <f t="shared" si="1"/>
        <v>33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5300</v>
      </c>
      <c r="N22" s="19"/>
      <c r="O22" s="119">
        <v>27.98</v>
      </c>
      <c r="P22" s="78">
        <f t="shared" si="2"/>
        <v>1566.88</v>
      </c>
      <c r="Q22" s="45">
        <v>18</v>
      </c>
      <c r="R22" s="46">
        <f>+'18'!N266</f>
        <v>2790</v>
      </c>
      <c r="S22" s="46">
        <f>+'18'!N271</f>
        <v>1005</v>
      </c>
      <c r="T22" s="46">
        <f>+'18'!N269</f>
        <v>0</v>
      </c>
      <c r="U22" s="66">
        <f>+'18'!N267</f>
        <v>15</v>
      </c>
      <c r="V22" s="46">
        <f>+'18'!N270</f>
        <v>0</v>
      </c>
      <c r="W22" s="46">
        <f>+'18'!N268</f>
        <v>0</v>
      </c>
      <c r="X22" s="46">
        <f t="shared" si="7"/>
        <v>1770</v>
      </c>
      <c r="Y22" s="46">
        <f>+'18'!N273</f>
        <v>1770</v>
      </c>
      <c r="Z22" s="47">
        <f t="shared" si="3"/>
        <v>0</v>
      </c>
      <c r="AA22" s="47" t="s">
        <v>1365</v>
      </c>
      <c r="AB22" s="47">
        <f t="shared" si="4"/>
        <v>1755</v>
      </c>
      <c r="AC22" s="123">
        <f>+W22+Y22+Z22</f>
        <v>1770</v>
      </c>
    </row>
    <row r="23" spans="1:29" ht="29.25" x14ac:dyDescent="0.6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6">
        <v>29.74</v>
      </c>
      <c r="P23" s="78">
        <f t="shared" si="2"/>
        <v>0</v>
      </c>
      <c r="Q23" s="45">
        <v>19</v>
      </c>
      <c r="R23" s="46">
        <f>+'19'!N266</f>
        <v>5430</v>
      </c>
      <c r="S23" s="46">
        <f>+'19'!N271</f>
        <v>1105</v>
      </c>
      <c r="T23" s="46">
        <f>+'19'!N269</f>
        <v>0</v>
      </c>
      <c r="U23" s="66">
        <f>+'19'!N267</f>
        <v>15</v>
      </c>
      <c r="V23" s="46">
        <f>+'19'!N270</f>
        <v>0</v>
      </c>
      <c r="W23" s="46">
        <f>+'19'!N268</f>
        <v>3930</v>
      </c>
      <c r="X23" s="46">
        <f t="shared" si="7"/>
        <v>380</v>
      </c>
      <c r="Y23" s="46">
        <f>+'19'!N273</f>
        <v>380</v>
      </c>
      <c r="Z23" s="47">
        <f t="shared" si="3"/>
        <v>0</v>
      </c>
      <c r="AA23" s="47" t="s">
        <v>1366</v>
      </c>
      <c r="AB23" s="47">
        <f t="shared" si="4"/>
        <v>4295</v>
      </c>
      <c r="AC23" s="123">
        <f t="shared" si="5"/>
        <v>4310</v>
      </c>
    </row>
    <row r="24" spans="1:29" ht="29.25" x14ac:dyDescent="0.6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29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19">
        <v>38.659999999999997</v>
      </c>
      <c r="P24" s="78">
        <f t="shared" si="2"/>
        <v>695.87999999999988</v>
      </c>
      <c r="Q24" s="45">
        <v>20</v>
      </c>
      <c r="R24" s="46">
        <f>+'20'!N266</f>
        <v>1866</v>
      </c>
      <c r="S24" s="46">
        <f>+'20'!N271</f>
        <v>441</v>
      </c>
      <c r="T24" s="46">
        <f>+'20'!N269</f>
        <v>0</v>
      </c>
      <c r="U24" s="66">
        <f>+'20'!N267</f>
        <v>15</v>
      </c>
      <c r="V24" s="46">
        <f>+'20'!N270</f>
        <v>0</v>
      </c>
      <c r="W24" s="46">
        <f>+'20'!N268</f>
        <v>530</v>
      </c>
      <c r="X24" s="46">
        <f t="shared" si="7"/>
        <v>880</v>
      </c>
      <c r="Y24" s="46">
        <f>+'20'!N273</f>
        <v>880</v>
      </c>
      <c r="Z24" s="47">
        <f t="shared" si="3"/>
        <v>0</v>
      </c>
      <c r="AA24" s="97" t="s">
        <v>1367</v>
      </c>
      <c r="AB24" s="47">
        <f t="shared" si="4"/>
        <v>1395</v>
      </c>
      <c r="AC24" s="123">
        <f t="shared" si="5"/>
        <v>1410</v>
      </c>
    </row>
    <row r="25" spans="1:29" ht="29.25" x14ac:dyDescent="0.6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+'21'!N266</f>
        <v>2335</v>
      </c>
      <c r="S25" s="46">
        <f>+'21'!N271</f>
        <v>410</v>
      </c>
      <c r="T25" s="46">
        <f>+'21'!N269</f>
        <v>0</v>
      </c>
      <c r="U25" s="66">
        <f>+'21'!N267</f>
        <v>0</v>
      </c>
      <c r="V25" s="46">
        <f>+'21'!N270</f>
        <v>60</v>
      </c>
      <c r="W25" s="46">
        <f>+'21'!N268</f>
        <v>1280</v>
      </c>
      <c r="X25" s="46">
        <f t="shared" si="7"/>
        <v>585</v>
      </c>
      <c r="Y25" s="46">
        <f>+'21'!N273</f>
        <v>585</v>
      </c>
      <c r="Z25" s="47">
        <f t="shared" si="3"/>
        <v>0</v>
      </c>
      <c r="AA25" s="97" t="s">
        <v>1368</v>
      </c>
      <c r="AB25" s="47">
        <f t="shared" si="4"/>
        <v>1805</v>
      </c>
      <c r="AC25" s="123">
        <f t="shared" si="5"/>
        <v>1865</v>
      </c>
    </row>
    <row r="26" spans="1:29" ht="29.25" x14ac:dyDescent="0.6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si="0"/>
        <v>2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8">
        <f t="shared" si="2"/>
        <v>0</v>
      </c>
      <c r="Q26" s="45">
        <v>22</v>
      </c>
      <c r="R26" s="46">
        <f>+'22'!N266</f>
        <v>5409</v>
      </c>
      <c r="S26" s="46">
        <f>+'22'!N271</f>
        <v>574</v>
      </c>
      <c r="T26" s="46">
        <f>+'22'!N269</f>
        <v>0</v>
      </c>
      <c r="U26" s="66">
        <f>+'22'!N267</f>
        <v>15</v>
      </c>
      <c r="V26" s="46">
        <f>+'22'!N270</f>
        <v>105</v>
      </c>
      <c r="W26" s="46">
        <f>+'22'!N268</f>
        <v>3660</v>
      </c>
      <c r="X26" s="46">
        <f t="shared" si="7"/>
        <v>1055</v>
      </c>
      <c r="Y26" s="46">
        <f>+'22'!N273</f>
        <v>1055</v>
      </c>
      <c r="Z26" s="47">
        <f t="shared" si="3"/>
        <v>0</v>
      </c>
      <c r="AA26" s="47" t="s">
        <v>1369</v>
      </c>
      <c r="AB26" s="47">
        <f t="shared" si="4"/>
        <v>4595</v>
      </c>
      <c r="AC26" s="123">
        <f t="shared" si="5"/>
        <v>4715</v>
      </c>
    </row>
    <row r="27" spans="1:29" ht="29.25" x14ac:dyDescent="0.6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6">
        <v>30.83</v>
      </c>
      <c r="P27" s="78">
        <f t="shared" si="2"/>
        <v>0</v>
      </c>
      <c r="Q27" s="45">
        <v>23</v>
      </c>
      <c r="R27" s="46">
        <f>+'23'!N266</f>
        <v>3550</v>
      </c>
      <c r="S27" s="46">
        <f>+'23'!N271</f>
        <v>510</v>
      </c>
      <c r="T27" s="46">
        <f>+'23'!N269</f>
        <v>0</v>
      </c>
      <c r="U27" s="66">
        <f>+'23'!N267</f>
        <v>15</v>
      </c>
      <c r="V27" s="46">
        <f>+'23'!N270</f>
        <v>0</v>
      </c>
      <c r="W27" s="46">
        <f>+'23'!N268</f>
        <v>1950</v>
      </c>
      <c r="X27" s="46">
        <f>+R27-S27-T27-U27-V27-W27</f>
        <v>1075</v>
      </c>
      <c r="Y27" s="46">
        <f>+'23'!N273</f>
        <v>1075</v>
      </c>
      <c r="Z27" s="47">
        <f>+Y27-X27</f>
        <v>0</v>
      </c>
      <c r="AA27" s="47" t="s">
        <v>1363</v>
      </c>
      <c r="AB27" s="47">
        <f t="shared" si="4"/>
        <v>3010</v>
      </c>
      <c r="AC27" s="123">
        <f t="shared" si="5"/>
        <v>3025</v>
      </c>
    </row>
    <row r="28" spans="1:29" ht="29.25" x14ac:dyDescent="0.6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0"/>
        <v>15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1200</v>
      </c>
      <c r="N28" s="19"/>
      <c r="O28" s="119">
        <v>30.86</v>
      </c>
      <c r="P28" s="78">
        <f t="shared" si="2"/>
        <v>370.32</v>
      </c>
      <c r="Q28" s="45">
        <v>24</v>
      </c>
      <c r="R28" s="46">
        <f>+'24'!N266</f>
        <v>1120</v>
      </c>
      <c r="S28" s="46">
        <f>+'24'!N271</f>
        <v>340</v>
      </c>
      <c r="T28" s="46">
        <f>+'24'!N269</f>
        <v>0</v>
      </c>
      <c r="U28" s="66">
        <f>+'24'!N267</f>
        <v>0</v>
      </c>
      <c r="V28" s="46">
        <f>+'24'!N270</f>
        <v>0</v>
      </c>
      <c r="W28" s="46">
        <f>+'24'!N268</f>
        <v>410</v>
      </c>
      <c r="X28" s="46">
        <f t="shared" si="7"/>
        <v>370</v>
      </c>
      <c r="Y28" s="46">
        <f>+'24'!N273</f>
        <v>370</v>
      </c>
      <c r="Z28" s="47">
        <f t="shared" si="3"/>
        <v>0</v>
      </c>
      <c r="AA28" s="47" t="s">
        <v>1364</v>
      </c>
      <c r="AB28" s="47">
        <f t="shared" si="4"/>
        <v>780</v>
      </c>
      <c r="AC28" s="123">
        <f t="shared" si="5"/>
        <v>780</v>
      </c>
    </row>
    <row r="29" spans="1:29" ht="29.25" x14ac:dyDescent="0.6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6">
        <v>27.24</v>
      </c>
      <c r="P29" s="78">
        <f t="shared" si="2"/>
        <v>0</v>
      </c>
      <c r="Q29" s="45">
        <v>25</v>
      </c>
      <c r="R29" s="46">
        <f>+'25'!N266</f>
        <v>2310</v>
      </c>
      <c r="S29" s="46">
        <f>+'25'!N271</f>
        <v>240</v>
      </c>
      <c r="T29" s="46">
        <f>+'25'!N269</f>
        <v>0</v>
      </c>
      <c r="U29" s="66">
        <f>+'25'!N267</f>
        <v>15</v>
      </c>
      <c r="V29" s="46">
        <f>+'25'!N270</f>
        <v>0</v>
      </c>
      <c r="W29" s="46">
        <f>+'25'!N268</f>
        <v>900</v>
      </c>
      <c r="X29" s="46">
        <f t="shared" si="7"/>
        <v>1155</v>
      </c>
      <c r="Y29" s="46">
        <f>+'25'!N273</f>
        <v>1155</v>
      </c>
      <c r="Z29" s="47">
        <f t="shared" si="3"/>
        <v>0</v>
      </c>
      <c r="AA29" s="47" t="s">
        <v>1365</v>
      </c>
      <c r="AB29" s="47">
        <f t="shared" si="4"/>
        <v>2040</v>
      </c>
      <c r="AC29" s="123">
        <f t="shared" si="5"/>
        <v>2055</v>
      </c>
    </row>
    <row r="30" spans="1:29" ht="29.25" x14ac:dyDescent="0.6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6">
        <v>32.47</v>
      </c>
      <c r="P30" s="78">
        <f t="shared" si="2"/>
        <v>0</v>
      </c>
      <c r="Q30" s="45">
        <v>26</v>
      </c>
      <c r="R30" s="46">
        <f>+'26'!N266</f>
        <v>2610</v>
      </c>
      <c r="S30" s="46">
        <f>+'26'!N271</f>
        <v>570</v>
      </c>
      <c r="T30" s="46">
        <f>+'26'!N269</f>
        <v>0</v>
      </c>
      <c r="U30" s="66">
        <f>+'26'!N267</f>
        <v>0</v>
      </c>
      <c r="V30" s="46">
        <f>+'26'!N270</f>
        <v>0</v>
      </c>
      <c r="W30" s="46">
        <f>+'26'!N268</f>
        <v>800</v>
      </c>
      <c r="X30" s="46">
        <f t="shared" si="7"/>
        <v>1240</v>
      </c>
      <c r="Y30" s="46">
        <f>+'26'!N273</f>
        <v>1240</v>
      </c>
      <c r="Z30" s="47">
        <f t="shared" si="3"/>
        <v>0</v>
      </c>
      <c r="AA30" s="47" t="s">
        <v>1366</v>
      </c>
      <c r="AB30" s="47">
        <f t="shared" si="4"/>
        <v>2040</v>
      </c>
      <c r="AC30" s="123">
        <f t="shared" si="5"/>
        <v>2040</v>
      </c>
    </row>
    <row r="31" spans="1:29" ht="29.25" x14ac:dyDescent="0.6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91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3</v>
      </c>
      <c r="J31" s="43">
        <f t="shared" si="1"/>
        <v>35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5100</v>
      </c>
      <c r="N31" s="19"/>
      <c r="O31" s="119">
        <v>34.64</v>
      </c>
      <c r="P31" s="78">
        <f t="shared" si="2"/>
        <v>1835.92</v>
      </c>
      <c r="Q31" s="45">
        <v>27</v>
      </c>
      <c r="R31" s="46">
        <f>+'27'!N266</f>
        <v>4365</v>
      </c>
      <c r="S31" s="46">
        <f>+'27'!N271</f>
        <v>995</v>
      </c>
      <c r="T31" s="46">
        <f>+'27'!N269</f>
        <v>0</v>
      </c>
      <c r="U31" s="66">
        <f>+'27'!N267</f>
        <v>15</v>
      </c>
      <c r="V31" s="46">
        <f>+'27'!N270</f>
        <v>0</v>
      </c>
      <c r="W31" s="46">
        <f>+'27'!N268</f>
        <v>775</v>
      </c>
      <c r="X31" s="46">
        <f t="shared" si="7"/>
        <v>2580</v>
      </c>
      <c r="Y31" s="46">
        <f>+'27'!N273</f>
        <v>2580</v>
      </c>
      <c r="Z31" s="47">
        <f t="shared" si="3"/>
        <v>0</v>
      </c>
      <c r="AA31" s="97" t="s">
        <v>1367</v>
      </c>
      <c r="AB31" s="47">
        <f t="shared" si="4"/>
        <v>3340</v>
      </c>
      <c r="AC31" s="123">
        <f t="shared" si="5"/>
        <v>3355</v>
      </c>
    </row>
    <row r="32" spans="1:29" ht="29.25" x14ac:dyDescent="0.6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18</v>
      </c>
      <c r="G32" s="43">
        <f t="shared" si="0"/>
        <v>23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119">
        <v>46.37</v>
      </c>
      <c r="P32" s="78">
        <f t="shared" si="2"/>
        <v>788.29</v>
      </c>
      <c r="Q32" s="45">
        <v>28</v>
      </c>
      <c r="R32" s="46">
        <f>+'28'!N266</f>
        <v>3512</v>
      </c>
      <c r="S32" s="46">
        <f>+'28'!N271</f>
        <v>550</v>
      </c>
      <c r="T32" s="46">
        <f>+'28'!N269</f>
        <v>0</v>
      </c>
      <c r="U32" s="66">
        <f>+'28'!N267</f>
        <v>0</v>
      </c>
      <c r="V32" s="46">
        <f>+'28'!N270</f>
        <v>100</v>
      </c>
      <c r="W32" s="46">
        <f>+'28'!N268</f>
        <v>1620</v>
      </c>
      <c r="X32" s="46">
        <f t="shared" si="7"/>
        <v>1242</v>
      </c>
      <c r="Y32" s="46">
        <f>+'28'!N273</f>
        <v>1242</v>
      </c>
      <c r="Z32" s="47">
        <f t="shared" si="3"/>
        <v>0</v>
      </c>
      <c r="AA32" s="97" t="s">
        <v>1368</v>
      </c>
      <c r="AB32" s="47">
        <f t="shared" si="4"/>
        <v>2762</v>
      </c>
      <c r="AC32" s="123">
        <f t="shared" si="5"/>
        <v>2862</v>
      </c>
    </row>
    <row r="33" spans="1:29" ht="29.25" x14ac:dyDescent="0.6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4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19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1820</v>
      </c>
      <c r="N33" s="19"/>
      <c r="O33" s="119">
        <v>38.9</v>
      </c>
      <c r="P33" s="78">
        <f t="shared" si="2"/>
        <v>544.6</v>
      </c>
      <c r="Q33" s="45">
        <v>29</v>
      </c>
      <c r="R33" s="46">
        <f>+'29'!N266</f>
        <v>1255</v>
      </c>
      <c r="S33" s="46">
        <f>+'29'!N271</f>
        <v>85</v>
      </c>
      <c r="T33" s="46">
        <f>+'28'!N269</f>
        <v>0</v>
      </c>
      <c r="U33" s="66">
        <f>+'29'!N267</f>
        <v>0</v>
      </c>
      <c r="V33" s="46">
        <f>+'29'!N270</f>
        <v>0</v>
      </c>
      <c r="W33" s="46">
        <f>+'29'!N268</f>
        <v>1170</v>
      </c>
      <c r="X33" s="46">
        <f t="shared" si="7"/>
        <v>0</v>
      </c>
      <c r="Y33" s="46">
        <f>+'29'!N273</f>
        <v>0</v>
      </c>
      <c r="Z33" s="47">
        <f t="shared" ref="Z33" si="8">+Y33-X33</f>
        <v>0</v>
      </c>
      <c r="AA33" s="47" t="s">
        <v>1369</v>
      </c>
      <c r="AB33" s="47">
        <f t="shared" si="4"/>
        <v>1170</v>
      </c>
      <c r="AC33" s="123">
        <f t="shared" si="5"/>
        <v>1170</v>
      </c>
    </row>
    <row r="34" spans="1:29" ht="29.25" x14ac:dyDescent="0.6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+'30'!N266</f>
        <v>3618</v>
      </c>
      <c r="S34" s="46">
        <f>+'30'!N271</f>
        <v>1188</v>
      </c>
      <c r="T34" s="46">
        <f>+'30'!N269</f>
        <v>0</v>
      </c>
      <c r="U34" s="66">
        <f>+'29'!N267</f>
        <v>0</v>
      </c>
      <c r="V34" s="46">
        <f>+'30'!N270</f>
        <v>0</v>
      </c>
      <c r="W34" s="46">
        <f>+'30'!N268</f>
        <v>1600</v>
      </c>
      <c r="X34" s="46">
        <f t="shared" si="7"/>
        <v>830</v>
      </c>
      <c r="Y34" s="46">
        <f>+'30'!N273</f>
        <v>830</v>
      </c>
      <c r="Z34" s="47">
        <f t="shared" si="3"/>
        <v>0</v>
      </c>
      <c r="AA34" s="47" t="s">
        <v>1363</v>
      </c>
      <c r="AB34" s="47">
        <f t="shared" si="4"/>
        <v>2430</v>
      </c>
      <c r="AC34" s="123">
        <f t="shared" si="5"/>
        <v>2430</v>
      </c>
    </row>
    <row r="35" spans="1:29" ht="29.25" x14ac:dyDescent="0.6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+'31.'!N266</f>
        <v>0</v>
      </c>
      <c r="S35" s="46">
        <f>+'31.'!N271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+'31.'!N268</f>
        <v>0</v>
      </c>
      <c r="X35" s="46">
        <f>+R35-S35-T35-U35-V35-W35</f>
        <v>0</v>
      </c>
      <c r="Y35" s="46">
        <f>+'31.'!N273</f>
        <v>0</v>
      </c>
      <c r="Z35" s="47">
        <f t="shared" si="3"/>
        <v>0</v>
      </c>
      <c r="AA35" s="47"/>
      <c r="AB35" s="47">
        <f t="shared" ref="AB35" si="9">+W35+Y35</f>
        <v>0</v>
      </c>
      <c r="AC35" s="123">
        <f t="shared" ref="AC35" si="10">+W35+Y35+Z35</f>
        <v>0</v>
      </c>
    </row>
    <row r="36" spans="1:29" ht="29.25" x14ac:dyDescent="0.6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5">
        <f t="shared" ref="R36:AA36" si="11">SUM(R5:R35)</f>
        <v>99389</v>
      </c>
      <c r="S36" s="125">
        <f t="shared" si="11"/>
        <v>22483</v>
      </c>
      <c r="T36" s="125">
        <f t="shared" si="11"/>
        <v>0</v>
      </c>
      <c r="U36" s="125">
        <f t="shared" si="11"/>
        <v>150</v>
      </c>
      <c r="V36" s="125">
        <f>SUM(V5:V35)</f>
        <v>309</v>
      </c>
      <c r="W36" s="125">
        <f t="shared" si="11"/>
        <v>38540</v>
      </c>
      <c r="X36" s="125">
        <f t="shared" si="11"/>
        <v>37907</v>
      </c>
      <c r="Y36" s="125">
        <f t="shared" si="11"/>
        <v>37907</v>
      </c>
      <c r="Z36" s="125">
        <f t="shared" si="11"/>
        <v>0</v>
      </c>
      <c r="AA36" s="125">
        <f t="shared" si="11"/>
        <v>0</v>
      </c>
      <c r="AB36" s="125">
        <f>SUM(AB5:AB35)</f>
        <v>75988</v>
      </c>
      <c r="AC36" s="122"/>
    </row>
    <row r="37" spans="1:29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12</v>
      </c>
      <c r="G37" s="46">
        <f t="shared" ref="G37" si="12">E37+F37</f>
        <v>12</v>
      </c>
      <c r="H37" s="77">
        <v>0</v>
      </c>
      <c r="I37" s="75">
        <v>0</v>
      </c>
      <c r="J37" s="46">
        <f t="shared" ref="J37" si="13">+G37-H37-K37-I37</f>
        <v>6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6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600</v>
      </c>
      <c r="N37" s="17" t="s">
        <v>1452</v>
      </c>
      <c r="O37" s="119">
        <v>32.82</v>
      </c>
      <c r="P37" s="78">
        <f t="shared" si="2"/>
        <v>196.92000000000002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6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25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119">
        <v>27.84</v>
      </c>
      <c r="P39" s="78">
        <f t="shared" si="2"/>
        <v>501.12</v>
      </c>
      <c r="Q39" s="5"/>
      <c r="R39" s="132" t="s">
        <v>1418</v>
      </c>
      <c r="S39" s="5" t="s">
        <v>1358</v>
      </c>
      <c r="T39" s="95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21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750</v>
      </c>
      <c r="N40" s="19"/>
      <c r="O40" s="119">
        <v>27.12</v>
      </c>
      <c r="P40" s="78">
        <f t="shared" si="2"/>
        <v>406.8</v>
      </c>
      <c r="Q40" s="5"/>
      <c r="R40" s="132"/>
      <c r="S40" s="5"/>
      <c r="T40" s="95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6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23</v>
      </c>
      <c r="G41" s="43">
        <f t="shared" si="0"/>
        <v>29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1300</v>
      </c>
      <c r="N41" s="19"/>
      <c r="O41" s="119">
        <v>15.42</v>
      </c>
      <c r="P41" s="78">
        <f t="shared" si="2"/>
        <v>400.92</v>
      </c>
      <c r="Q41" s="5"/>
      <c r="R41" s="5"/>
      <c r="S41" s="5"/>
      <c r="T41" s="95" t="s">
        <v>1360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10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19">
        <v>17.78</v>
      </c>
      <c r="P46" s="78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 t="shared" si="0"/>
        <v>9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119">
        <v>17.989999999999998</v>
      </c>
      <c r="P47" s="78">
        <f t="shared" si="2"/>
        <v>107.94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19</v>
      </c>
      <c r="G48" s="43">
        <f t="shared" si="0"/>
        <v>20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500</v>
      </c>
      <c r="N48" s="19"/>
      <c r="O48" s="119">
        <v>18.32</v>
      </c>
      <c r="P48" s="78">
        <f t="shared" si="2"/>
        <v>183.2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119">
        <v>20.059999999999999</v>
      </c>
      <c r="P49" s="78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11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19">
        <v>20.32</v>
      </c>
      <c r="P50" s="78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6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6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24</v>
      </c>
      <c r="G53" s="43">
        <f t="shared" si="0"/>
        <v>25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119">
        <v>16.37</v>
      </c>
      <c r="P53" s="78">
        <f t="shared" si="2"/>
        <v>245.55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6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6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19">
        <v>25.99</v>
      </c>
      <c r="P55" s="78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3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19">
        <v>28.31</v>
      </c>
      <c r="P56" s="78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4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119">
        <v>31.29</v>
      </c>
      <c r="P57" s="78">
        <f t="shared" si="2"/>
        <v>31.29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9">
        <v>31.07</v>
      </c>
      <c r="P58" s="78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5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19">
        <v>29.83</v>
      </c>
      <c r="P59" s="78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6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6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15</v>
      </c>
      <c r="G62" s="43">
        <f t="shared" si="0"/>
        <v>15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19">
        <v>26.69</v>
      </c>
      <c r="P62" s="78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6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5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16</v>
      </c>
      <c r="G64" s="43">
        <f t="shared" si="0"/>
        <v>21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900</v>
      </c>
      <c r="N64" s="19"/>
      <c r="O64" s="119">
        <v>23.69</v>
      </c>
      <c r="P64" s="78">
        <f t="shared" si="2"/>
        <v>426.42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21</v>
      </c>
      <c r="G65" s="43">
        <f t="shared" si="0"/>
        <v>25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6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950</v>
      </c>
      <c r="N65" s="19"/>
      <c r="O65" s="119">
        <v>22.49</v>
      </c>
      <c r="P65" s="78">
        <f t="shared" si="2"/>
        <v>427.30999999999995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21</v>
      </c>
      <c r="G66" s="43">
        <f t="shared" si="0"/>
        <v>23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7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800</v>
      </c>
      <c r="N66" s="19"/>
      <c r="O66" s="119">
        <v>23.12</v>
      </c>
      <c r="P66" s="78">
        <f t="shared" si="2"/>
        <v>369.92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27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8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119">
        <v>17.09</v>
      </c>
      <c r="P74" s="78">
        <f t="shared" si="15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25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119">
        <v>25.15</v>
      </c>
      <c r="P77" s="78">
        <f t="shared" si="15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7</v>
      </c>
      <c r="G80" s="43">
        <f t="shared" si="0"/>
        <v>7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119">
        <v>14.35</v>
      </c>
      <c r="P80" s="78">
        <f t="shared" si="15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6</v>
      </c>
      <c r="G81" s="43">
        <f t="shared" si="0"/>
        <v>6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</v>
      </c>
      <c r="N81" s="19"/>
      <c r="O81" s="119">
        <v>11.58</v>
      </c>
      <c r="P81" s="78">
        <f t="shared" si="15"/>
        <v>23.16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10</v>
      </c>
      <c r="G86" s="43">
        <f t="shared" ref="G86:G149" si="16">+E86+F86</f>
        <v>10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3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7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245</v>
      </c>
      <c r="N86" s="19"/>
      <c r="O86" s="127">
        <v>8.98</v>
      </c>
      <c r="P86" s="78">
        <f>+K86*O86</f>
        <v>62.86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4</v>
      </c>
      <c r="G87" s="43">
        <f t="shared" si="16"/>
        <v>4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4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125</v>
      </c>
      <c r="N87" s="19"/>
      <c r="O87" s="119">
        <v>15.51</v>
      </c>
      <c r="P87" s="78">
        <f t="shared" ref="P87" si="17">+K87*O87</f>
        <v>62.04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8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5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5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175</v>
      </c>
      <c r="N93" s="19"/>
      <c r="O93" s="119">
        <v>18.63</v>
      </c>
      <c r="P93" s="78">
        <f t="shared" si="15"/>
        <v>93.149999999999991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6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6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20.350000000000001</v>
      </c>
      <c r="P99" s="78">
        <f t="shared" ref="P99:P105" si="19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6"/>
      <c r="P100" s="78">
        <f t="shared" si="19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6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8">
        <f t="shared" si="19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6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8">
        <f t="shared" si="19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9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9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9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8</v>
      </c>
      <c r="G106" s="43">
        <f t="shared" si="16"/>
        <v>8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8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280</v>
      </c>
      <c r="N106" s="19"/>
      <c r="O106" s="119">
        <v>10.98</v>
      </c>
      <c r="P106" s="78">
        <f t="shared" si="15"/>
        <v>87.84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10</v>
      </c>
      <c r="G110" s="43">
        <f t="shared" si="16"/>
        <v>10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10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7</v>
      </c>
      <c r="G111" s="43">
        <f t="shared" si="16"/>
        <v>7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7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6"/>
        <v>11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19">
        <v>34.25</v>
      </c>
      <c r="P112" s="78">
        <f t="shared" si="15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12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119">
        <v>22.55</v>
      </c>
      <c r="P113" s="78">
        <f t="shared" si="15"/>
        <v>157.85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6">
        <v>96.46</v>
      </c>
      <c r="P114" s="78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6"/>
        <v>32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19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540</v>
      </c>
      <c r="N115" s="19"/>
      <c r="O115" s="119">
        <v>23.61</v>
      </c>
      <c r="P115" s="78">
        <f t="shared" si="15"/>
        <v>306.93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6"/>
        <v>7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9">
        <v>13.03</v>
      </c>
      <c r="P116" s="78">
        <f t="shared" si="15"/>
        <v>26.06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6"/>
        <v>5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119">
        <v>11.91</v>
      </c>
      <c r="P117" s="78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6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6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</v>
      </c>
      <c r="G131" s="43">
        <f t="shared" si="16"/>
        <v>12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119">
        <v>9.91</v>
      </c>
      <c r="P131" s="78">
        <f t="shared" si="15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8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16"/>
        <v>23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22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1260</v>
      </c>
      <c r="N132" s="19"/>
      <c r="O132" s="119">
        <v>16.690000000000001</v>
      </c>
      <c r="P132" s="78">
        <f t="shared" si="15"/>
        <v>367.18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7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43</v>
      </c>
      <c r="G133" s="43">
        <f t="shared" si="16"/>
        <v>50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13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1800</v>
      </c>
      <c r="N133" s="19"/>
      <c r="O133" s="119">
        <v>24.21</v>
      </c>
      <c r="P133" s="78">
        <f t="shared" si="15"/>
        <v>895.77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0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8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0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8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0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8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0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6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0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6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0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0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0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0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0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6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0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0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0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5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5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5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5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1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5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1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5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1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5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1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2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5</v>
      </c>
      <c r="G154" s="43">
        <f t="shared" si="21"/>
        <v>5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0"/>
        <v>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9">
        <v>16.16</v>
      </c>
      <c r="P154" s="78">
        <f t="shared" si="22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1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2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240</v>
      </c>
      <c r="G156" s="46">
        <f t="shared" ref="G156:G157" si="23">E156+F156</f>
        <v>240</v>
      </c>
      <c r="H156" s="77">
        <v>0</v>
      </c>
      <c r="I156" s="75">
        <v>0</v>
      </c>
      <c r="J156" s="46">
        <f t="shared" ref="J156:J157" si="24">+G156-H156-K156-I156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240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3600</v>
      </c>
      <c r="N156" s="17" t="s">
        <v>1452</v>
      </c>
      <c r="O156" s="119">
        <v>11.39</v>
      </c>
      <c r="P156" s="78">
        <f t="shared" si="22"/>
        <v>2733.6000000000004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20</v>
      </c>
      <c r="G157" s="46">
        <f t="shared" si="23"/>
        <v>20</v>
      </c>
      <c r="H157" s="77">
        <v>0</v>
      </c>
      <c r="I157" s="75">
        <v>0</v>
      </c>
      <c r="J157" s="46">
        <f t="shared" si="24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20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600</v>
      </c>
      <c r="N157" s="17" t="s">
        <v>1452</v>
      </c>
      <c r="O157" s="119">
        <v>8</v>
      </c>
      <c r="P157" s="78">
        <f t="shared" si="22"/>
        <v>160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1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2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1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2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1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2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1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2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1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2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1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8">
        <f t="shared" si="22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2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2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2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1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2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2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2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2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2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2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17</v>
      </c>
      <c r="G174" s="43">
        <f t="shared" si="21"/>
        <v>17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7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10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650</v>
      </c>
      <c r="N174" s="19"/>
      <c r="O174" s="119">
        <v>29.96</v>
      </c>
      <c r="P174" s="78">
        <f t="shared" ref="P174" si="25">+K174*O174</f>
        <v>299.60000000000002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11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21"/>
        <v>31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16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450</v>
      </c>
      <c r="N175" s="19"/>
      <c r="O175" s="119">
        <v>23.02</v>
      </c>
      <c r="P175" s="78">
        <f t="shared" si="22"/>
        <v>345.3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2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6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1"/>
        <v>6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0"/>
        <v>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119">
        <v>38</v>
      </c>
      <c r="P178" s="78">
        <f t="shared" si="22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1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2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9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9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119">
        <v>11.81</v>
      </c>
      <c r="P180" s="78">
        <f t="shared" si="22"/>
        <v>106.29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2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1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2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1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2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2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5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5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119">
        <v>63</v>
      </c>
      <c r="P185" s="78">
        <f t="shared" si="22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6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46">
        <f>+ยกมา!J188</f>
        <v>171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106</v>
      </c>
      <c r="G188" s="43">
        <f t="shared" si="21"/>
        <v>277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90</v>
      </c>
      <c r="J188" s="43">
        <f t="shared" si="20"/>
        <v>48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139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1875</v>
      </c>
      <c r="N188" s="19"/>
      <c r="O188" s="119">
        <v>3.5</v>
      </c>
      <c r="P188" s="78">
        <f>+K188*O188</f>
        <v>486.5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7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1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2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1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2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15</v>
      </c>
      <c r="G193" s="43">
        <f t="shared" si="21"/>
        <v>19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11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420</v>
      </c>
      <c r="N193" s="19"/>
      <c r="O193" s="119">
        <v>38</v>
      </c>
      <c r="P193" s="78">
        <f t="shared" si="22"/>
        <v>304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21"/>
        <v>34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9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3000</v>
      </c>
      <c r="N194" s="19"/>
      <c r="O194" s="119">
        <v>73</v>
      </c>
      <c r="P194" s="78">
        <f t="shared" si="22"/>
        <v>1825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21"/>
        <v>10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10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22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21"/>
        <v>10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10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2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2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40</v>
      </c>
      <c r="G198" s="43">
        <f t="shared" si="21"/>
        <v>40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2" si="28">E198+F198-H198-K198-I198</f>
        <v>24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119">
        <v>64.38</v>
      </c>
      <c r="P198" s="78">
        <f t="shared" si="22"/>
        <v>965.69999999999993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2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2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3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3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3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270</v>
      </c>
      <c r="N201" s="19"/>
      <c r="O201" s="119">
        <v>60</v>
      </c>
      <c r="P201" s="78">
        <f t="shared" si="22"/>
        <v>180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2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2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2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8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</v>
      </c>
      <c r="N205" s="19"/>
      <c r="O205" s="119">
        <v>40</v>
      </c>
      <c r="P205" s="78">
        <f t="shared" si="22"/>
        <v>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1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2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8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9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</v>
      </c>
      <c r="G208" s="43">
        <f t="shared" si="21"/>
        <v>6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2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119">
        <v>33</v>
      </c>
      <c r="P208" s="78">
        <f t="shared" si="22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14</v>
      </c>
      <c r="G209" s="43">
        <f t="shared" si="21"/>
        <v>18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18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2160</v>
      </c>
      <c r="N209" s="19"/>
      <c r="O209" s="119">
        <v>83</v>
      </c>
      <c r="P209" s="78">
        <f t="shared" si="22"/>
        <v>1494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2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2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2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2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3" si="30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2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2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176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732</v>
      </c>
      <c r="G216" s="43">
        <f t="shared" si="30"/>
        <v>908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740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168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180</v>
      </c>
      <c r="N216" s="19"/>
      <c r="O216" s="119">
        <v>9</v>
      </c>
      <c r="P216" s="78">
        <f t="shared" si="22"/>
        <v>1512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6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60</v>
      </c>
      <c r="G217" s="43">
        <f t="shared" si="30"/>
        <v>66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53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13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20</v>
      </c>
      <c r="N217" s="19"/>
      <c r="O217" s="119">
        <v>3.77</v>
      </c>
      <c r="P217" s="78">
        <f t="shared" si="22"/>
        <v>49.01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30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8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2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2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2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2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2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1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150</v>
      </c>
      <c r="N221" s="19"/>
      <c r="O221" s="119">
        <v>100</v>
      </c>
      <c r="P221" s="78">
        <f t="shared" si="22"/>
        <v>100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1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1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119">
        <v>250</v>
      </c>
      <c r="P222" s="78">
        <f t="shared" si="22"/>
        <v>250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10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10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8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2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89"/>
      <c r="P223" s="78">
        <f t="shared" si="22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419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30"/>
        <v>1019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50</v>
      </c>
      <c r="J224" s="43">
        <f t="shared" si="28"/>
        <v>589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380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2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62" si="31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130</v>
      </c>
      <c r="G226" s="43">
        <f t="shared" si="30"/>
        <v>130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8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130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4550</v>
      </c>
      <c r="N226" s="19"/>
      <c r="O226" s="119">
        <v>23.7</v>
      </c>
      <c r="P226" s="78">
        <f t="shared" si="31"/>
        <v>3081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340</v>
      </c>
      <c r="G227" s="43">
        <f t="shared" si="30"/>
        <v>340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340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8500</v>
      </c>
      <c r="N227" s="19"/>
      <c r="O227" s="119">
        <v>20.36</v>
      </c>
      <c r="P227" s="78">
        <f t="shared" si="31"/>
        <v>6922.4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31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50</v>
      </c>
      <c r="G229" s="43">
        <f t="shared" si="30"/>
        <v>50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50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4500</v>
      </c>
      <c r="N229" s="19"/>
      <c r="O229" s="89"/>
      <c r="P229" s="78">
        <f t="shared" si="31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1417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31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31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55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31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31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31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2</v>
      </c>
      <c r="G235" s="43">
        <f t="shared" si="30"/>
        <v>2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8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78</v>
      </c>
      <c r="N235" s="19"/>
      <c r="O235" s="119">
        <v>8</v>
      </c>
      <c r="P235" s="78">
        <f t="shared" ref="P235:P247" si="32">+K235*O235</f>
        <v>16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3</v>
      </c>
      <c r="G236" s="43">
        <f t="shared" si="30"/>
        <v>3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8"/>
        <v>3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32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3</v>
      </c>
      <c r="G237" s="43">
        <f t="shared" si="30"/>
        <v>3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8"/>
        <v>3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32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0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8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32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0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8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32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46">
        <f>+ยกมา!J240</f>
        <v>9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15</v>
      </c>
      <c r="G240" s="43">
        <f t="shared" si="30"/>
        <v>24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8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24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805</v>
      </c>
      <c r="N240" s="19"/>
      <c r="O240" s="119">
        <v>30</v>
      </c>
      <c r="P240" s="78">
        <f t="shared" si="32"/>
        <v>720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30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8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19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32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46">
        <f>+ยกมา!J242</f>
        <v>3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30"/>
        <v>3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8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3</v>
      </c>
      <c r="L242" s="20">
        <v>15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30</v>
      </c>
      <c r="N242" s="19"/>
      <c r="O242" s="119">
        <v>11.81</v>
      </c>
      <c r="P242" s="78">
        <f t="shared" si="32"/>
        <v>35.43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46">
        <f>+ยกมา!J243</f>
        <v>1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30"/>
        <v>1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8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35</v>
      </c>
      <c r="N243" s="19"/>
      <c r="O243" s="89">
        <v>16.29</v>
      </c>
      <c r="P243" s="78">
        <f t="shared" ref="P243:P246" si="33">+K243*O243</f>
        <v>16.29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46">
        <f>+ยกมา!J244</f>
        <v>1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30"/>
        <v>1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8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35</v>
      </c>
      <c r="N244" s="19"/>
      <c r="O244" s="89">
        <v>12.41</v>
      </c>
      <c r="P244" s="78">
        <f t="shared" si="33"/>
        <v>12.41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46">
        <f>+ยกมา!J245</f>
        <v>2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30"/>
        <v>2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8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2</v>
      </c>
      <c r="L245" s="20">
        <v>22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44</v>
      </c>
      <c r="N245" s="19"/>
      <c r="O245" s="89">
        <v>6.86</v>
      </c>
      <c r="P245" s="78">
        <f t="shared" si="33"/>
        <v>13.72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46">
        <f>+ยกมา!J246</f>
        <v>2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30"/>
        <v>2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8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2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70</v>
      </c>
      <c r="N246" s="19"/>
      <c r="O246" s="89">
        <v>11.86</v>
      </c>
      <c r="P246" s="78">
        <f t="shared" si="33"/>
        <v>23.72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46">
        <f>+ยกมา!J247</f>
        <v>22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30"/>
        <v>22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8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22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1000</v>
      </c>
      <c r="N247" s="19"/>
      <c r="O247" s="89">
        <v>10.75</v>
      </c>
      <c r="P247" s="78">
        <f t="shared" si="32"/>
        <v>236.5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46">
        <f>+ยกมา!J248</f>
        <v>30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20</v>
      </c>
      <c r="G248" s="43">
        <f t="shared" si="30"/>
        <v>50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8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50</v>
      </c>
      <c r="L248" s="20">
        <v>15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1450</v>
      </c>
      <c r="N248" s="19"/>
      <c r="O248" s="89">
        <v>8.1300000000000008</v>
      </c>
      <c r="P248" s="78">
        <f t="shared" si="31"/>
        <v>406.50000000000006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46">
        <f>+ยกมา!J249</f>
        <v>19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30"/>
        <v>19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8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19</v>
      </c>
      <c r="L249" s="20">
        <v>25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741</v>
      </c>
      <c r="N249" s="19"/>
      <c r="O249" s="89">
        <v>10.47</v>
      </c>
      <c r="P249" s="78">
        <f t="shared" si="31"/>
        <v>198.93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/>
      <c r="B250" s="10">
        <v>20060399</v>
      </c>
      <c r="C250" s="19" t="s">
        <v>1441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</v>
      </c>
      <c r="G250" s="43">
        <f t="shared" si="30"/>
        <v>2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8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58</v>
      </c>
      <c r="N250" s="19"/>
      <c r="O250" s="89">
        <v>6.44</v>
      </c>
      <c r="P250" s="78">
        <f t="shared" si="31"/>
        <v>12.88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20060400</v>
      </c>
      <c r="C251" s="19" t="s">
        <v>1442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</v>
      </c>
      <c r="G251" s="43">
        <f t="shared" si="30"/>
        <v>2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8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58</v>
      </c>
      <c r="N251" s="19"/>
      <c r="O251" s="89">
        <v>7.9</v>
      </c>
      <c r="P251" s="78">
        <f t="shared" si="31"/>
        <v>15.8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20060401</v>
      </c>
      <c r="C252" s="19" t="s">
        <v>1443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</v>
      </c>
      <c r="G252" s="43">
        <f t="shared" si="30"/>
        <v>2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8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2</v>
      </c>
      <c r="L252" s="20">
        <v>29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58</v>
      </c>
      <c r="N252" s="19"/>
      <c r="O252" s="89">
        <v>6.27</v>
      </c>
      <c r="P252" s="78">
        <f t="shared" si="31"/>
        <v>12.54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20060412</v>
      </c>
      <c r="C253" s="19" t="s">
        <v>1444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30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8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>
        <v>10.130000000000001</v>
      </c>
      <c r="P253" s="78">
        <f t="shared" si="31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20060423</v>
      </c>
      <c r="C254" s="19" t="s">
        <v>1445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30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8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>
        <v>8.31</v>
      </c>
      <c r="P254" s="78">
        <f t="shared" si="31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20058428</v>
      </c>
      <c r="C255" s="19" t="s">
        <v>1450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31</v>
      </c>
      <c r="G255" s="43">
        <f t="shared" si="30"/>
        <v>31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8"/>
        <v>-1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32</v>
      </c>
      <c r="L255" s="20">
        <v>20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1120</v>
      </c>
      <c r="N255" s="19"/>
      <c r="O255" s="128"/>
      <c r="P255" s="78">
        <f t="shared" si="31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20059799</v>
      </c>
      <c r="C256" s="19" t="s">
        <v>1462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50</v>
      </c>
      <c r="G256" s="43">
        <f t="shared" si="30"/>
        <v>50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8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50</v>
      </c>
      <c r="L256" s="20">
        <v>20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1750</v>
      </c>
      <c r="N256" s="19"/>
      <c r="O256" s="128"/>
      <c r="P256" s="78">
        <f t="shared" si="31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1113222</v>
      </c>
      <c r="C257" s="19" t="s">
        <v>1463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10</v>
      </c>
      <c r="G257" s="43">
        <f t="shared" si="30"/>
        <v>10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8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10</v>
      </c>
      <c r="L257" s="20">
        <v>20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390</v>
      </c>
      <c r="N257" s="19"/>
      <c r="O257" s="89">
        <v>10.09</v>
      </c>
      <c r="P257" s="78">
        <f t="shared" si="31"/>
        <v>100.9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20060434</v>
      </c>
      <c r="C258" s="19" t="s">
        <v>1464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3</v>
      </c>
      <c r="G258" s="43">
        <f t="shared" si="30"/>
        <v>3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8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3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105</v>
      </c>
      <c r="N258" s="19"/>
      <c r="O258" s="119">
        <v>11.03</v>
      </c>
      <c r="P258" s="78">
        <f t="shared" si="31"/>
        <v>33.089999999999996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20060765</v>
      </c>
      <c r="C259" s="19" t="s">
        <v>1465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3</v>
      </c>
      <c r="G259" s="43">
        <f t="shared" si="30"/>
        <v>3</v>
      </c>
      <c r="H259" s="77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8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3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105</v>
      </c>
      <c r="N259" s="19"/>
      <c r="O259" s="119">
        <v>9.94</v>
      </c>
      <c r="P259" s="78">
        <f t="shared" si="31"/>
        <v>29.82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20060976</v>
      </c>
      <c r="C260" s="19" t="s">
        <v>1466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3</v>
      </c>
      <c r="G260" s="43">
        <f t="shared" si="30"/>
        <v>3</v>
      </c>
      <c r="H260" s="77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5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8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3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87</v>
      </c>
      <c r="N260" s="19"/>
      <c r="O260" s="119">
        <v>7.83</v>
      </c>
      <c r="P260" s="78">
        <f t="shared" si="31"/>
        <v>23.490000000000002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30"/>
        <v>0</v>
      </c>
      <c r="H261" s="77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5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8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119"/>
      <c r="P261" s="78">
        <f t="shared" si="31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ht="24" customHeight="1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2" s="43">
        <f t="shared" si="30"/>
        <v>0</v>
      </c>
      <c r="H262" s="77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2" s="75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si="28"/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89"/>
      <c r="P262" s="78">
        <f t="shared" si="31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SUM(F5:F262)</f>
        <v>3607</v>
      </c>
      <c r="G263" s="43">
        <f t="shared" si="30"/>
        <v>3607</v>
      </c>
      <c r="H263" s="77">
        <f>SUM(H5:H262)</f>
        <v>3</v>
      </c>
      <c r="I263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63" s="43">
        <f t="shared" ref="J263" si="34">E263+F263-H263-K263-I263</f>
        <v>983</v>
      </c>
      <c r="K263" s="44">
        <f>SUM(K5:K262)</f>
        <v>2621</v>
      </c>
      <c r="L263" s="20"/>
      <c r="M263" s="44"/>
      <c r="N263" s="19"/>
      <c r="O263" s="89"/>
      <c r="P263" s="78">
        <f>SUM(P5:P262)</f>
        <v>44824.4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s="48" customFormat="1" ht="25.5" customHeight="1" x14ac:dyDescent="0.55000000000000004">
      <c r="A264" s="139" t="s">
        <v>223</v>
      </c>
      <c r="B264" s="140"/>
      <c r="C264" s="140"/>
      <c r="D264" s="141"/>
      <c r="E264" s="148" t="s">
        <v>239</v>
      </c>
      <c r="F264" s="149"/>
      <c r="G264" s="142" t="s">
        <v>224</v>
      </c>
      <c r="H264" s="143"/>
      <c r="I264" s="144"/>
      <c r="J264" s="150" t="s">
        <v>225</v>
      </c>
      <c r="K264" s="150"/>
      <c r="L264" s="150"/>
      <c r="M264" s="50">
        <f>SUM(M5:M263)</f>
        <v>99389</v>
      </c>
      <c r="N264" s="51" t="s">
        <v>219</v>
      </c>
      <c r="O264" s="2"/>
      <c r="P264" s="2"/>
      <c r="Q264" s="49"/>
      <c r="R264" s="57"/>
      <c r="S264" s="5"/>
      <c r="T264" s="5"/>
      <c r="U264" s="5"/>
      <c r="V264" s="5"/>
      <c r="W264" s="5"/>
      <c r="X264" s="5"/>
      <c r="Y264" s="5"/>
      <c r="Z264" s="2"/>
      <c r="AA264" s="2"/>
      <c r="AB264" s="2"/>
      <c r="AC264" s="49"/>
    </row>
    <row r="265" spans="1:29" s="49" customFormat="1" ht="24.75" customHeight="1" x14ac:dyDescent="0.55000000000000004">
      <c r="A265" s="151" t="s">
        <v>226</v>
      </c>
      <c r="B265" s="152"/>
      <c r="C265" s="157">
        <f>+M267</f>
        <v>99389</v>
      </c>
      <c r="D265" s="158"/>
      <c r="E265" s="52" t="s">
        <v>227</v>
      </c>
      <c r="F265" s="53">
        <f>+M264</f>
        <v>99389</v>
      </c>
      <c r="G265" s="54" t="s">
        <v>217</v>
      </c>
      <c r="H265" s="166">
        <f>SUM(U36)</f>
        <v>150</v>
      </c>
      <c r="I265" s="167"/>
      <c r="J265" s="162"/>
      <c r="K265" s="162"/>
      <c r="L265" s="162"/>
      <c r="M265" s="56"/>
      <c r="N265" s="56">
        <f>+W36</f>
        <v>38540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151"/>
      <c r="B266" s="152"/>
      <c r="C266" s="157"/>
      <c r="D266" s="158"/>
      <c r="E266" s="52" t="s">
        <v>228</v>
      </c>
      <c r="F266" s="53">
        <f>N267</f>
        <v>22483</v>
      </c>
      <c r="G266" s="54"/>
      <c r="H266" s="166">
        <v>0</v>
      </c>
      <c r="I266" s="167"/>
      <c r="J266" s="162" t="s">
        <v>229</v>
      </c>
      <c r="K266" s="162"/>
      <c r="L266" s="162"/>
      <c r="M266" s="56">
        <f>-T36</f>
        <v>0</v>
      </c>
      <c r="N266" s="56" t="s">
        <v>228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49" customFormat="1" ht="24.75" customHeight="1" x14ac:dyDescent="0.55000000000000004">
      <c r="A267" s="153" t="s">
        <v>10</v>
      </c>
      <c r="B267" s="154"/>
      <c r="C267" s="157">
        <f>+F266</f>
        <v>22483</v>
      </c>
      <c r="D267" s="158"/>
      <c r="E267" s="52"/>
      <c r="F267" s="53"/>
      <c r="G267" s="54" t="s">
        <v>230</v>
      </c>
      <c r="H267" s="166">
        <f>+V36</f>
        <v>309</v>
      </c>
      <c r="I267" s="167"/>
      <c r="J267" s="163" t="s">
        <v>231</v>
      </c>
      <c r="K267" s="164"/>
      <c r="L267" s="165"/>
      <c r="M267" s="56">
        <f>+M264-M265</f>
        <v>99389</v>
      </c>
      <c r="N267" s="58">
        <f>+S36</f>
        <v>22483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49" customFormat="1" ht="24.75" customHeight="1" x14ac:dyDescent="0.55000000000000004">
      <c r="A268" s="155" t="s">
        <v>232</v>
      </c>
      <c r="B268" s="156"/>
      <c r="C268" s="157">
        <f>+C265-C267</f>
        <v>76906</v>
      </c>
      <c r="D268" s="158"/>
      <c r="E268" s="52" t="s">
        <v>232</v>
      </c>
      <c r="F268" s="53">
        <f>+F265-F266</f>
        <v>76906</v>
      </c>
      <c r="G268" s="54" t="s">
        <v>233</v>
      </c>
      <c r="H268" s="166">
        <f>SUM(H265:H267)</f>
        <v>459</v>
      </c>
      <c r="I268" s="167"/>
      <c r="J268" s="162" t="s">
        <v>206</v>
      </c>
      <c r="K268" s="162"/>
      <c r="L268" s="162"/>
      <c r="M268" s="56">
        <f>H268</f>
        <v>459</v>
      </c>
      <c r="N268" s="55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49" customFormat="1" ht="24.75" customHeight="1" x14ac:dyDescent="0.55000000000000004">
      <c r="A269" s="59"/>
      <c r="B269" s="115"/>
      <c r="C269" s="59"/>
      <c r="D269" s="59"/>
      <c r="E269" s="52" t="s">
        <v>234</v>
      </c>
      <c r="F269" s="53">
        <v>100000</v>
      </c>
      <c r="J269" s="145" t="s">
        <v>208</v>
      </c>
      <c r="K269" s="146"/>
      <c r="L269" s="147"/>
      <c r="M269" s="56">
        <f>M267-M268-N265-N267</f>
        <v>37907</v>
      </c>
      <c r="N269" s="55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49" customFormat="1" ht="24.75" customHeight="1" x14ac:dyDescent="0.55000000000000004">
      <c r="A270" s="59"/>
      <c r="B270" s="115"/>
      <c r="C270" s="59"/>
      <c r="D270" s="59"/>
      <c r="E270" s="52" t="s">
        <v>235</v>
      </c>
      <c r="F270" s="53">
        <f>F268-F269</f>
        <v>-23094</v>
      </c>
      <c r="J270" s="145" t="s">
        <v>209</v>
      </c>
      <c r="K270" s="146"/>
      <c r="L270" s="147"/>
      <c r="M270" s="56">
        <f>+Y36</f>
        <v>37907</v>
      </c>
      <c r="N270" s="55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s="49" customFormat="1" ht="24.75" customHeight="1" x14ac:dyDescent="0.55000000000000004">
      <c r="A271" s="59"/>
      <c r="B271" s="115"/>
      <c r="C271" s="59"/>
      <c r="D271" s="59"/>
      <c r="E271" s="52" t="s">
        <v>236</v>
      </c>
      <c r="F271" s="53">
        <v>0</v>
      </c>
      <c r="J271" s="145" t="s">
        <v>210</v>
      </c>
      <c r="K271" s="146"/>
      <c r="L271" s="147"/>
      <c r="M271" s="56">
        <v>0</v>
      </c>
      <c r="N271" s="55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ht="24.75" customHeight="1" thickBot="1" x14ac:dyDescent="0.6">
      <c r="A272" s="59"/>
      <c r="B272" s="115"/>
      <c r="C272" s="59"/>
      <c r="D272" s="59"/>
      <c r="E272" s="98" t="s">
        <v>1370</v>
      </c>
      <c r="F272" s="99">
        <v>100</v>
      </c>
      <c r="J272" s="168" t="s">
        <v>211</v>
      </c>
      <c r="K272" s="168"/>
      <c r="L272" s="168"/>
      <c r="M272" s="60">
        <f>+M270-M269</f>
        <v>0</v>
      </c>
      <c r="N272" s="65"/>
    </row>
    <row r="273" spans="6:14" ht="24.75" customHeight="1" thickBot="1" x14ac:dyDescent="0.6">
      <c r="H273" s="159" t="s">
        <v>237</v>
      </c>
      <c r="I273" s="160"/>
      <c r="J273" s="160"/>
      <c r="K273" s="160"/>
      <c r="L273" s="160"/>
      <c r="M273" s="160"/>
      <c r="N273" s="161"/>
    </row>
    <row r="274" spans="6:14" x14ac:dyDescent="0.55000000000000004">
      <c r="F274" s="23"/>
    </row>
  </sheetData>
  <autoFilter ref="A4:AC27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3:N273"/>
    <mergeCell ref="J265:L265"/>
    <mergeCell ref="J266:L266"/>
    <mergeCell ref="J267:L267"/>
    <mergeCell ref="J268:L268"/>
    <mergeCell ref="J269:L269"/>
    <mergeCell ref="J270:L270"/>
    <mergeCell ref="H268:I268"/>
    <mergeCell ref="H265:I265"/>
    <mergeCell ref="H266:I266"/>
    <mergeCell ref="H267:I267"/>
    <mergeCell ref="J272:L272"/>
    <mergeCell ref="A264:D264"/>
    <mergeCell ref="G264:I264"/>
    <mergeCell ref="J271:L271"/>
    <mergeCell ref="E264:F264"/>
    <mergeCell ref="J264:L264"/>
    <mergeCell ref="A265:B265"/>
    <mergeCell ref="A267:B267"/>
    <mergeCell ref="A268:B268"/>
    <mergeCell ref="C265:D265"/>
    <mergeCell ref="C266:D266"/>
    <mergeCell ref="C267:D267"/>
    <mergeCell ref="C268:D268"/>
    <mergeCell ref="A266:B26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9"/>
  <sheetViews>
    <sheetView zoomScale="90" zoomScaleNormal="90" workbookViewId="0">
      <pane xSplit="10" ySplit="4" topLeftCell="K253" activePane="bottomRight" state="frozen"/>
      <selection activeCell="J45" sqref="J45"/>
      <selection pane="topRight" activeCell="J45" sqref="J45"/>
      <selection pane="bottomLeft" activeCell="J45" sqref="J45"/>
      <selection pane="bottomRight" activeCell="J45" sqref="J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6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11</v>
      </c>
      <c r="F5" s="70"/>
      <c r="G5" s="46">
        <f t="shared" ref="G5" si="0">E5+F5</f>
        <v>11</v>
      </c>
      <c r="H5" s="77">
        <v>0</v>
      </c>
      <c r="I5" s="75">
        <v>0</v>
      </c>
      <c r="J5" s="46">
        <f t="shared" ref="J5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57</v>
      </c>
      <c r="F6" s="70"/>
      <c r="G6" s="46">
        <f t="shared" ref="G6:G26" si="2">E6+F6</f>
        <v>57</v>
      </c>
      <c r="H6" s="77">
        <v>0</v>
      </c>
      <c r="I6" s="75">
        <v>0</v>
      </c>
      <c r="J6" s="46">
        <f t="shared" ref="J6:J26" si="3">+G6-H6-K6-I6</f>
        <v>57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5</v>
      </c>
      <c r="F11" s="70"/>
      <c r="G11" s="46">
        <f t="shared" si="2"/>
        <v>5</v>
      </c>
      <c r="H11" s="77">
        <v>0</v>
      </c>
      <c r="I11" s="75">
        <v>0</v>
      </c>
      <c r="J11" s="46">
        <f t="shared" si="3"/>
        <v>5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v>3</v>
      </c>
      <c r="F18" s="70"/>
      <c r="G18" s="46">
        <f t="shared" si="2"/>
        <v>3</v>
      </c>
      <c r="H18" s="77">
        <v>0</v>
      </c>
      <c r="I18" s="75">
        <v>0</v>
      </c>
      <c r="J18" s="46">
        <f t="shared" si="3"/>
        <v>3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19</v>
      </c>
      <c r="F22" s="70"/>
      <c r="G22" s="46">
        <f t="shared" si="2"/>
        <v>19</v>
      </c>
      <c r="H22" s="77">
        <v>0</v>
      </c>
      <c r="I22" s="75">
        <v>0</v>
      </c>
      <c r="J22" s="46">
        <f t="shared" si="3"/>
        <v>19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9</v>
      </c>
      <c r="F24" s="70"/>
      <c r="G24" s="46">
        <f t="shared" si="2"/>
        <v>9</v>
      </c>
      <c r="H24" s="77">
        <v>0</v>
      </c>
      <c r="I24" s="75">
        <v>0</v>
      </c>
      <c r="J24" s="46">
        <f t="shared" si="3"/>
        <v>9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21</v>
      </c>
      <c r="F31" s="70"/>
      <c r="G31" s="46">
        <f t="shared" si="7"/>
        <v>21</v>
      </c>
      <c r="H31" s="77">
        <v>0</v>
      </c>
      <c r="I31" s="75">
        <v>0</v>
      </c>
      <c r="J31" s="46">
        <f t="shared" si="8"/>
        <v>21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5</v>
      </c>
      <c r="F32" s="70"/>
      <c r="G32" s="46">
        <f t="shared" si="7"/>
        <v>5</v>
      </c>
      <c r="H32" s="77">
        <v>0</v>
      </c>
      <c r="I32" s="75">
        <v>0</v>
      </c>
      <c r="J32" s="46">
        <f t="shared" si="8"/>
        <v>5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v>4</v>
      </c>
      <c r="F33" s="70"/>
      <c r="G33" s="46">
        <f t="shared" si="7"/>
        <v>4</v>
      </c>
      <c r="H33" s="77">
        <v>0</v>
      </c>
      <c r="I33" s="75">
        <v>0</v>
      </c>
      <c r="J33" s="46">
        <f t="shared" si="8"/>
        <v>4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v>7</v>
      </c>
      <c r="F39" s="70"/>
      <c r="G39" s="46">
        <f t="shared" si="7"/>
        <v>7</v>
      </c>
      <c r="H39" s="77">
        <v>0</v>
      </c>
      <c r="I39" s="75">
        <v>0</v>
      </c>
      <c r="J39" s="46">
        <f t="shared" si="8"/>
        <v>7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4</v>
      </c>
      <c r="F40" s="70"/>
      <c r="G40" s="46">
        <f t="shared" si="7"/>
        <v>4</v>
      </c>
      <c r="H40" s="77">
        <v>0</v>
      </c>
      <c r="I40" s="75">
        <v>0</v>
      </c>
      <c r="J40" s="46">
        <f t="shared" si="8"/>
        <v>4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v>6</v>
      </c>
      <c r="F41" s="70"/>
      <c r="G41" s="46">
        <f t="shared" si="7"/>
        <v>6</v>
      </c>
      <c r="H41" s="77">
        <v>0</v>
      </c>
      <c r="I41" s="75">
        <v>0</v>
      </c>
      <c r="J41" s="46">
        <f t="shared" si="8"/>
        <v>6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2</v>
      </c>
      <c r="F47" s="70"/>
      <c r="G47" s="46">
        <f t="shared" si="7"/>
        <v>2</v>
      </c>
      <c r="H47" s="77">
        <v>0</v>
      </c>
      <c r="I47" s="75">
        <v>0</v>
      </c>
      <c r="J47" s="46">
        <f t="shared" si="8"/>
        <v>2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1</v>
      </c>
      <c r="F48" s="70"/>
      <c r="G48" s="46">
        <f t="shared" si="7"/>
        <v>1</v>
      </c>
      <c r="H48" s="77">
        <v>0</v>
      </c>
      <c r="I48" s="75">
        <v>0</v>
      </c>
      <c r="J48" s="46">
        <f t="shared" si="8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v>2</v>
      </c>
      <c r="F49" s="70"/>
      <c r="G49" s="46">
        <f t="shared" si="7"/>
        <v>2</v>
      </c>
      <c r="H49" s="77">
        <v>0</v>
      </c>
      <c r="I49" s="75">
        <v>0</v>
      </c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v>4</v>
      </c>
      <c r="F50" s="70"/>
      <c r="G50" s="46">
        <f t="shared" si="7"/>
        <v>4</v>
      </c>
      <c r="H50" s="77">
        <v>0</v>
      </c>
      <c r="I50" s="75">
        <v>0</v>
      </c>
      <c r="J50" s="46">
        <f t="shared" si="8"/>
        <v>4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v>1</v>
      </c>
      <c r="F56" s="70"/>
      <c r="G56" s="46">
        <f t="shared" si="7"/>
        <v>1</v>
      </c>
      <c r="H56" s="77">
        <v>0</v>
      </c>
      <c r="I56" s="75">
        <v>0</v>
      </c>
      <c r="J56" s="46">
        <f t="shared" si="8"/>
        <v>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v>1</v>
      </c>
      <c r="F59" s="70"/>
      <c r="G59" s="46">
        <f t="shared" si="7"/>
        <v>1</v>
      </c>
      <c r="H59" s="77">
        <v>0</v>
      </c>
      <c r="I59" s="75">
        <v>0</v>
      </c>
      <c r="J59" s="46">
        <f t="shared" si="8"/>
        <v>1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v>5</v>
      </c>
      <c r="F64" s="70"/>
      <c r="G64" s="46">
        <f t="shared" si="7"/>
        <v>5</v>
      </c>
      <c r="H64" s="77">
        <v>0</v>
      </c>
      <c r="I64" s="75">
        <v>0</v>
      </c>
      <c r="J64" s="46">
        <f t="shared" si="8"/>
        <v>5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v>2</v>
      </c>
      <c r="F66" s="70"/>
      <c r="G66" s="46">
        <f t="shared" si="7"/>
        <v>2</v>
      </c>
      <c r="H66" s="77">
        <v>0</v>
      </c>
      <c r="I66" s="75">
        <v>0</v>
      </c>
      <c r="J66" s="46">
        <f t="shared" si="8"/>
        <v>2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v>5</v>
      </c>
      <c r="F77" s="70"/>
      <c r="G77" s="46">
        <f t="shared" si="7"/>
        <v>5</v>
      </c>
      <c r="H77" s="77">
        <v>0</v>
      </c>
      <c r="I77" s="75">
        <v>0</v>
      </c>
      <c r="J77" s="46">
        <f t="shared" si="8"/>
        <v>5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v>5</v>
      </c>
      <c r="F93" s="70"/>
      <c r="G93" s="46">
        <f t="shared" si="7"/>
        <v>5</v>
      </c>
      <c r="H93" s="77">
        <v>0</v>
      </c>
      <c r="I93" s="75">
        <v>0</v>
      </c>
      <c r="J93" s="46">
        <f t="shared" si="8"/>
        <v>5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6</v>
      </c>
      <c r="F112" s="70"/>
      <c r="G112" s="46">
        <f t="shared" si="25"/>
        <v>6</v>
      </c>
      <c r="H112" s="77">
        <v>0</v>
      </c>
      <c r="I112" s="75">
        <v>0</v>
      </c>
      <c r="J112" s="46">
        <f t="shared" si="26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12</v>
      </c>
      <c r="F113" s="70"/>
      <c r="G113" s="46">
        <f t="shared" si="25"/>
        <v>12</v>
      </c>
      <c r="H113" s="77">
        <v>0</v>
      </c>
      <c r="I113" s="75">
        <v>0</v>
      </c>
      <c r="J113" s="46">
        <f t="shared" si="26"/>
        <v>12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12</v>
      </c>
      <c r="F115" s="70"/>
      <c r="G115" s="46">
        <f t="shared" si="25"/>
        <v>12</v>
      </c>
      <c r="H115" s="77">
        <v>0</v>
      </c>
      <c r="I115" s="75">
        <v>0</v>
      </c>
      <c r="J115" s="46">
        <f t="shared" si="26"/>
        <v>12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2</v>
      </c>
      <c r="F116" s="70"/>
      <c r="G116" s="46">
        <f t="shared" si="25"/>
        <v>2</v>
      </c>
      <c r="H116" s="77">
        <v>0</v>
      </c>
      <c r="I116" s="75">
        <v>0</v>
      </c>
      <c r="J116" s="46">
        <f t="shared" si="26"/>
        <v>2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v>8</v>
      </c>
      <c r="F132" s="70"/>
      <c r="G132" s="46">
        <f t="shared" si="25"/>
        <v>8</v>
      </c>
      <c r="H132" s="77">
        <v>0</v>
      </c>
      <c r="I132" s="75">
        <v>0</v>
      </c>
      <c r="J132" s="46">
        <f t="shared" si="26"/>
        <v>8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v>7</v>
      </c>
      <c r="F133" s="70"/>
      <c r="G133" s="46">
        <f t="shared" si="25"/>
        <v>7</v>
      </c>
      <c r="H133" s="77">
        <v>0</v>
      </c>
      <c r="I133" s="75">
        <v>0</v>
      </c>
      <c r="J133" s="46">
        <f t="shared" si="26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11</v>
      </c>
      <c r="F175" s="70"/>
      <c r="G175" s="46">
        <f t="shared" si="32"/>
        <v>11</v>
      </c>
      <c r="H175" s="77">
        <v>0</v>
      </c>
      <c r="I175" s="75">
        <v>0</v>
      </c>
      <c r="J175" s="46">
        <f t="shared" si="33"/>
        <v>11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61" si="36">+L177*K177</f>
        <v>0</v>
      </c>
      <c r="N177" s="17" t="s">
        <v>16</v>
      </c>
      <c r="O177" s="18"/>
      <c r="P177" s="23">
        <f t="shared" ref="P177:P261" si="37">SUM(M177-O177)</f>
        <v>0</v>
      </c>
      <c r="Q177" s="89"/>
      <c r="R177" s="43">
        <f t="shared" ref="R177:R261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v>6</v>
      </c>
      <c r="F178" s="70"/>
      <c r="G178" s="46">
        <f t="shared" si="32"/>
        <v>6</v>
      </c>
      <c r="H178" s="77">
        <v>0</v>
      </c>
      <c r="I178" s="75">
        <v>0</v>
      </c>
      <c r="J178" s="46">
        <f t="shared" si="33"/>
        <v>6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v>9</v>
      </c>
      <c r="F180" s="70"/>
      <c r="G180" s="46">
        <f t="shared" si="32"/>
        <v>9</v>
      </c>
      <c r="H180" s="77">
        <v>0</v>
      </c>
      <c r="I180" s="75">
        <v>0</v>
      </c>
      <c r="J180" s="46">
        <f t="shared" si="33"/>
        <v>9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v>171</v>
      </c>
      <c r="F188" s="70"/>
      <c r="G188" s="46">
        <f>E188+F188</f>
        <v>171</v>
      </c>
      <c r="H188" s="77">
        <v>0</v>
      </c>
      <c r="I188" s="75">
        <v>0</v>
      </c>
      <c r="J188" s="46">
        <f>+G188-H188-K188-I188</f>
        <v>171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v>4</v>
      </c>
      <c r="F193" s="70"/>
      <c r="G193" s="46">
        <f t="shared" si="32"/>
        <v>4</v>
      </c>
      <c r="H193" s="77">
        <v>0</v>
      </c>
      <c r="I193" s="75">
        <v>0</v>
      </c>
      <c r="J193" s="46">
        <f t="shared" si="33"/>
        <v>4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4</v>
      </c>
      <c r="F194" s="70"/>
      <c r="G194" s="46">
        <f t="shared" si="32"/>
        <v>4</v>
      </c>
      <c r="H194" s="77">
        <v>0</v>
      </c>
      <c r="I194" s="75">
        <v>0</v>
      </c>
      <c r="J194" s="46">
        <f t="shared" si="33"/>
        <v>4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v>3</v>
      </c>
      <c r="F201" s="70"/>
      <c r="G201" s="46">
        <f t="shared" si="32"/>
        <v>3</v>
      </c>
      <c r="H201" s="77">
        <v>0</v>
      </c>
      <c r="I201" s="75">
        <v>0</v>
      </c>
      <c r="J201" s="46">
        <f t="shared" si="33"/>
        <v>3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8</v>
      </c>
      <c r="F205" s="70"/>
      <c r="G205" s="46">
        <f t="shared" si="32"/>
        <v>8</v>
      </c>
      <c r="H205" s="77">
        <v>0</v>
      </c>
      <c r="I205" s="75">
        <v>0</v>
      </c>
      <c r="J205" s="46">
        <f t="shared" si="33"/>
        <v>8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v>4</v>
      </c>
      <c r="F208" s="70"/>
      <c r="G208" s="46">
        <f t="shared" si="32"/>
        <v>4</v>
      </c>
      <c r="H208" s="77">
        <v>0</v>
      </c>
      <c r="I208" s="75">
        <v>0</v>
      </c>
      <c r="J208" s="46">
        <f t="shared" si="33"/>
        <v>4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v>4</v>
      </c>
      <c r="F209" s="70"/>
      <c r="G209" s="46">
        <f t="shared" si="32"/>
        <v>4</v>
      </c>
      <c r="H209" s="77">
        <v>0</v>
      </c>
      <c r="I209" s="75">
        <v>0</v>
      </c>
      <c r="J209" s="46">
        <f t="shared" si="33"/>
        <v>4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176</v>
      </c>
      <c r="F216" s="70"/>
      <c r="G216" s="46">
        <f t="shared" si="32"/>
        <v>176</v>
      </c>
      <c r="H216" s="77">
        <v>0</v>
      </c>
      <c r="I216" s="75">
        <v>0</v>
      </c>
      <c r="J216" s="46">
        <f t="shared" si="33"/>
        <v>176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6</v>
      </c>
      <c r="F217" s="70"/>
      <c r="G217" s="46">
        <f t="shared" si="32"/>
        <v>6</v>
      </c>
      <c r="H217" s="77">
        <v>0</v>
      </c>
      <c r="I217" s="75">
        <v>0</v>
      </c>
      <c r="J217" s="46">
        <f t="shared" si="33"/>
        <v>6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v>2</v>
      </c>
      <c r="F221" s="70"/>
      <c r="G221" s="46">
        <f t="shared" si="32"/>
        <v>2</v>
      </c>
      <c r="H221" s="77">
        <v>0</v>
      </c>
      <c r="I221" s="75">
        <v>0</v>
      </c>
      <c r="J221" s="46">
        <f t="shared" si="33"/>
        <v>2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v>1</v>
      </c>
      <c r="F222" s="70"/>
      <c r="G222" s="46">
        <f t="shared" si="32"/>
        <v>1</v>
      </c>
      <c r="H222" s="77">
        <v>0</v>
      </c>
      <c r="I222" s="75">
        <v>0</v>
      </c>
      <c r="J222" s="46">
        <f t="shared" si="33"/>
        <v>1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v>10</v>
      </c>
      <c r="F223" s="70"/>
      <c r="G223" s="46">
        <f t="shared" si="32"/>
        <v>10</v>
      </c>
      <c r="H223" s="77">
        <v>0</v>
      </c>
      <c r="I223" s="75">
        <v>0</v>
      </c>
      <c r="J223" s="46">
        <f t="shared" si="33"/>
        <v>10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419</v>
      </c>
      <c r="F224" s="70"/>
      <c r="G224" s="46">
        <f t="shared" si="32"/>
        <v>419</v>
      </c>
      <c r="H224" s="77">
        <v>0</v>
      </c>
      <c r="I224" s="75">
        <v>0</v>
      </c>
      <c r="J224" s="46">
        <f t="shared" si="33"/>
        <v>419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/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/>
      <c r="F231" s="70"/>
      <c r="G231" s="46">
        <f t="shared" ref="G231:G249" si="48">E231+F231</f>
        <v>0</v>
      </c>
      <c r="H231" s="77">
        <v>0</v>
      </c>
      <c r="I231" s="75">
        <v>0</v>
      </c>
      <c r="J231" s="46">
        <f t="shared" ref="J231:J236" si="49">+G231-H231-K231-I231</f>
        <v>0</v>
      </c>
      <c r="K231" s="71"/>
      <c r="L231" s="20">
        <v>39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55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40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39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60" si="5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/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ref="J238:J249" si="53">+G238-H238-K238-I238</f>
        <v>0</v>
      </c>
      <c r="K238" s="71"/>
      <c r="L238" s="20">
        <v>35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53"/>
        <v>0</v>
      </c>
      <c r="K239" s="71"/>
      <c r="L239" s="20">
        <v>80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v>9</v>
      </c>
      <c r="F240" s="70"/>
      <c r="G240" s="46">
        <f t="shared" si="48"/>
        <v>9</v>
      </c>
      <c r="H240" s="77">
        <v>0</v>
      </c>
      <c r="I240" s="75">
        <v>0</v>
      </c>
      <c r="J240" s="46">
        <f t="shared" si="53"/>
        <v>9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53"/>
        <v>0</v>
      </c>
      <c r="K241" s="71"/>
      <c r="L241" s="20">
        <v>19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v>3</v>
      </c>
      <c r="F242" s="70"/>
      <c r="G242" s="46">
        <f t="shared" si="48"/>
        <v>3</v>
      </c>
      <c r="H242" s="77">
        <v>0</v>
      </c>
      <c r="I242" s="75">
        <v>0</v>
      </c>
      <c r="J242" s="46">
        <f t="shared" si="53"/>
        <v>3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v>1</v>
      </c>
      <c r="F243" s="70"/>
      <c r="G243" s="46">
        <f t="shared" si="48"/>
        <v>1</v>
      </c>
      <c r="H243" s="77">
        <v>0</v>
      </c>
      <c r="I243" s="75">
        <v>0</v>
      </c>
      <c r="J243" s="46">
        <f t="shared" si="53"/>
        <v>1</v>
      </c>
      <c r="K243" s="71"/>
      <c r="L243" s="20">
        <v>35</v>
      </c>
      <c r="M243" s="64">
        <f t="shared" ref="M243:M246" si="54">+L243*K243</f>
        <v>0</v>
      </c>
      <c r="N243" s="17" t="s">
        <v>16</v>
      </c>
      <c r="O243" s="18"/>
      <c r="P243" s="23">
        <f t="shared" ref="P243:P260" si="55">SUM(M243-O243)</f>
        <v>0</v>
      </c>
      <c r="Q243" s="89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v>1</v>
      </c>
      <c r="F244" s="70"/>
      <c r="G244" s="46">
        <f t="shared" si="48"/>
        <v>1</v>
      </c>
      <c r="H244" s="77">
        <v>0</v>
      </c>
      <c r="I244" s="75">
        <v>0</v>
      </c>
      <c r="J244" s="46">
        <f t="shared" si="53"/>
        <v>1</v>
      </c>
      <c r="K244" s="71"/>
      <c r="L244" s="20">
        <v>35</v>
      </c>
      <c r="M244" s="64">
        <f t="shared" si="54"/>
        <v>0</v>
      </c>
      <c r="N244" s="17" t="s">
        <v>16</v>
      </c>
      <c r="O244" s="18"/>
      <c r="P244" s="23">
        <f t="shared" si="55"/>
        <v>0</v>
      </c>
      <c r="Q244" s="89"/>
      <c r="R244" s="43">
        <f t="shared" si="56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v>2</v>
      </c>
      <c r="F245" s="70"/>
      <c r="G245" s="46">
        <f t="shared" si="48"/>
        <v>2</v>
      </c>
      <c r="H245" s="77">
        <v>0</v>
      </c>
      <c r="I245" s="75">
        <v>0</v>
      </c>
      <c r="J245" s="46">
        <f t="shared" si="53"/>
        <v>2</v>
      </c>
      <c r="K245" s="71"/>
      <c r="L245" s="20">
        <v>22</v>
      </c>
      <c r="M245" s="64">
        <f t="shared" si="54"/>
        <v>0</v>
      </c>
      <c r="N245" s="17" t="s">
        <v>16</v>
      </c>
      <c r="O245" s="18"/>
      <c r="P245" s="23">
        <f t="shared" si="55"/>
        <v>0</v>
      </c>
      <c r="Q245" s="89"/>
      <c r="R245" s="43">
        <f t="shared" si="56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v>2</v>
      </c>
      <c r="F246" s="70"/>
      <c r="G246" s="46">
        <f t="shared" si="48"/>
        <v>2</v>
      </c>
      <c r="H246" s="77">
        <v>0</v>
      </c>
      <c r="I246" s="75">
        <v>0</v>
      </c>
      <c r="J246" s="46">
        <f t="shared" si="53"/>
        <v>2</v>
      </c>
      <c r="K246" s="71"/>
      <c r="L246" s="20">
        <v>35</v>
      </c>
      <c r="M246" s="64">
        <f t="shared" si="54"/>
        <v>0</v>
      </c>
      <c r="N246" s="17" t="s">
        <v>16</v>
      </c>
      <c r="O246" s="18"/>
      <c r="P246" s="23">
        <f t="shared" si="55"/>
        <v>0</v>
      </c>
      <c r="Q246" s="89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v>22</v>
      </c>
      <c r="F247" s="70"/>
      <c r="G247" s="46">
        <f t="shared" si="48"/>
        <v>22</v>
      </c>
      <c r="H247" s="77">
        <v>0</v>
      </c>
      <c r="I247" s="75">
        <v>0</v>
      </c>
      <c r="J247" s="46">
        <f t="shared" si="53"/>
        <v>22</v>
      </c>
      <c r="K247" s="71"/>
      <c r="L247" s="20">
        <v>40</v>
      </c>
      <c r="M247" s="64">
        <f t="shared" si="50"/>
        <v>0</v>
      </c>
      <c r="N247" s="17" t="s">
        <v>16</v>
      </c>
      <c r="O247" s="18"/>
      <c r="P247" s="23">
        <f t="shared" si="55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v>30</v>
      </c>
      <c r="F248" s="70"/>
      <c r="G248" s="46">
        <f t="shared" si="48"/>
        <v>30</v>
      </c>
      <c r="H248" s="77">
        <v>0</v>
      </c>
      <c r="I248" s="75">
        <v>0</v>
      </c>
      <c r="J248" s="46">
        <f t="shared" si="53"/>
        <v>30</v>
      </c>
      <c r="K248" s="71"/>
      <c r="L248" s="20">
        <v>15</v>
      </c>
      <c r="M248" s="64">
        <f t="shared" si="36"/>
        <v>0</v>
      </c>
      <c r="N248" s="17" t="s">
        <v>16</v>
      </c>
      <c r="O248" s="18"/>
      <c r="P248" s="23">
        <f t="shared" si="55"/>
        <v>0</v>
      </c>
      <c r="Q248" s="89"/>
      <c r="R248" s="43">
        <f t="shared" si="5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v>19</v>
      </c>
      <c r="F249" s="70"/>
      <c r="G249" s="46">
        <f t="shared" si="48"/>
        <v>19</v>
      </c>
      <c r="H249" s="77">
        <v>0</v>
      </c>
      <c r="I249" s="75">
        <v>0</v>
      </c>
      <c r="J249" s="46">
        <f t="shared" si="53"/>
        <v>19</v>
      </c>
      <c r="K249" s="71"/>
      <c r="L249" s="20">
        <v>25</v>
      </c>
      <c r="M249" s="64">
        <f t="shared" si="36"/>
        <v>0</v>
      </c>
      <c r="N249" s="17" t="s">
        <v>16</v>
      </c>
      <c r="O249" s="18"/>
      <c r="P249" s="23">
        <f t="shared" si="55"/>
        <v>0</v>
      </c>
      <c r="Q249" s="89"/>
      <c r="R249" s="43">
        <f t="shared" si="52"/>
        <v>0</v>
      </c>
    </row>
    <row r="250" spans="1:18" ht="25.5" x14ac:dyDescent="0.55000000000000004">
      <c r="A250" s="10"/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/>
      <c r="N250" s="17"/>
      <c r="O250" s="18"/>
      <c r="P250" s="23">
        <f t="shared" si="55"/>
        <v>0</v>
      </c>
      <c r="Q250" s="89"/>
      <c r="R250" s="43">
        <f t="shared" si="52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/>
      <c r="N251" s="17"/>
      <c r="O251" s="18"/>
      <c r="P251" s="23">
        <f t="shared" si="55"/>
        <v>0</v>
      </c>
      <c r="Q251" s="89"/>
      <c r="R251" s="43">
        <f t="shared" si="52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/>
      <c r="N252" s="17"/>
      <c r="O252" s="18"/>
      <c r="P252" s="23">
        <f t="shared" si="55"/>
        <v>0</v>
      </c>
      <c r="Q252" s="89"/>
      <c r="R252" s="43">
        <f t="shared" si="52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>
        <f t="shared" si="55"/>
        <v>0</v>
      </c>
      <c r="Q253" s="89"/>
      <c r="R253" s="43">
        <f t="shared" si="52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/>
      <c r="J254" s="46"/>
      <c r="K254" s="71"/>
      <c r="L254" s="20"/>
      <c r="M254" s="64"/>
      <c r="N254" s="17"/>
      <c r="O254" s="18"/>
      <c r="P254" s="23">
        <f t="shared" si="55"/>
        <v>0</v>
      </c>
      <c r="Q254" s="89"/>
      <c r="R254" s="43">
        <f t="shared" si="52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>
        <f t="shared" si="55"/>
        <v>0</v>
      </c>
      <c r="Q255" s="89"/>
      <c r="R255" s="43">
        <f t="shared" si="52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55"/>
        <v>0</v>
      </c>
      <c r="Q256" s="89"/>
      <c r="R256" s="43">
        <f t="shared" si="52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/>
      <c r="H257" s="77"/>
      <c r="I257" s="75"/>
      <c r="J257" s="46"/>
      <c r="K257" s="71"/>
      <c r="L257" s="20"/>
      <c r="M257" s="64"/>
      <c r="N257" s="17"/>
      <c r="O257" s="18"/>
      <c r="P257" s="23">
        <f t="shared" si="55"/>
        <v>0</v>
      </c>
      <c r="Q257" s="89"/>
      <c r="R257" s="43">
        <f t="shared" si="52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>
        <f t="shared" si="55"/>
        <v>0</v>
      </c>
      <c r="Q258" s="89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>
        <f t="shared" si="55"/>
        <v>0</v>
      </c>
      <c r="Q259" s="89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>
        <f t="shared" si="36"/>
        <v>0</v>
      </c>
      <c r="N260" s="17" t="s">
        <v>16</v>
      </c>
      <c r="O260" s="18"/>
      <c r="P260" s="23">
        <f t="shared" si="55"/>
        <v>0</v>
      </c>
      <c r="Q260" s="89"/>
      <c r="R260" s="43">
        <f t="shared" si="52"/>
        <v>0</v>
      </c>
    </row>
    <row r="261" spans="1:19" ht="24" customHeight="1" x14ac:dyDescent="0.55000000000000004">
      <c r="A261" s="10"/>
      <c r="B261" s="10"/>
      <c r="C261" s="19"/>
      <c r="D261" s="10"/>
      <c r="E261" s="63"/>
      <c r="F261" s="70"/>
      <c r="G261" s="46"/>
      <c r="H261" s="77"/>
      <c r="I261" s="75"/>
      <c r="J261" s="46"/>
      <c r="K261" s="71"/>
      <c r="L261" s="20"/>
      <c r="M261" s="64">
        <f t="shared" si="36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3"/>
      <c r="F262" s="70"/>
      <c r="G262" s="46">
        <f t="shared" ref="G262" si="57">E262+F262</f>
        <v>0</v>
      </c>
      <c r="H262" s="77">
        <v>0</v>
      </c>
      <c r="I262" s="75">
        <v>0</v>
      </c>
      <c r="J262" s="46">
        <f t="shared" ref="J262" si="58">+G262-H262-K262-I262</f>
        <v>0</v>
      </c>
      <c r="K262" s="71"/>
      <c r="L262" s="20"/>
      <c r="M262" s="64">
        <f t="shared" ref="M262" si="59">+L262*K262</f>
        <v>0</v>
      </c>
      <c r="N262" s="17" t="s">
        <v>16</v>
      </c>
      <c r="O262" s="18"/>
      <c r="P262" s="23">
        <f t="shared" ref="P262" si="60">SUM(M262-O262)</f>
        <v>0</v>
      </c>
      <c r="Q262" s="89"/>
      <c r="R262" s="43">
        <f t="shared" ref="R262" si="61">+K262*Q262</f>
        <v>0</v>
      </c>
    </row>
    <row r="263" spans="1:19" ht="25.5" x14ac:dyDescent="0.55000000000000004">
      <c r="A263" s="1"/>
      <c r="E263" s="24"/>
      <c r="F263" s="25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3" t="s">
        <v>213</v>
      </c>
      <c r="Q263" s="90"/>
      <c r="R263" s="74">
        <f>SUM(R5:R262)</f>
        <v>0</v>
      </c>
      <c r="S263" s="74"/>
    </row>
    <row r="264" spans="1:19" ht="25.5" customHeight="1" x14ac:dyDescent="0.5">
      <c r="A264" s="1"/>
      <c r="E264" s="24"/>
      <c r="F264" s="25"/>
      <c r="G264" s="24"/>
      <c r="H264" s="25"/>
      <c r="I264" s="25"/>
      <c r="J264" s="24"/>
      <c r="K264" s="104" t="s">
        <v>212</v>
      </c>
      <c r="L264" s="105"/>
      <c r="M264" s="30">
        <f>+O263</f>
        <v>0</v>
      </c>
      <c r="N264" s="27"/>
      <c r="O264" s="29"/>
    </row>
    <row r="265" spans="1:19" ht="25.5" x14ac:dyDescent="0.55000000000000004">
      <c r="A265" s="1"/>
      <c r="E265" s="31"/>
      <c r="G265" s="31"/>
      <c r="J265" s="31"/>
      <c r="K265" s="32"/>
      <c r="L265" s="94" t="s">
        <v>202</v>
      </c>
      <c r="M265" s="94"/>
      <c r="N265" s="33">
        <f>SUM(M5:M264)</f>
        <v>0</v>
      </c>
    </row>
    <row r="266" spans="1:19" ht="25.5" x14ac:dyDescent="0.55000000000000004">
      <c r="A266" s="1"/>
      <c r="E266" s="3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E268" s="3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3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31"/>
      <c r="G271" s="31"/>
      <c r="J271" s="31"/>
      <c r="L271" s="34" t="s">
        <v>208</v>
      </c>
      <c r="M271" s="35"/>
      <c r="N271" s="33">
        <f>N265-N266-N267-N269-N270</f>
        <v>0</v>
      </c>
    </row>
    <row r="272" spans="1:19" ht="25.5" x14ac:dyDescent="0.55000000000000004">
      <c r="A272" s="1"/>
      <c r="E272" s="31"/>
      <c r="G272" s="31"/>
      <c r="J272" s="31"/>
      <c r="L272" s="34" t="s">
        <v>209</v>
      </c>
      <c r="M272" s="35"/>
      <c r="N272" s="37"/>
    </row>
    <row r="273" spans="1:14" ht="25.5" x14ac:dyDescent="0.55000000000000004">
      <c r="A273" s="1"/>
      <c r="E273" s="3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2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J45" sqref="J45"/>
      <selection pane="topRight" activeCell="J45" sqref="J45"/>
      <selection pane="bottomLeft" activeCell="J45" sqref="J45"/>
      <selection pane="bottomRight" activeCell="Q277" sqref="Q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>SUM(M6-O6)</f>
        <v>100</v>
      </c>
      <c r="Q6" s="119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0">
        <f t="shared" si="4"/>
        <v>50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20">
        <f t="shared" si="4"/>
        <v>100</v>
      </c>
      <c r="Q31" s="119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0">
        <f t="shared" si="4"/>
        <v>50</v>
      </c>
      <c r="Q39" s="89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4"/>
        <v>50</v>
      </c>
      <c r="Q40" s="89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4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0">
        <f t="shared" si="4"/>
        <v>50</v>
      </c>
      <c r="Q41" s="89">
        <v>15.42</v>
      </c>
      <c r="R41" s="43">
        <f t="shared" si="3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4"/>
        <v>0</v>
      </c>
      <c r="Q46" s="119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25</v>
      </c>
      <c r="P64" s="120">
        <f t="shared" si="4"/>
        <v>75</v>
      </c>
      <c r="Q64" s="89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25</v>
      </c>
      <c r="P65" s="120">
        <f t="shared" si="4"/>
        <v>75</v>
      </c>
      <c r="Q65" s="89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4"/>
        <v>50</v>
      </c>
      <c r="Q66" s="89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0">
        <f t="shared" si="4"/>
        <v>25</v>
      </c>
      <c r="Q74" s="89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>+G93-H93-K93-I93</f>
        <v>4</v>
      </c>
      <c r="K93" s="71">
        <v>1</v>
      </c>
      <c r="L93" s="21">
        <v>35</v>
      </c>
      <c r="M93" s="64">
        <f t="shared" si="7"/>
        <v>35</v>
      </c>
      <c r="N93" s="17" t="s">
        <v>16</v>
      </c>
      <c r="O93" s="18"/>
      <c r="P93" s="120">
        <f t="shared" si="8"/>
        <v>35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20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8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+ยกมา!J175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9</v>
      </c>
      <c r="F180" s="70"/>
      <c r="G180" s="46">
        <f t="shared" si="30"/>
        <v>9</v>
      </c>
      <c r="H180" s="77">
        <v>0</v>
      </c>
      <c r="I180" s="75">
        <v>0</v>
      </c>
      <c r="J180" s="46">
        <f t="shared" si="31"/>
        <v>8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0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+ยกมา!J188</f>
        <v>171</v>
      </c>
      <c r="F188" s="70"/>
      <c r="G188" s="46">
        <f>E188+F188</f>
        <v>171</v>
      </c>
      <c r="H188" s="77">
        <v>0</v>
      </c>
      <c r="I188" s="75">
        <v>0</v>
      </c>
      <c r="J188" s="46">
        <f>+G188-H188-K188-I188</f>
        <v>171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0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3</v>
      </c>
      <c r="F201" s="70"/>
      <c r="G201" s="46">
        <f t="shared" si="30"/>
        <v>3</v>
      </c>
      <c r="H201" s="77">
        <v>0</v>
      </c>
      <c r="I201" s="75">
        <v>0</v>
      </c>
      <c r="J201" s="46">
        <f t="shared" si="31"/>
        <v>0</v>
      </c>
      <c r="K201" s="71">
        <v>3</v>
      </c>
      <c r="L201" s="20">
        <v>90</v>
      </c>
      <c r="M201" s="64">
        <f t="shared" si="34"/>
        <v>270</v>
      </c>
      <c r="N201" s="17" t="s">
        <v>16</v>
      </c>
      <c r="O201" s="18">
        <v>170</v>
      </c>
      <c r="P201" s="120">
        <f t="shared" si="35"/>
        <v>100</v>
      </c>
      <c r="Q201" s="89">
        <v>60</v>
      </c>
      <c r="R201" s="43">
        <f t="shared" si="36"/>
        <v>180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>
        <v>15</v>
      </c>
      <c r="P205" s="120">
        <f t="shared" si="35"/>
        <v>40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4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176</v>
      </c>
      <c r="F216" s="70"/>
      <c r="G216" s="46">
        <f t="shared" si="30"/>
        <v>176</v>
      </c>
      <c r="H216" s="77">
        <v>0</v>
      </c>
      <c r="I216" s="75">
        <v>0</v>
      </c>
      <c r="J216" s="46">
        <f t="shared" si="31"/>
        <v>175</v>
      </c>
      <c r="K216" s="71">
        <v>1</v>
      </c>
      <c r="L216" s="20">
        <v>10</v>
      </c>
      <c r="M216" s="64">
        <f t="shared" si="34"/>
        <v>10</v>
      </c>
      <c r="N216" s="17" t="s">
        <v>16</v>
      </c>
      <c r="O216" s="18"/>
      <c r="P216" s="120">
        <f t="shared" si="35"/>
        <v>10</v>
      </c>
      <c r="Q216" s="89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6</v>
      </c>
      <c r="F217" s="70"/>
      <c r="G217" s="46">
        <f t="shared" si="30"/>
        <v>6</v>
      </c>
      <c r="H217" s="77">
        <v>0</v>
      </c>
      <c r="I217" s="75">
        <v>0</v>
      </c>
      <c r="J217" s="46">
        <f t="shared" si="31"/>
        <v>5</v>
      </c>
      <c r="K217" s="71">
        <v>1</v>
      </c>
      <c r="L217" s="20">
        <v>0</v>
      </c>
      <c r="M217" s="64">
        <f t="shared" si="34"/>
        <v>0</v>
      </c>
      <c r="N217" s="17" t="s">
        <v>1440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+ยกมา!J231</f>
        <v>0</v>
      </c>
      <c r="F231" s="70"/>
      <c r="G231" s="46">
        <f t="shared" ref="G231:G249" si="46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ref="J232:J249" si="47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39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2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50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35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+ยกมา!J239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80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+ยกมา!J240</f>
        <v>9</v>
      </c>
      <c r="F240" s="70"/>
      <c r="G240" s="46">
        <f t="shared" si="46"/>
        <v>9</v>
      </c>
      <c r="H240" s="77">
        <v>0</v>
      </c>
      <c r="I240" s="75">
        <v>0</v>
      </c>
      <c r="J240" s="46">
        <f t="shared" si="47"/>
        <v>9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+ยกมา!J241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19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+ยกมา!J242</f>
        <v>3</v>
      </c>
      <c r="F242" s="70"/>
      <c r="G242" s="46">
        <f t="shared" si="46"/>
        <v>3</v>
      </c>
      <c r="H242" s="77">
        <v>0</v>
      </c>
      <c r="I242" s="75">
        <v>0</v>
      </c>
      <c r="J242" s="46">
        <f t="shared" si="47"/>
        <v>3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+ยกมา!J243</f>
        <v>1</v>
      </c>
      <c r="F243" s="70"/>
      <c r="G243" s="46">
        <f t="shared" si="46"/>
        <v>1</v>
      </c>
      <c r="H243" s="77">
        <v>0</v>
      </c>
      <c r="I243" s="75">
        <v>0</v>
      </c>
      <c r="J243" s="46">
        <f t="shared" si="47"/>
        <v>1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57" si="52">SUM(M243-O243)</f>
        <v>0</v>
      </c>
      <c r="Q243" s="89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+ยกมา!J244</f>
        <v>1</v>
      </c>
      <c r="F244" s="70"/>
      <c r="G244" s="46">
        <f t="shared" si="46"/>
        <v>1</v>
      </c>
      <c r="H244" s="77">
        <v>0</v>
      </c>
      <c r="I244" s="75">
        <v>0</v>
      </c>
      <c r="J244" s="46">
        <f t="shared" si="47"/>
        <v>1</v>
      </c>
      <c r="K244" s="71"/>
      <c r="L244" s="20">
        <v>35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+ยกมา!J245</f>
        <v>2</v>
      </c>
      <c r="F245" s="70"/>
      <c r="G245" s="46">
        <f t="shared" si="46"/>
        <v>2</v>
      </c>
      <c r="H245" s="77">
        <v>0</v>
      </c>
      <c r="I245" s="75">
        <v>0</v>
      </c>
      <c r="J245" s="46">
        <f t="shared" si="47"/>
        <v>0</v>
      </c>
      <c r="K245" s="71">
        <v>2</v>
      </c>
      <c r="L245" s="20">
        <v>22</v>
      </c>
      <c r="M245" s="64">
        <f t="shared" si="51"/>
        <v>44</v>
      </c>
      <c r="N245" s="17" t="s">
        <v>16</v>
      </c>
      <c r="O245" s="18">
        <v>34</v>
      </c>
      <c r="P245" s="120">
        <f t="shared" si="52"/>
        <v>10</v>
      </c>
      <c r="Q245" s="89"/>
      <c r="R245" s="43">
        <f t="shared" si="5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+ยกมา!J246</f>
        <v>2</v>
      </c>
      <c r="F246" s="70"/>
      <c r="G246" s="46">
        <f t="shared" si="46"/>
        <v>2</v>
      </c>
      <c r="H246" s="77">
        <v>0</v>
      </c>
      <c r="I246" s="75">
        <v>0</v>
      </c>
      <c r="J246" s="46">
        <f t="shared" si="47"/>
        <v>2</v>
      </c>
      <c r="K246" s="71"/>
      <c r="L246" s="20">
        <v>35</v>
      </c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+ยกมา!J247</f>
        <v>22</v>
      </c>
      <c r="F247" s="70"/>
      <c r="G247" s="46">
        <f t="shared" si="46"/>
        <v>22</v>
      </c>
      <c r="H247" s="77">
        <v>0</v>
      </c>
      <c r="I247" s="75">
        <v>0</v>
      </c>
      <c r="J247" s="46">
        <f t="shared" si="47"/>
        <v>14</v>
      </c>
      <c r="K247" s="71">
        <v>8</v>
      </c>
      <c r="L247" s="20">
        <v>55</v>
      </c>
      <c r="M247" s="64">
        <f t="shared" si="48"/>
        <v>440</v>
      </c>
      <c r="N247" s="17" t="s">
        <v>16</v>
      </c>
      <c r="O247" s="18">
        <v>280</v>
      </c>
      <c r="P247" s="120">
        <f t="shared" si="52"/>
        <v>160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+ยกมา!J248</f>
        <v>30</v>
      </c>
      <c r="F248" s="70"/>
      <c r="G248" s="46">
        <f t="shared" si="46"/>
        <v>30</v>
      </c>
      <c r="H248" s="77">
        <v>0</v>
      </c>
      <c r="I248" s="75">
        <v>0</v>
      </c>
      <c r="J248" s="46">
        <f t="shared" si="47"/>
        <v>0</v>
      </c>
      <c r="K248" s="71">
        <v>30</v>
      </c>
      <c r="L248" s="20">
        <v>29</v>
      </c>
      <c r="M248" s="64">
        <f t="shared" si="34"/>
        <v>870</v>
      </c>
      <c r="N248" s="17" t="s">
        <v>16</v>
      </c>
      <c r="O248" s="18">
        <v>420</v>
      </c>
      <c r="P248" s="120">
        <f t="shared" si="52"/>
        <v>450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+ยกมา!J249</f>
        <v>19</v>
      </c>
      <c r="F249" s="70"/>
      <c r="G249" s="46">
        <f t="shared" si="46"/>
        <v>19</v>
      </c>
      <c r="H249" s="77">
        <v>0</v>
      </c>
      <c r="I249" s="75">
        <v>0</v>
      </c>
      <c r="J249" s="46">
        <f t="shared" si="47"/>
        <v>7</v>
      </c>
      <c r="K249" s="71">
        <v>12</v>
      </c>
      <c r="L249" s="20">
        <v>39</v>
      </c>
      <c r="M249" s="64">
        <f t="shared" si="34"/>
        <v>468</v>
      </c>
      <c r="N249" s="17" t="s">
        <v>16</v>
      </c>
      <c r="O249" s="18">
        <v>228</v>
      </c>
      <c r="P249" s="120">
        <f t="shared" si="52"/>
        <v>240</v>
      </c>
      <c r="Q249" s="89"/>
      <c r="R249" s="43">
        <f t="shared" si="36"/>
        <v>0</v>
      </c>
    </row>
    <row r="250" spans="1:18" ht="25.5" x14ac:dyDescent="0.55000000000000004">
      <c r="A250" s="10"/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/>
      <c r="N250" s="17"/>
      <c r="O250" s="18"/>
      <c r="P250" s="23">
        <f t="shared" si="52"/>
        <v>0</v>
      </c>
      <c r="Q250" s="89"/>
      <c r="R250" s="43"/>
    </row>
    <row r="251" spans="1:18" ht="25.5" x14ac:dyDescent="0.55000000000000004">
      <c r="A251" s="10"/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/>
      <c r="N251" s="17"/>
      <c r="O251" s="18"/>
      <c r="P251" s="23">
        <f t="shared" si="5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/>
      <c r="N252" s="17"/>
      <c r="O252" s="18"/>
      <c r="P252" s="23"/>
      <c r="Q252" s="89"/>
      <c r="R252" s="43"/>
    </row>
    <row r="253" spans="1:18" ht="25.5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/>
    </row>
    <row r="254" spans="1:18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/>
      <c r="J254" s="46"/>
      <c r="K254" s="71"/>
      <c r="L254" s="20"/>
      <c r="M254" s="64"/>
      <c r="N254" s="17"/>
      <c r="O254" s="18"/>
      <c r="P254" s="23"/>
      <c r="Q254" s="89"/>
      <c r="R254" s="43"/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/>
      <c r="O256" s="18"/>
      <c r="P256" s="23">
        <f t="shared" si="52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+ยกมา!J256</f>
        <v>0</v>
      </c>
      <c r="F257" s="70"/>
      <c r="G257" s="46"/>
      <c r="H257" s="77"/>
      <c r="I257" s="75"/>
      <c r="J257" s="46"/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52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+ยกมา!J260</f>
        <v>0</v>
      </c>
      <c r="F261" s="70"/>
      <c r="G261" s="46">
        <f t="shared" ref="G261:G262" si="54">E261+F261</f>
        <v>0</v>
      </c>
      <c r="H261" s="77">
        <v>0</v>
      </c>
      <c r="I261" s="75">
        <v>0</v>
      </c>
      <c r="J261" s="46">
        <f t="shared" ref="J261:J262" si="55">+G261-H261-K261-I261</f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+ยกมา!J261</f>
        <v>0</v>
      </c>
      <c r="F262" s="70"/>
      <c r="G262" s="46">
        <f t="shared" si="54"/>
        <v>0</v>
      </c>
      <c r="H262" s="77">
        <v>0</v>
      </c>
      <c r="I262" s="75">
        <v>0</v>
      </c>
      <c r="J262" s="46">
        <f t="shared" si="55"/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>
        <f>+ยกมา!J262</f>
        <v>0</v>
      </c>
      <c r="F263" s="70"/>
      <c r="G263" s="46">
        <f t="shared" ref="G263" si="56">E263+F263</f>
        <v>0</v>
      </c>
      <c r="H263" s="77">
        <v>0</v>
      </c>
      <c r="I263" s="75">
        <v>0</v>
      </c>
      <c r="J263" s="46">
        <f t="shared" ref="J263" si="57">+G263-H263-K263-I263</f>
        <v>0</v>
      </c>
      <c r="K263" s="71"/>
      <c r="L263" s="20"/>
      <c r="M263" s="64">
        <f t="shared" ref="M263" si="58">+L263*K263</f>
        <v>0</v>
      </c>
      <c r="N263" s="17" t="s">
        <v>16</v>
      </c>
      <c r="O263" s="18"/>
      <c r="P263" s="23">
        <f t="shared" ref="P263" si="59">SUM(M263-O263)</f>
        <v>0</v>
      </c>
      <c r="Q263" s="89"/>
      <c r="R263" s="43">
        <f t="shared" ref="R263" si="60">+K263*Q263</f>
        <v>0</v>
      </c>
    </row>
    <row r="264" spans="1:19" ht="25.5" x14ac:dyDescent="0.55000000000000004">
      <c r="A264" s="1"/>
      <c r="B264" s="117"/>
      <c r="C264" s="118"/>
      <c r="D264" s="117"/>
      <c r="E264" s="24"/>
      <c r="F264" s="117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753.87000000000012</v>
      </c>
      <c r="S264" s="74"/>
    </row>
    <row r="265" spans="1:19" ht="25.5" customHeight="1" x14ac:dyDescent="0.5">
      <c r="A265" s="1"/>
      <c r="B265" s="117"/>
      <c r="C265" s="118"/>
      <c r="D265" s="117"/>
      <c r="E265" s="24"/>
      <c r="F265" s="117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B266" s="117"/>
      <c r="C266" s="118"/>
      <c r="D266" s="117"/>
      <c r="E266" s="24"/>
      <c r="F266" s="117"/>
      <c r="G266" s="31"/>
      <c r="H266" s="118"/>
      <c r="J266" s="31"/>
      <c r="K266" s="32"/>
      <c r="L266" s="94" t="s">
        <v>202</v>
      </c>
      <c r="M266" s="94"/>
      <c r="N266" s="33">
        <f>SUM(M5:M265)</f>
        <v>3507</v>
      </c>
    </row>
    <row r="267" spans="1:19" ht="25.5" x14ac:dyDescent="0.55000000000000004">
      <c r="A267" s="1"/>
      <c r="B267" s="117"/>
      <c r="C267" s="118"/>
      <c r="D267" s="117"/>
      <c r="E267" s="24"/>
      <c r="F267" s="117"/>
      <c r="G267" s="31"/>
      <c r="H267" s="118"/>
      <c r="J267" s="31"/>
      <c r="L267" s="34" t="s">
        <v>203</v>
      </c>
      <c r="M267" s="35"/>
      <c r="N267" s="36"/>
    </row>
    <row r="268" spans="1:19" ht="25.5" x14ac:dyDescent="0.55000000000000004">
      <c r="A268" s="1"/>
      <c r="B268" s="117"/>
      <c r="C268" s="118"/>
      <c r="D268" s="117"/>
      <c r="E268" s="24"/>
      <c r="F268" s="117"/>
      <c r="G268" s="31"/>
      <c r="H268" s="118"/>
      <c r="J268" s="31"/>
      <c r="L268" s="34" t="s">
        <v>204</v>
      </c>
      <c r="M268" s="35"/>
      <c r="N268" s="36">
        <f>SUM(O268:AF268)</f>
        <v>655</v>
      </c>
      <c r="O268" s="2">
        <v>100</v>
      </c>
      <c r="P268" s="2">
        <v>225</v>
      </c>
      <c r="Q268" s="2">
        <v>230</v>
      </c>
      <c r="R268" s="2">
        <v>50</v>
      </c>
      <c r="S268" s="2">
        <v>50</v>
      </c>
    </row>
    <row r="269" spans="1:19" ht="25.5" x14ac:dyDescent="0.55000000000000004">
      <c r="A269" s="1"/>
      <c r="B269" s="117"/>
      <c r="C269" s="118"/>
      <c r="D269" s="117"/>
      <c r="E269" s="24"/>
      <c r="F269" s="117"/>
      <c r="G269" s="31"/>
      <c r="H269" s="118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B270" s="117"/>
      <c r="C270" s="118"/>
      <c r="D270" s="117"/>
      <c r="E270" s="24"/>
      <c r="F270" s="117"/>
      <c r="G270" s="31"/>
      <c r="H270" s="118"/>
      <c r="J270" s="31"/>
      <c r="L270" s="34" t="s">
        <v>206</v>
      </c>
      <c r="M270" s="35"/>
      <c r="N270" s="36"/>
    </row>
    <row r="271" spans="1:19" ht="25.5" x14ac:dyDescent="0.55000000000000004">
      <c r="A271" s="1"/>
      <c r="B271" s="117"/>
      <c r="C271" s="118"/>
      <c r="D271" s="117"/>
      <c r="E271" s="24"/>
      <c r="F271" s="117"/>
      <c r="G271" s="31"/>
      <c r="H271" s="118"/>
      <c r="J271" s="31"/>
      <c r="L271" s="34" t="s">
        <v>207</v>
      </c>
      <c r="M271" s="35"/>
      <c r="N271" s="37">
        <f>SUM(O5:O264)</f>
        <v>1472</v>
      </c>
    </row>
    <row r="272" spans="1:19" ht="25.5" x14ac:dyDescent="0.55000000000000004">
      <c r="A272" s="1"/>
      <c r="B272" s="117"/>
      <c r="C272" s="118"/>
      <c r="D272" s="117"/>
      <c r="E272" s="24"/>
      <c r="F272" s="117"/>
      <c r="G272" s="31"/>
      <c r="H272" s="118"/>
      <c r="J272" s="31"/>
      <c r="L272" s="34" t="s">
        <v>208</v>
      </c>
      <c r="M272" s="35"/>
      <c r="N272" s="33">
        <f>N266-N267-N268-N270-N271</f>
        <v>1380</v>
      </c>
    </row>
    <row r="273" spans="1:14" ht="25.5" x14ac:dyDescent="0.55000000000000004">
      <c r="A273" s="1"/>
      <c r="B273" s="117"/>
      <c r="C273" s="118"/>
      <c r="D273" s="117"/>
      <c r="E273" s="24"/>
      <c r="F273" s="117"/>
      <c r="G273" s="31"/>
      <c r="H273" s="118"/>
      <c r="J273" s="31"/>
      <c r="L273" s="34" t="s">
        <v>209</v>
      </c>
      <c r="M273" s="35"/>
      <c r="N273" s="37">
        <v>1380</v>
      </c>
    </row>
    <row r="274" spans="1:14" ht="25.5" x14ac:dyDescent="0.55000000000000004">
      <c r="A274" s="1"/>
      <c r="B274" s="117"/>
      <c r="C274" s="118"/>
      <c r="D274" s="117"/>
      <c r="E274" s="24"/>
      <c r="F274" s="117"/>
      <c r="G274" s="31"/>
      <c r="H274" s="118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B275" s="117"/>
      <c r="C275" s="118"/>
      <c r="D275" s="117"/>
      <c r="E275" s="24"/>
      <c r="F275" s="117"/>
      <c r="G275" s="118"/>
      <c r="H275" s="118"/>
      <c r="J275" s="2"/>
      <c r="L275" s="34" t="s">
        <v>211</v>
      </c>
      <c r="M275" s="35"/>
      <c r="N275" s="33">
        <f>+N273-N272</f>
        <v>0</v>
      </c>
    </row>
    <row r="276" spans="1:14" x14ac:dyDescent="0.5">
      <c r="B276" s="117"/>
      <c r="C276" s="118"/>
      <c r="D276" s="117"/>
      <c r="E276" s="118"/>
      <c r="F276" s="118"/>
      <c r="G276" s="118"/>
      <c r="H276" s="118"/>
      <c r="J276" s="2"/>
      <c r="L276" s="2"/>
    </row>
    <row r="277" spans="1:14" ht="25.5" x14ac:dyDescent="0.55000000000000004">
      <c r="B277" s="117"/>
      <c r="C277" s="118"/>
      <c r="D277" s="117"/>
      <c r="E277" s="118"/>
      <c r="F277" s="118"/>
      <c r="G277" s="118"/>
      <c r="H277" s="118"/>
      <c r="J277" s="2"/>
      <c r="L277" s="72" t="s">
        <v>272</v>
      </c>
      <c r="M277" s="2" t="s">
        <v>307</v>
      </c>
    </row>
    <row r="278" spans="1:14" x14ac:dyDescent="0.5">
      <c r="B278" s="117"/>
      <c r="C278" s="118"/>
      <c r="D278" s="117"/>
      <c r="E278" s="118"/>
      <c r="F278" s="118"/>
      <c r="G278" s="118"/>
      <c r="H278" s="118"/>
      <c r="J278" s="2"/>
      <c r="L278" s="2"/>
    </row>
    <row r="279" spans="1:14" x14ac:dyDescent="0.5">
      <c r="B279" s="117"/>
      <c r="C279" s="118"/>
      <c r="D279" s="117"/>
      <c r="E279" s="118"/>
      <c r="F279" s="118"/>
      <c r="G279" s="118"/>
      <c r="H279" s="118"/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0"/>
  <sheetViews>
    <sheetView zoomScale="80" zoomScaleNormal="80" workbookViewId="0">
      <pane xSplit="10" ySplit="4" topLeftCell="K223" activePane="bottomRight" state="frozen"/>
      <selection activeCell="J45" sqref="J45"/>
      <selection pane="topRight" activeCell="J45" sqref="J45"/>
      <selection pane="bottomLeft" activeCell="J45" sqref="J45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11</v>
      </c>
      <c r="F5" s="70">
        <v>10</v>
      </c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56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0">
        <f t="shared" si="3"/>
        <v>75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0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0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1</v>
      </c>
      <c r="F48" s="70">
        <v>5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0</v>
      </c>
      <c r="F62" s="70">
        <v>3</v>
      </c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3</v>
      </c>
      <c r="F64" s="70">
        <v>5</v>
      </c>
      <c r="G64" s="46">
        <f t="shared" si="5"/>
        <v>8</v>
      </c>
      <c r="H64" s="77">
        <v>0</v>
      </c>
      <c r="I64" s="75">
        <v>0</v>
      </c>
      <c r="J64" s="46">
        <f t="shared" si="6"/>
        <v>8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2</v>
      </c>
      <c r="F65" s="70">
        <v>5</v>
      </c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1</v>
      </c>
      <c r="F66" s="70">
        <v>5</v>
      </c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0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8</v>
      </c>
      <c r="F132" s="70">
        <v>5</v>
      </c>
      <c r="G132" s="46">
        <f t="shared" si="23"/>
        <v>13</v>
      </c>
      <c r="H132" s="77">
        <v>0</v>
      </c>
      <c r="I132" s="75">
        <v>0</v>
      </c>
      <c r="J132" s="46">
        <f t="shared" si="24"/>
        <v>8</v>
      </c>
      <c r="K132" s="71">
        <v>5</v>
      </c>
      <c r="L132" s="22">
        <v>60</v>
      </c>
      <c r="M132" s="64">
        <f t="shared" si="7"/>
        <v>300</v>
      </c>
      <c r="N132" s="17" t="s">
        <v>16</v>
      </c>
      <c r="O132" s="18">
        <v>150</v>
      </c>
      <c r="P132" s="120">
        <f t="shared" si="8"/>
        <v>150</v>
      </c>
      <c r="Q132" s="89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7</v>
      </c>
      <c r="F133" s="70">
        <v>10</v>
      </c>
      <c r="G133" s="46">
        <f t="shared" si="23"/>
        <v>17</v>
      </c>
      <c r="H133" s="77">
        <v>0</v>
      </c>
      <c r="I133" s="75">
        <v>0</v>
      </c>
      <c r="J133" s="46">
        <f t="shared" si="24"/>
        <v>12</v>
      </c>
      <c r="K133" s="71">
        <v>5</v>
      </c>
      <c r="L133" s="20">
        <v>50</v>
      </c>
      <c r="M133" s="64">
        <f t="shared" si="7"/>
        <v>250</v>
      </c>
      <c r="N133" s="17" t="s">
        <v>16</v>
      </c>
      <c r="O133" s="18">
        <v>175</v>
      </c>
      <c r="P133" s="120">
        <f t="shared" si="8"/>
        <v>75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8</v>
      </c>
      <c r="F180" s="70"/>
      <c r="G180" s="46">
        <f t="shared" si="30"/>
        <v>8</v>
      </c>
      <c r="H180" s="77">
        <v>0</v>
      </c>
      <c r="I180" s="75">
        <v>0</v>
      </c>
      <c r="J180" s="46">
        <f t="shared" si="31"/>
        <v>8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+'1'!J188</f>
        <v>171</v>
      </c>
      <c r="F188" s="70"/>
      <c r="G188" s="46">
        <f>E188+F188</f>
        <v>171</v>
      </c>
      <c r="H188" s="77">
        <v>0</v>
      </c>
      <c r="I188" s="75">
        <v>0</v>
      </c>
      <c r="J188" s="46">
        <f>+G188-H188-K188-I188</f>
        <v>171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0</v>
      </c>
      <c r="F198" s="70">
        <v>10</v>
      </c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2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0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175</v>
      </c>
      <c r="F216" s="70"/>
      <c r="G216" s="46">
        <f t="shared" si="30"/>
        <v>175</v>
      </c>
      <c r="H216" s="77">
        <v>0</v>
      </c>
      <c r="I216" s="75">
        <v>0</v>
      </c>
      <c r="J216" s="46">
        <f t="shared" si="31"/>
        <v>173</v>
      </c>
      <c r="K216" s="71">
        <v>2</v>
      </c>
      <c r="L216" s="20">
        <v>10</v>
      </c>
      <c r="M216" s="64">
        <f t="shared" si="34"/>
        <v>20</v>
      </c>
      <c r="N216" s="17" t="s">
        <v>16</v>
      </c>
      <c r="O216" s="18"/>
      <c r="P216" s="120">
        <f t="shared" si="35"/>
        <v>20</v>
      </c>
      <c r="Q216" s="89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5</v>
      </c>
      <c r="F217" s="70"/>
      <c r="G217" s="46">
        <f t="shared" si="30"/>
        <v>5</v>
      </c>
      <c r="H217" s="77">
        <v>0</v>
      </c>
      <c r="I217" s="75">
        <v>0</v>
      </c>
      <c r="J217" s="46">
        <f t="shared" si="31"/>
        <v>4</v>
      </c>
      <c r="K217" s="71">
        <v>1</v>
      </c>
      <c r="L217" s="20">
        <v>0</v>
      </c>
      <c r="M217" s="64">
        <f t="shared" si="34"/>
        <v>0</v>
      </c>
      <c r="N217" s="17" t="s">
        <v>1446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+'1'!J231</f>
        <v>0</v>
      </c>
      <c r="F231" s="70"/>
      <c r="G231" s="46">
        <f t="shared" ref="G231:G26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7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2" si="42">+L235*K235</f>
        <v>0</v>
      </c>
      <c r="N235" s="17" t="s">
        <v>16</v>
      </c>
      <c r="O235" s="18"/>
      <c r="P235" s="23">
        <f t="shared" ref="P235:P261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9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61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+'1'!J244</f>
        <v>1</v>
      </c>
      <c r="F244" s="70"/>
      <c r="G244" s="46">
        <f t="shared" si="40"/>
        <v>1</v>
      </c>
      <c r="H244" s="77">
        <v>0</v>
      </c>
      <c r="I244" s="75">
        <v>0</v>
      </c>
      <c r="J244" s="46">
        <f t="shared" si="41"/>
        <v>1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+'1'!J246</f>
        <v>2</v>
      </c>
      <c r="F246" s="70"/>
      <c r="G246" s="46">
        <f t="shared" si="40"/>
        <v>2</v>
      </c>
      <c r="H246" s="77">
        <v>0</v>
      </c>
      <c r="I246" s="75">
        <v>0</v>
      </c>
      <c r="J246" s="46">
        <f t="shared" si="41"/>
        <v>2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+'1'!J247</f>
        <v>14</v>
      </c>
      <c r="F247" s="70"/>
      <c r="G247" s="46">
        <f t="shared" si="40"/>
        <v>14</v>
      </c>
      <c r="H247" s="77">
        <v>0</v>
      </c>
      <c r="I247" s="75">
        <v>0</v>
      </c>
      <c r="J247" s="46">
        <f t="shared" si="41"/>
        <v>9</v>
      </c>
      <c r="K247" s="71">
        <v>5</v>
      </c>
      <c r="L247" s="20">
        <v>40</v>
      </c>
      <c r="M247" s="64">
        <f t="shared" si="45"/>
        <v>200</v>
      </c>
      <c r="N247" s="17" t="s">
        <v>16</v>
      </c>
      <c r="O247" s="18">
        <v>120</v>
      </c>
      <c r="P247" s="120">
        <f t="shared" si="43"/>
        <v>80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+'1'!J248</f>
        <v>0</v>
      </c>
      <c r="F248" s="70">
        <v>20</v>
      </c>
      <c r="G248" s="46">
        <f t="shared" si="40"/>
        <v>20</v>
      </c>
      <c r="H248" s="77">
        <v>0</v>
      </c>
      <c r="I248" s="75">
        <v>0</v>
      </c>
      <c r="J248" s="46">
        <f t="shared" si="41"/>
        <v>20</v>
      </c>
      <c r="K248" s="71"/>
      <c r="L248" s="20">
        <v>15</v>
      </c>
      <c r="M248" s="64">
        <f t="shared" si="45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+'1'!J249</f>
        <v>7</v>
      </c>
      <c r="F249" s="70"/>
      <c r="G249" s="46">
        <f t="shared" si="40"/>
        <v>7</v>
      </c>
      <c r="H249" s="77">
        <v>0</v>
      </c>
      <c r="I249" s="75">
        <v>0</v>
      </c>
      <c r="J249" s="46">
        <f t="shared" si="41"/>
        <v>5</v>
      </c>
      <c r="K249" s="71">
        <v>2</v>
      </c>
      <c r="L249" s="20">
        <v>39</v>
      </c>
      <c r="M249" s="64">
        <f t="shared" si="45"/>
        <v>78</v>
      </c>
      <c r="N249" s="17" t="s">
        <v>1447</v>
      </c>
      <c r="O249" s="18">
        <v>78</v>
      </c>
      <c r="P249" s="23">
        <f t="shared" si="43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5"/>
        <v>0</v>
      </c>
      <c r="N250" s="17" t="s">
        <v>16</v>
      </c>
      <c r="O250" s="18"/>
      <c r="P250" s="23">
        <f t="shared" si="43"/>
        <v>0</v>
      </c>
      <c r="Q250" s="89"/>
      <c r="R250" s="43"/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3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/>
      <c r="N252" s="17"/>
      <c r="O252" s="18"/>
      <c r="P252" s="23"/>
      <c r="Q252" s="89"/>
      <c r="R252" s="43"/>
    </row>
    <row r="253" spans="1:18" ht="25.5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/>
    </row>
    <row r="254" spans="1:18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/>
      <c r="J254" s="46"/>
      <c r="K254" s="71"/>
      <c r="L254" s="20"/>
      <c r="M254" s="64"/>
      <c r="N254" s="17"/>
      <c r="O254" s="18"/>
      <c r="P254" s="23"/>
      <c r="Q254" s="89"/>
      <c r="R254" s="43"/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3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40"/>
        <v>0</v>
      </c>
      <c r="H257" s="77">
        <v>0</v>
      </c>
      <c r="I257" s="75"/>
      <c r="J257" s="46">
        <f t="shared" si="41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43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ref="J261:J262" si="48">+G261-H261-K261-I261</f>
        <v>0</v>
      </c>
      <c r="K261" s="71"/>
      <c r="L261" s="20"/>
      <c r="M261" s="64">
        <f t="shared" si="45"/>
        <v>0</v>
      </c>
      <c r="N261" s="17" t="s">
        <v>16</v>
      </c>
      <c r="O261" s="18"/>
      <c r="P261" s="23">
        <f t="shared" si="43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+'1'!J262</f>
        <v>0</v>
      </c>
      <c r="F262" s="70"/>
      <c r="G262" s="46">
        <f t="shared" ref="G262" si="49">E262+F262</f>
        <v>0</v>
      </c>
      <c r="H262" s="77">
        <v>0</v>
      </c>
      <c r="I262" s="75">
        <v>0</v>
      </c>
      <c r="J262" s="46">
        <f t="shared" si="48"/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0">E263+F263</f>
        <v>0</v>
      </c>
      <c r="H263" s="77">
        <v>0</v>
      </c>
      <c r="I263" s="75">
        <v>0</v>
      </c>
      <c r="J263" s="46">
        <f t="shared" ref="J263" si="51">+G263-H263-K263-I263</f>
        <v>0</v>
      </c>
      <c r="K263" s="71"/>
      <c r="L263" s="20"/>
      <c r="M263" s="64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89"/>
      <c r="R263" s="43">
        <f t="shared" ref="R263" si="54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625.54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1748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723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1025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50"/>
  <sheetViews>
    <sheetView zoomScale="80" zoomScaleNormal="80" workbookViewId="0">
      <pane xSplit="10" ySplit="4" topLeftCell="K264" activePane="bottomRight" state="frozen"/>
      <selection activeCell="T272" sqref="T272"/>
      <selection pane="topRight" activeCell="T272" sqref="T272"/>
      <selection pane="bottomLeft" activeCell="T272" sqref="T272"/>
      <selection pane="bottomRight" activeCell="T279" sqref="T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21</v>
      </c>
      <c r="F5" s="70">
        <v>10</v>
      </c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31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56</v>
      </c>
      <c r="F6" s="70"/>
      <c r="G6" s="46">
        <f t="shared" si="0"/>
        <v>56</v>
      </c>
      <c r="H6" s="77">
        <v>0</v>
      </c>
      <c r="I6" s="75">
        <v>15</v>
      </c>
      <c r="J6" s="46">
        <f t="shared" si="1"/>
        <v>39</v>
      </c>
      <c r="K6" s="71">
        <v>2</v>
      </c>
      <c r="L6" s="15">
        <v>100</v>
      </c>
      <c r="M6" s="64">
        <f t="shared" ref="M6:M80" si="2">+L6*K6</f>
        <v>200</v>
      </c>
      <c r="N6" s="17" t="s">
        <v>271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2</v>
      </c>
      <c r="F20" s="70">
        <v>2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20</v>
      </c>
      <c r="P24" s="120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30</v>
      </c>
      <c r="P32" s="120">
        <f t="shared" si="3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1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0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6</v>
      </c>
      <c r="F48" s="70">
        <v>5</v>
      </c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0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6</v>
      </c>
      <c r="F53" s="70">
        <v>5</v>
      </c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3</v>
      </c>
      <c r="F62" s="70">
        <v>3</v>
      </c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8</v>
      </c>
      <c r="F64" s="70">
        <v>5</v>
      </c>
      <c r="G64" s="46">
        <f t="shared" si="5"/>
        <v>13</v>
      </c>
      <c r="H64" s="77">
        <v>0</v>
      </c>
      <c r="I64" s="75">
        <v>0</v>
      </c>
      <c r="J64" s="46">
        <f t="shared" si="6"/>
        <v>11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0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7</v>
      </c>
      <c r="F65" s="70">
        <v>5</v>
      </c>
      <c r="G65" s="46">
        <f t="shared" si="5"/>
        <v>12</v>
      </c>
      <c r="H65" s="77">
        <v>0</v>
      </c>
      <c r="I65" s="75">
        <v>0</v>
      </c>
      <c r="J65" s="46">
        <f t="shared" si="6"/>
        <v>12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6</v>
      </c>
      <c r="F66" s="70">
        <v>5</v>
      </c>
      <c r="G66" s="46">
        <f t="shared" si="5"/>
        <v>11</v>
      </c>
      <c r="H66" s="77">
        <v>0</v>
      </c>
      <c r="I66" s="75">
        <v>0</v>
      </c>
      <c r="J66" s="46">
        <f t="shared" si="6"/>
        <v>11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2</v>
      </c>
      <c r="F80" s="70">
        <v>2</v>
      </c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8</v>
      </c>
      <c r="F132" s="70">
        <v>5</v>
      </c>
      <c r="G132" s="46">
        <f t="shared" si="23"/>
        <v>13</v>
      </c>
      <c r="H132" s="77">
        <v>0</v>
      </c>
      <c r="I132" s="75">
        <v>0</v>
      </c>
      <c r="J132" s="46">
        <f t="shared" si="24"/>
        <v>13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12</v>
      </c>
      <c r="F133" s="70">
        <v>10</v>
      </c>
      <c r="G133" s="46">
        <f t="shared" si="23"/>
        <v>22</v>
      </c>
      <c r="H133" s="77">
        <v>0</v>
      </c>
      <c r="I133" s="75">
        <v>0</v>
      </c>
      <c r="J133" s="46">
        <f t="shared" si="24"/>
        <v>19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>
        <v>75</v>
      </c>
      <c r="P133" s="120">
        <f t="shared" si="8"/>
        <v>75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8</v>
      </c>
      <c r="F180" s="70"/>
      <c r="G180" s="46">
        <f t="shared" si="30"/>
        <v>8</v>
      </c>
      <c r="H180" s="77">
        <v>0</v>
      </c>
      <c r="I180" s="75">
        <v>0</v>
      </c>
      <c r="J180" s="46">
        <f t="shared" si="31"/>
        <v>7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0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+'2'!J188</f>
        <v>171</v>
      </c>
      <c r="F188" s="70"/>
      <c r="G188" s="46">
        <f>E188+F188</f>
        <v>171</v>
      </c>
      <c r="H188" s="77">
        <v>0</v>
      </c>
      <c r="I188" s="75">
        <v>0</v>
      </c>
      <c r="J188" s="46">
        <f>+G188-H188-K188-I188</f>
        <v>170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0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10</v>
      </c>
      <c r="F198" s="70">
        <v>10</v>
      </c>
      <c r="G198" s="46">
        <f t="shared" si="30"/>
        <v>20</v>
      </c>
      <c r="H198" s="77">
        <v>0</v>
      </c>
      <c r="I198" s="75">
        <v>0</v>
      </c>
      <c r="J198" s="46">
        <f t="shared" si="31"/>
        <v>20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173</v>
      </c>
      <c r="F216" s="70"/>
      <c r="G216" s="46">
        <f t="shared" si="30"/>
        <v>173</v>
      </c>
      <c r="H216" s="77">
        <v>0</v>
      </c>
      <c r="I216" s="75">
        <v>0</v>
      </c>
      <c r="J216" s="46">
        <f t="shared" si="31"/>
        <v>173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4</v>
      </c>
      <c r="F217" s="70"/>
      <c r="G217" s="46">
        <f t="shared" si="30"/>
        <v>4</v>
      </c>
      <c r="H217" s="77">
        <v>0</v>
      </c>
      <c r="I217" s="75">
        <v>0</v>
      </c>
      <c r="J217" s="46">
        <f t="shared" si="31"/>
        <v>3</v>
      </c>
      <c r="K217" s="71">
        <v>1</v>
      </c>
      <c r="L217" s="20">
        <v>0</v>
      </c>
      <c r="M217" s="64">
        <f t="shared" si="34"/>
        <v>0</v>
      </c>
      <c r="N217" s="17" t="s">
        <v>1446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+'2'!J229</f>
        <v>0</v>
      </c>
      <c r="F229" s="70">
        <v>15</v>
      </c>
      <c r="G229" s="46">
        <f t="shared" si="30"/>
        <v>15</v>
      </c>
      <c r="H229" s="77">
        <v>0</v>
      </c>
      <c r="I229" s="75">
        <v>0</v>
      </c>
      <c r="J229" s="46">
        <f t="shared" si="31"/>
        <v>0</v>
      </c>
      <c r="K229" s="71">
        <v>15</v>
      </c>
      <c r="L229" s="20">
        <v>100</v>
      </c>
      <c r="M229" s="64">
        <f t="shared" si="34"/>
        <v>1500</v>
      </c>
      <c r="N229" s="17" t="s">
        <v>16</v>
      </c>
      <c r="O229" s="18">
        <v>450</v>
      </c>
      <c r="P229" s="120">
        <f t="shared" si="35"/>
        <v>1050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+'2'!J231</f>
        <v>0</v>
      </c>
      <c r="F231" s="70"/>
      <c r="G231" s="46">
        <f t="shared" ref="G231:G26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6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9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2</v>
      </c>
      <c r="K242" s="71">
        <v>1</v>
      </c>
      <c r="L242" s="20">
        <v>15</v>
      </c>
      <c r="M242" s="64">
        <f t="shared" si="42"/>
        <v>15</v>
      </c>
      <c r="N242" s="17" t="s">
        <v>1447</v>
      </c>
      <c r="O242" s="18">
        <v>15</v>
      </c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0</v>
      </c>
      <c r="K243" s="71">
        <v>1</v>
      </c>
      <c r="L243" s="20">
        <v>35</v>
      </c>
      <c r="M243" s="64">
        <f t="shared" ref="M243:M262" si="45">+L243*K243</f>
        <v>35</v>
      </c>
      <c r="N243" s="17" t="s">
        <v>16</v>
      </c>
      <c r="O243" s="18">
        <v>15</v>
      </c>
      <c r="P243" s="120">
        <f t="shared" ref="P243:P246" si="46">SUM(M243-O243)</f>
        <v>20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+'2'!J244</f>
        <v>1</v>
      </c>
      <c r="F244" s="70"/>
      <c r="G244" s="46">
        <f t="shared" si="40"/>
        <v>1</v>
      </c>
      <c r="H244" s="77">
        <v>0</v>
      </c>
      <c r="I244" s="75">
        <v>0</v>
      </c>
      <c r="J244" s="46">
        <f t="shared" si="41"/>
        <v>0</v>
      </c>
      <c r="K244" s="71">
        <v>1</v>
      </c>
      <c r="L244" s="20">
        <v>35</v>
      </c>
      <c r="M244" s="64">
        <f t="shared" si="45"/>
        <v>35</v>
      </c>
      <c r="N244" s="17" t="s">
        <v>16</v>
      </c>
      <c r="O244" s="18">
        <v>15</v>
      </c>
      <c r="P244" s="120">
        <f t="shared" si="46"/>
        <v>20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+'2'!J246</f>
        <v>2</v>
      </c>
      <c r="F246" s="70"/>
      <c r="G246" s="46">
        <f t="shared" si="40"/>
        <v>2</v>
      </c>
      <c r="H246" s="77">
        <v>0</v>
      </c>
      <c r="I246" s="75">
        <v>0</v>
      </c>
      <c r="J246" s="46">
        <f t="shared" si="41"/>
        <v>0</v>
      </c>
      <c r="K246" s="71">
        <v>2</v>
      </c>
      <c r="L246" s="20">
        <v>35</v>
      </c>
      <c r="M246" s="64">
        <f t="shared" si="45"/>
        <v>70</v>
      </c>
      <c r="N246" s="17" t="s">
        <v>16</v>
      </c>
      <c r="O246" s="18">
        <v>35</v>
      </c>
      <c r="P246" s="120">
        <f t="shared" si="46"/>
        <v>35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+'2'!J247</f>
        <v>9</v>
      </c>
      <c r="F247" s="70"/>
      <c r="G247" s="46">
        <f t="shared" si="40"/>
        <v>9</v>
      </c>
      <c r="H247" s="77">
        <v>0</v>
      </c>
      <c r="I247" s="75">
        <v>0</v>
      </c>
      <c r="J247" s="46">
        <f t="shared" si="41"/>
        <v>0</v>
      </c>
      <c r="K247" s="71">
        <v>9</v>
      </c>
      <c r="L247" s="20">
        <v>40</v>
      </c>
      <c r="M247" s="64">
        <f t="shared" si="45"/>
        <v>360</v>
      </c>
      <c r="N247" s="17" t="s">
        <v>16</v>
      </c>
      <c r="O247" s="18">
        <v>180</v>
      </c>
      <c r="P247" s="120">
        <f t="shared" si="43"/>
        <v>180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+'2'!J248</f>
        <v>20</v>
      </c>
      <c r="F248" s="70"/>
      <c r="G248" s="46">
        <f t="shared" si="40"/>
        <v>20</v>
      </c>
      <c r="H248" s="77">
        <v>0</v>
      </c>
      <c r="I248" s="75">
        <v>0</v>
      </c>
      <c r="J248" s="46">
        <f t="shared" si="41"/>
        <v>9</v>
      </c>
      <c r="K248" s="71">
        <v>11</v>
      </c>
      <c r="L248" s="20">
        <v>29</v>
      </c>
      <c r="M248" s="64">
        <f t="shared" si="45"/>
        <v>319</v>
      </c>
      <c r="N248" s="17" t="s">
        <v>16</v>
      </c>
      <c r="O248" s="18">
        <v>154</v>
      </c>
      <c r="P248" s="120">
        <f t="shared" si="35"/>
        <v>165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+'2'!J249</f>
        <v>5</v>
      </c>
      <c r="F249" s="70"/>
      <c r="G249" s="46">
        <f t="shared" si="40"/>
        <v>5</v>
      </c>
      <c r="H249" s="77">
        <v>0</v>
      </c>
      <c r="I249" s="75">
        <v>0</v>
      </c>
      <c r="J249" s="46">
        <f t="shared" si="41"/>
        <v>3</v>
      </c>
      <c r="K249" s="71">
        <v>2</v>
      </c>
      <c r="L249" s="20">
        <v>39</v>
      </c>
      <c r="M249" s="64">
        <f t="shared" si="45"/>
        <v>78</v>
      </c>
      <c r="N249" s="17" t="s">
        <v>16</v>
      </c>
      <c r="O249" s="18">
        <v>63</v>
      </c>
      <c r="P249" s="120">
        <f t="shared" si="35"/>
        <v>15</v>
      </c>
      <c r="Q249" s="89"/>
      <c r="R249" s="43">
        <f t="shared" si="36"/>
        <v>0</v>
      </c>
    </row>
    <row r="250" spans="1:18" ht="25.5" x14ac:dyDescent="0.55000000000000004">
      <c r="A250" s="10"/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5"/>
        <v>0</v>
      </c>
      <c r="N250" s="17"/>
      <c r="O250" s="18"/>
      <c r="P250" s="23">
        <f t="shared" si="35"/>
        <v>0</v>
      </c>
      <c r="Q250" s="89"/>
      <c r="R250" s="43"/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/>
      <c r="O251" s="18"/>
      <c r="P251" s="23">
        <f t="shared" si="3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/>
      <c r="N252" s="17"/>
      <c r="O252" s="18"/>
      <c r="P252" s="23"/>
      <c r="Q252" s="89"/>
      <c r="R252" s="43"/>
    </row>
    <row r="253" spans="1:18" ht="25.5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/>
    </row>
    <row r="254" spans="1:18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/>
      <c r="J254" s="46"/>
      <c r="K254" s="71"/>
      <c r="L254" s="20"/>
      <c r="M254" s="64"/>
      <c r="N254" s="17"/>
      <c r="O254" s="18"/>
      <c r="P254" s="23"/>
      <c r="Q254" s="89"/>
      <c r="R254" s="43"/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/>
      <c r="O256" s="18"/>
      <c r="P256" s="23">
        <f t="shared" si="35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+'2'!J261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si="41"/>
        <v>0</v>
      </c>
      <c r="K261" s="71"/>
      <c r="L261" s="20"/>
      <c r="M261" s="64">
        <f t="shared" si="45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+'2'!J262</f>
        <v>0</v>
      </c>
      <c r="F262" s="70"/>
      <c r="G262" s="46">
        <f t="shared" ref="G262" si="48">E262+F262</f>
        <v>0</v>
      </c>
      <c r="H262" s="77">
        <v>0</v>
      </c>
      <c r="I262" s="75">
        <v>0</v>
      </c>
      <c r="J262" s="46">
        <f t="shared" ref="J262" si="49">+G262-H262-K262-I262</f>
        <v>0</v>
      </c>
      <c r="K262" s="71"/>
      <c r="L262" s="20"/>
      <c r="M262" s="64">
        <f t="shared" si="45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0">E263+F263</f>
        <v>0</v>
      </c>
      <c r="H263" s="77">
        <v>0</v>
      </c>
      <c r="I263" s="75">
        <v>0</v>
      </c>
      <c r="J263" s="46">
        <f t="shared" ref="J263" si="51">+G263-H263-K263-I263</f>
        <v>0</v>
      </c>
      <c r="K263" s="71"/>
      <c r="L263" s="20"/>
      <c r="M263" s="64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89"/>
      <c r="R263" s="43">
        <f t="shared" ref="R263" si="54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433.96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34" t="s">
        <v>202</v>
      </c>
      <c r="M266" s="35"/>
      <c r="N266" s="33">
        <f>SUM(M5:M265)</f>
        <v>3602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hidden="1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1670</v>
      </c>
      <c r="O268" s="2">
        <v>1050</v>
      </c>
      <c r="P268" s="2">
        <v>345</v>
      </c>
      <c r="Q268" s="87">
        <v>200</v>
      </c>
      <c r="R268" s="2">
        <v>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1287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645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645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>
    <filterColumn colId="15">
      <filters blank="1">
        <filter val="-"/>
        <filter val="1,050.00"/>
        <filter val="10.00"/>
        <filter val="100.00"/>
        <filter val="130.00"/>
        <filter val="15.00"/>
        <filter val="165.00"/>
        <filter val="180.00"/>
        <filter val="20.00"/>
        <filter val="200.00"/>
        <filter val="35.00"/>
        <filter val="5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0"/>
  <sheetViews>
    <sheetView zoomScale="80" zoomScaleNormal="80" workbookViewId="0">
      <pane xSplit="10" ySplit="4" topLeftCell="K258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30</v>
      </c>
      <c r="K5" s="71">
        <v>1</v>
      </c>
      <c r="L5" s="15">
        <v>50</v>
      </c>
      <c r="M5" s="64">
        <f>+L5*K5</f>
        <v>50</v>
      </c>
      <c r="N5" s="17" t="s">
        <v>1447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32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0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16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11</v>
      </c>
      <c r="F64" s="70"/>
      <c r="G64" s="46">
        <f t="shared" si="5"/>
        <v>11</v>
      </c>
      <c r="H64" s="77">
        <v>0</v>
      </c>
      <c r="I64" s="75">
        <v>0</v>
      </c>
      <c r="J64" s="46">
        <f t="shared" si="6"/>
        <v>10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12</v>
      </c>
      <c r="F65" s="70"/>
      <c r="G65" s="46">
        <f t="shared" si="5"/>
        <v>12</v>
      </c>
      <c r="H65" s="77">
        <v>0</v>
      </c>
      <c r="I65" s="75">
        <v>0</v>
      </c>
      <c r="J65" s="46">
        <f t="shared" si="6"/>
        <v>12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11</v>
      </c>
      <c r="F66" s="70"/>
      <c r="G66" s="46">
        <f t="shared" si="5"/>
        <v>11</v>
      </c>
      <c r="H66" s="77">
        <v>0</v>
      </c>
      <c r="I66" s="75">
        <v>0</v>
      </c>
      <c r="J66" s="46">
        <f t="shared" si="6"/>
        <v>11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13</v>
      </c>
      <c r="F132" s="70"/>
      <c r="G132" s="46">
        <f t="shared" si="23"/>
        <v>13</v>
      </c>
      <c r="H132" s="77">
        <v>0</v>
      </c>
      <c r="I132" s="75">
        <v>0</v>
      </c>
      <c r="J132" s="46">
        <f t="shared" si="24"/>
        <v>13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19</v>
      </c>
      <c r="F133" s="70"/>
      <c r="G133" s="46">
        <f t="shared" si="23"/>
        <v>19</v>
      </c>
      <c r="H133" s="77">
        <v>0</v>
      </c>
      <c r="I133" s="75">
        <v>0</v>
      </c>
      <c r="J133" s="46">
        <f t="shared" si="24"/>
        <v>18</v>
      </c>
      <c r="K133" s="71">
        <v>1</v>
      </c>
      <c r="L133" s="20">
        <v>50</v>
      </c>
      <c r="M133" s="64">
        <f t="shared" si="7"/>
        <v>50</v>
      </c>
      <c r="N133" s="17" t="s">
        <v>1447</v>
      </c>
      <c r="O133" s="18">
        <v>50</v>
      </c>
      <c r="P133" s="23">
        <f t="shared" si="8"/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7</v>
      </c>
      <c r="F180" s="70"/>
      <c r="G180" s="46">
        <f t="shared" si="30"/>
        <v>7</v>
      </c>
      <c r="H180" s="77">
        <v>0</v>
      </c>
      <c r="I180" s="75">
        <v>0</v>
      </c>
      <c r="J180" s="46">
        <f t="shared" si="31"/>
        <v>7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4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>
        <v>20</v>
      </c>
      <c r="P185" s="120">
        <f t="shared" si="35"/>
        <v>60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+'3'!J188</f>
        <v>170</v>
      </c>
      <c r="F188" s="70"/>
      <c r="G188" s="46">
        <f>E188+F188</f>
        <v>170</v>
      </c>
      <c r="H188" s="77">
        <v>0</v>
      </c>
      <c r="I188" s="75">
        <v>0</v>
      </c>
      <c r="J188" s="46">
        <f>+G188-H188-K188-I188</f>
        <v>170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20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173</v>
      </c>
      <c r="F216" s="70"/>
      <c r="G216" s="46">
        <f t="shared" si="30"/>
        <v>173</v>
      </c>
      <c r="H216" s="77">
        <v>0</v>
      </c>
      <c r="I216" s="75">
        <v>0</v>
      </c>
      <c r="J216" s="46">
        <f t="shared" si="31"/>
        <v>173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3</v>
      </c>
      <c r="F217" s="70"/>
      <c r="G217" s="46">
        <f t="shared" si="30"/>
        <v>3</v>
      </c>
      <c r="H217" s="77">
        <v>0</v>
      </c>
      <c r="I217" s="75">
        <v>0</v>
      </c>
      <c r="J217" s="46">
        <f t="shared" si="31"/>
        <v>3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+'3'!J231</f>
        <v>0</v>
      </c>
      <c r="F231" s="70"/>
      <c r="G231" s="46">
        <f t="shared" ref="G231:G26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62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+'3'!J240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9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+'3'!J242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61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5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+'3'!J248</f>
        <v>9</v>
      </c>
      <c r="F248" s="70"/>
      <c r="G248" s="46">
        <f t="shared" si="40"/>
        <v>9</v>
      </c>
      <c r="H248" s="77">
        <v>0</v>
      </c>
      <c r="I248" s="75">
        <v>0</v>
      </c>
      <c r="J248" s="46">
        <f t="shared" si="41"/>
        <v>0</v>
      </c>
      <c r="K248" s="71">
        <v>9</v>
      </c>
      <c r="L248" s="20">
        <v>29</v>
      </c>
      <c r="M248" s="64">
        <f t="shared" si="45"/>
        <v>261</v>
      </c>
      <c r="N248" s="17" t="s">
        <v>16</v>
      </c>
      <c r="O248" s="18">
        <v>126</v>
      </c>
      <c r="P248" s="120">
        <f t="shared" si="35"/>
        <v>135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+'3'!J249</f>
        <v>3</v>
      </c>
      <c r="F249" s="70"/>
      <c r="G249" s="46">
        <f t="shared" si="40"/>
        <v>3</v>
      </c>
      <c r="H249" s="77">
        <v>0</v>
      </c>
      <c r="I249" s="75">
        <v>0</v>
      </c>
      <c r="J249" s="46">
        <f t="shared" si="41"/>
        <v>0</v>
      </c>
      <c r="K249" s="71">
        <v>3</v>
      </c>
      <c r="L249" s="20">
        <v>39</v>
      </c>
      <c r="M249" s="64">
        <f t="shared" si="45"/>
        <v>117</v>
      </c>
      <c r="N249" s="17" t="s">
        <v>16</v>
      </c>
      <c r="O249" s="18">
        <v>97</v>
      </c>
      <c r="P249" s="120">
        <f t="shared" si="35"/>
        <v>20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+'3'!J250</f>
        <v>0</v>
      </c>
      <c r="F250" s="70">
        <v>2</v>
      </c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+'3'!J251</f>
        <v>0</v>
      </c>
      <c r="F251" s="70">
        <v>2</v>
      </c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45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+'3'!J252</f>
        <v>0</v>
      </c>
      <c r="F252" s="70">
        <v>2</v>
      </c>
      <c r="G252" s="46">
        <f t="shared" si="40"/>
        <v>2</v>
      </c>
      <c r="H252" s="77">
        <v>0</v>
      </c>
      <c r="I252" s="75">
        <v>0</v>
      </c>
      <c r="J252" s="46">
        <f t="shared" si="41"/>
        <v>2</v>
      </c>
      <c r="K252" s="71"/>
      <c r="L252" s="20">
        <v>29</v>
      </c>
      <c r="M252" s="64">
        <f t="shared" si="45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+'3'!J253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29</v>
      </c>
      <c r="M253" s="64">
        <f t="shared" si="45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29</v>
      </c>
      <c r="M254" s="64">
        <f t="shared" si="45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+'3'!J261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si="41"/>
        <v>0</v>
      </c>
      <c r="K261" s="71"/>
      <c r="L261" s="20"/>
      <c r="M261" s="64">
        <f t="shared" si="45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+'3'!J262</f>
        <v>0</v>
      </c>
      <c r="F262" s="70"/>
      <c r="G262" s="46">
        <f t="shared" ref="G262" si="48">E262+F262</f>
        <v>0</v>
      </c>
      <c r="H262" s="77">
        <v>0</v>
      </c>
      <c r="I262" s="75">
        <v>0</v>
      </c>
      <c r="J262" s="46">
        <f t="shared" si="41"/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49">E263+F263</f>
        <v>0</v>
      </c>
      <c r="H263" s="77">
        <v>0</v>
      </c>
      <c r="I263" s="75">
        <v>0</v>
      </c>
      <c r="J263" s="46">
        <f t="shared" ref="J263" si="50">+G263-H263-K263-I263</f>
        <v>0</v>
      </c>
      <c r="K263" s="71"/>
      <c r="L263" s="20"/>
      <c r="M263" s="64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89"/>
      <c r="R263" s="43">
        <f t="shared" ref="R263" si="53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492.81999999999994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34" t="s">
        <v>202</v>
      </c>
      <c r="M266" s="35"/>
      <c r="N266" s="33">
        <f>SUM(M5:M265)</f>
        <v>1608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530</v>
      </c>
      <c r="O268" s="2">
        <v>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343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720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720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25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20">
        <f>SUM(M5-O5)</f>
        <v>200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32</v>
      </c>
      <c r="F6" s="70">
        <v>50</v>
      </c>
      <c r="G6" s="46">
        <f t="shared" si="0"/>
        <v>82</v>
      </c>
      <c r="H6" s="77">
        <v>0</v>
      </c>
      <c r="I6" s="75">
        <v>0</v>
      </c>
      <c r="J6" s="46">
        <f t="shared" si="1"/>
        <v>81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5</v>
      </c>
      <c r="F11" s="70">
        <v>5</v>
      </c>
      <c r="G11" s="46">
        <f t="shared" si="0"/>
        <v>10</v>
      </c>
      <c r="H11" s="77">
        <v>0</v>
      </c>
      <c r="I11" s="75">
        <v>0</v>
      </c>
      <c r="J11" s="46">
        <f t="shared" si="1"/>
        <v>6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>
        <v>50</v>
      </c>
      <c r="P11" s="120">
        <f t="shared" si="3"/>
        <v>150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2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0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23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200</v>
      </c>
      <c r="P22" s="120">
        <f t="shared" si="3"/>
        <v>300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16</v>
      </c>
      <c r="F31" s="70">
        <v>10</v>
      </c>
      <c r="G31" s="46">
        <f t="shared" si="5"/>
        <v>26</v>
      </c>
      <c r="H31" s="77">
        <v>0</v>
      </c>
      <c r="I31" s="75">
        <v>0</v>
      </c>
      <c r="J31" s="46">
        <f t="shared" si="6"/>
        <v>22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200</v>
      </c>
      <c r="P31" s="120">
        <f t="shared" si="3"/>
        <v>200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>
        <v>65</v>
      </c>
      <c r="P33" s="120">
        <f t="shared" si="3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5</v>
      </c>
      <c r="F39" s="70">
        <v>3</v>
      </c>
      <c r="G39" s="46">
        <f t="shared" si="5"/>
        <v>8</v>
      </c>
      <c r="H39" s="77">
        <v>0</v>
      </c>
      <c r="I39" s="75">
        <v>0</v>
      </c>
      <c r="J39" s="46">
        <f t="shared" si="6"/>
        <v>6</v>
      </c>
      <c r="K39" s="71">
        <v>2</v>
      </c>
      <c r="L39" s="15">
        <v>50</v>
      </c>
      <c r="M39" s="64">
        <f t="shared" si="2"/>
        <v>100</v>
      </c>
      <c r="N39" s="17" t="s">
        <v>1448</v>
      </c>
      <c r="O39" s="18">
        <v>100</v>
      </c>
      <c r="P39" s="23">
        <f t="shared" si="3"/>
        <v>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4</v>
      </c>
      <c r="F41" s="70">
        <v>2</v>
      </c>
      <c r="G41" s="46">
        <f t="shared" si="5"/>
        <v>6</v>
      </c>
      <c r="H41" s="77">
        <v>0</v>
      </c>
      <c r="I41" s="75">
        <v>0</v>
      </c>
      <c r="J41" s="46">
        <f t="shared" si="6"/>
        <v>4</v>
      </c>
      <c r="K41" s="71">
        <v>2</v>
      </c>
      <c r="L41" s="15">
        <v>50</v>
      </c>
      <c r="M41" s="64">
        <f t="shared" si="2"/>
        <v>100</v>
      </c>
      <c r="N41" s="17" t="s">
        <v>1447</v>
      </c>
      <c r="O41" s="18">
        <v>100</v>
      </c>
      <c r="P41" s="23">
        <f t="shared" si="3"/>
        <v>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8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0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0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120</v>
      </c>
      <c r="P55" s="120">
        <f>SUM(M55-O55)</f>
        <v>120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0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60</v>
      </c>
      <c r="P59" s="120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10</v>
      </c>
      <c r="F64" s="70"/>
      <c r="G64" s="46">
        <f t="shared" si="5"/>
        <v>10</v>
      </c>
      <c r="H64" s="77">
        <v>0</v>
      </c>
      <c r="I64" s="75">
        <v>0</v>
      </c>
      <c r="J64" s="46">
        <f t="shared" si="6"/>
        <v>10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12</v>
      </c>
      <c r="F65" s="70"/>
      <c r="G65" s="46">
        <f t="shared" si="5"/>
        <v>12</v>
      </c>
      <c r="H65" s="77">
        <v>0</v>
      </c>
      <c r="I65" s="75">
        <v>0</v>
      </c>
      <c r="J65" s="46">
        <f t="shared" si="6"/>
        <v>12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11</v>
      </c>
      <c r="F66" s="70"/>
      <c r="G66" s="46">
        <f t="shared" si="5"/>
        <v>11</v>
      </c>
      <c r="H66" s="77">
        <v>0</v>
      </c>
      <c r="I66" s="75">
        <v>0</v>
      </c>
      <c r="J66" s="46">
        <f t="shared" si="6"/>
        <v>10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100</v>
      </c>
      <c r="P77" s="120">
        <f t="shared" si="3"/>
        <v>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0</v>
      </c>
      <c r="K93" s="71">
        <v>4</v>
      </c>
      <c r="L93" s="21">
        <v>35</v>
      </c>
      <c r="M93" s="64">
        <f t="shared" si="7"/>
        <v>140</v>
      </c>
      <c r="N93" s="17" t="s">
        <v>16</v>
      </c>
      <c r="O93" s="18">
        <v>70</v>
      </c>
      <c r="P93" s="120">
        <f t="shared" si="8"/>
        <v>70</v>
      </c>
      <c r="Q93" s="89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13</v>
      </c>
      <c r="F132" s="70"/>
      <c r="G132" s="46">
        <f t="shared" si="23"/>
        <v>13</v>
      </c>
      <c r="H132" s="77">
        <v>0</v>
      </c>
      <c r="I132" s="75">
        <v>0</v>
      </c>
      <c r="J132" s="46">
        <f t="shared" si="24"/>
        <v>13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18</v>
      </c>
      <c r="F133" s="70"/>
      <c r="G133" s="46">
        <f t="shared" si="23"/>
        <v>18</v>
      </c>
      <c r="H133" s="77">
        <v>0</v>
      </c>
      <c r="I133" s="75">
        <v>0</v>
      </c>
      <c r="J133" s="46">
        <f t="shared" si="24"/>
        <v>18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7</v>
      </c>
      <c r="F180" s="70"/>
      <c r="G180" s="46">
        <f t="shared" si="30"/>
        <v>7</v>
      </c>
      <c r="H180" s="77">
        <v>0</v>
      </c>
      <c r="I180" s="75">
        <v>0</v>
      </c>
      <c r="J180" s="46">
        <f t="shared" si="31"/>
        <v>7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+'4'!J188</f>
        <v>170</v>
      </c>
      <c r="F188" s="70"/>
      <c r="G188" s="46">
        <f>E188+F188</f>
        <v>170</v>
      </c>
      <c r="H188" s="77">
        <v>0</v>
      </c>
      <c r="I188" s="75">
        <v>0</v>
      </c>
      <c r="J188" s="46">
        <f>+G188-H188-K188-I188</f>
        <v>169</v>
      </c>
      <c r="K188" s="71">
        <v>1</v>
      </c>
      <c r="L188" s="20">
        <v>15</v>
      </c>
      <c r="M188" s="64">
        <f>+L188*K188</f>
        <v>15</v>
      </c>
      <c r="N188" s="17" t="s">
        <v>1447</v>
      </c>
      <c r="O188" s="18">
        <v>15</v>
      </c>
      <c r="P188" s="23">
        <f>SUM(M188-O188)</f>
        <v>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4</v>
      </c>
      <c r="F193" s="70">
        <v>5</v>
      </c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3</v>
      </c>
      <c r="F194" s="70">
        <v>10</v>
      </c>
      <c r="G194" s="46">
        <f t="shared" si="30"/>
        <v>13</v>
      </c>
      <c r="H194" s="77">
        <v>0</v>
      </c>
      <c r="I194" s="75">
        <v>0</v>
      </c>
      <c r="J194" s="46">
        <f t="shared" si="31"/>
        <v>13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20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2</v>
      </c>
      <c r="F209" s="70">
        <v>5</v>
      </c>
      <c r="G209" s="46">
        <f t="shared" si="30"/>
        <v>7</v>
      </c>
      <c r="H209" s="77">
        <v>0</v>
      </c>
      <c r="I209" s="75">
        <v>0</v>
      </c>
      <c r="J209" s="46">
        <f t="shared" si="31"/>
        <v>7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173</v>
      </c>
      <c r="F216" s="70"/>
      <c r="G216" s="46">
        <f t="shared" si="30"/>
        <v>173</v>
      </c>
      <c r="H216" s="77">
        <v>0</v>
      </c>
      <c r="I216" s="75">
        <v>0</v>
      </c>
      <c r="J216" s="46">
        <f t="shared" si="31"/>
        <v>170</v>
      </c>
      <c r="K216" s="71">
        <v>3</v>
      </c>
      <c r="L216" s="20">
        <v>10</v>
      </c>
      <c r="M216" s="64">
        <f t="shared" si="34"/>
        <v>30</v>
      </c>
      <c r="N216" s="17" t="s">
        <v>16</v>
      </c>
      <c r="O216" s="18"/>
      <c r="P216" s="120">
        <f t="shared" si="35"/>
        <v>30</v>
      </c>
      <c r="Q216" s="89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3</v>
      </c>
      <c r="F217" s="70"/>
      <c r="G217" s="46">
        <f t="shared" si="30"/>
        <v>3</v>
      </c>
      <c r="H217" s="77">
        <v>0</v>
      </c>
      <c r="I217" s="75">
        <v>0</v>
      </c>
      <c r="J217" s="46">
        <f t="shared" si="31"/>
        <v>3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>
        <v>40</v>
      </c>
      <c r="G227" s="46">
        <f t="shared" si="30"/>
        <v>40</v>
      </c>
      <c r="H227" s="77">
        <v>0</v>
      </c>
      <c r="I227" s="75">
        <v>0</v>
      </c>
      <c r="J227" s="46">
        <f t="shared" si="31"/>
        <v>0</v>
      </c>
      <c r="K227" s="71">
        <v>40</v>
      </c>
      <c r="L227" s="20">
        <v>25</v>
      </c>
      <c r="M227" s="64">
        <f t="shared" si="34"/>
        <v>1000</v>
      </c>
      <c r="N227" s="17" t="s">
        <v>16</v>
      </c>
      <c r="O227" s="18"/>
      <c r="P227" s="120">
        <f t="shared" si="35"/>
        <v>1000</v>
      </c>
      <c r="Q227" s="89">
        <v>20.36</v>
      </c>
      <c r="R227" s="43">
        <f t="shared" si="36"/>
        <v>814.4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+'4'!J240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9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+'4'!J242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61" si="45">+L243*K243</f>
        <v>0</v>
      </c>
      <c r="N243" s="17" t="s">
        <v>16</v>
      </c>
      <c r="O243" s="18"/>
      <c r="P243" s="23">
        <f t="shared" ref="P243:P261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+'4'!J250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/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+'4'!J251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/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+'4'!J252</f>
        <v>2</v>
      </c>
      <c r="F252" s="70"/>
      <c r="G252" s="46">
        <f t="shared" ref="G252:G254" si="48">E252+F252</f>
        <v>2</v>
      </c>
      <c r="H252" s="77">
        <v>0</v>
      </c>
      <c r="I252" s="75">
        <v>0</v>
      </c>
      <c r="J252" s="46">
        <f t="shared" ref="J252:J254" si="49">+G252-H252-K252-I252</f>
        <v>2</v>
      </c>
      <c r="K252" s="71"/>
      <c r="L252" s="20">
        <v>29</v>
      </c>
      <c r="M252" s="64"/>
      <c r="N252" s="17"/>
      <c r="O252" s="18"/>
      <c r="P252" s="23"/>
      <c r="Q252" s="89"/>
      <c r="R252" s="43"/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+'4'!J253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/>
      <c r="N253" s="17"/>
      <c r="O253" s="18"/>
      <c r="P253" s="23"/>
      <c r="Q253" s="89"/>
      <c r="R253" s="43"/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+'4'!J254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/>
      <c r="N254" s="17"/>
      <c r="O254" s="18"/>
      <c r="P254" s="23"/>
      <c r="Q254" s="89"/>
      <c r="R254" s="43"/>
    </row>
    <row r="255" spans="1:18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/>
      <c r="N255" s="17"/>
      <c r="O255" s="18"/>
      <c r="P255" s="23"/>
      <c r="Q255" s="89"/>
      <c r="R255" s="43"/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/>
      <c r="F257" s="70"/>
      <c r="G257" s="46"/>
      <c r="H257" s="77"/>
      <c r="I257" s="75"/>
      <c r="J257" s="46"/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46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/>
      <c r="F261" s="70"/>
      <c r="G261" s="46"/>
      <c r="H261" s="77"/>
      <c r="I261" s="75"/>
      <c r="J261" s="46"/>
      <c r="K261" s="71"/>
      <c r="L261" s="20"/>
      <c r="M261" s="64">
        <f t="shared" si="45"/>
        <v>0</v>
      </c>
      <c r="N261" s="17" t="s">
        <v>16</v>
      </c>
      <c r="O261" s="18"/>
      <c r="P261" s="23">
        <f t="shared" si="46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+'4'!J262</f>
        <v>0</v>
      </c>
      <c r="F262" s="70"/>
      <c r="G262" s="46">
        <f t="shared" ref="G262" si="50">E262+F262</f>
        <v>0</v>
      </c>
      <c r="H262" s="77">
        <v>0</v>
      </c>
      <c r="I262" s="75">
        <v>0</v>
      </c>
      <c r="J262" s="46">
        <f t="shared" ref="J262" si="51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2">E263+F263</f>
        <v>0</v>
      </c>
      <c r="H263" s="77">
        <v>0</v>
      </c>
      <c r="I263" s="75">
        <v>0</v>
      </c>
      <c r="J263" s="46">
        <f t="shared" ref="J263" si="53">+G263-H263-K263-I263</f>
        <v>0</v>
      </c>
      <c r="K263" s="71"/>
      <c r="L263" s="20"/>
      <c r="M263" s="64">
        <f t="shared" ref="M263" si="54">+L263*K263</f>
        <v>0</v>
      </c>
      <c r="N263" s="17" t="s">
        <v>16</v>
      </c>
      <c r="O263" s="18"/>
      <c r="P263" s="23">
        <f t="shared" ref="P263" si="55">SUM(M263-O263)</f>
        <v>0</v>
      </c>
      <c r="Q263" s="89"/>
      <c r="R263" s="43">
        <f t="shared" ref="R263" si="56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1907.5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4060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1735</v>
      </c>
      <c r="O268" s="2">
        <v>650</v>
      </c>
      <c r="P268" s="2">
        <v>1000</v>
      </c>
      <c r="Q268" s="87">
        <v>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>
        <v>44</v>
      </c>
      <c r="O270" s="2" t="s">
        <v>1449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1180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1101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1101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0"/>
  <sheetViews>
    <sheetView zoomScale="80" zoomScaleNormal="80" workbookViewId="0">
      <pane xSplit="10" ySplit="4" topLeftCell="M239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79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20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0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0">
        <f>SUM(M56-O56)</f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4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70</v>
      </c>
      <c r="P62" s="120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10</v>
      </c>
      <c r="F64" s="70"/>
      <c r="G64" s="46">
        <f t="shared" si="5"/>
        <v>10</v>
      </c>
      <c r="H64" s="77">
        <v>0</v>
      </c>
      <c r="I64" s="75">
        <v>0</v>
      </c>
      <c r="J64" s="46">
        <f t="shared" si="6"/>
        <v>10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12</v>
      </c>
      <c r="F65" s="70"/>
      <c r="G65" s="46">
        <f t="shared" si="5"/>
        <v>12</v>
      </c>
      <c r="H65" s="77">
        <v>0</v>
      </c>
      <c r="I65" s="75">
        <v>0</v>
      </c>
      <c r="J65" s="46">
        <f t="shared" si="6"/>
        <v>11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10</v>
      </c>
      <c r="F66" s="70"/>
      <c r="G66" s="46">
        <f t="shared" si="5"/>
        <v>10</v>
      </c>
      <c r="H66" s="77">
        <v>0</v>
      </c>
      <c r="I66" s="75">
        <v>0</v>
      </c>
      <c r="J66" s="46">
        <f t="shared" si="6"/>
        <v>10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13</v>
      </c>
      <c r="F132" s="70"/>
      <c r="G132" s="46">
        <f t="shared" si="23"/>
        <v>13</v>
      </c>
      <c r="H132" s="77">
        <v>0</v>
      </c>
      <c r="I132" s="75">
        <v>0</v>
      </c>
      <c r="J132" s="46">
        <f t="shared" si="24"/>
        <v>10</v>
      </c>
      <c r="K132" s="71">
        <v>3</v>
      </c>
      <c r="L132" s="22">
        <v>60</v>
      </c>
      <c r="M132" s="64">
        <f t="shared" si="7"/>
        <v>180</v>
      </c>
      <c r="N132" s="17" t="s">
        <v>16</v>
      </c>
      <c r="O132" s="18">
        <v>60</v>
      </c>
      <c r="P132" s="120">
        <f t="shared" si="8"/>
        <v>120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18</v>
      </c>
      <c r="F133" s="70"/>
      <c r="G133" s="46">
        <f t="shared" si="23"/>
        <v>18</v>
      </c>
      <c r="H133" s="77">
        <v>0</v>
      </c>
      <c r="I133" s="75">
        <v>0</v>
      </c>
      <c r="J133" s="46">
        <f t="shared" si="24"/>
        <v>18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7</v>
      </c>
      <c r="F180" s="70"/>
      <c r="G180" s="46">
        <f t="shared" si="30"/>
        <v>7</v>
      </c>
      <c r="H180" s="77">
        <v>0</v>
      </c>
      <c r="I180" s="75">
        <v>0</v>
      </c>
      <c r="J180" s="46">
        <f t="shared" si="31"/>
        <v>6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0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+'5'!J188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20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3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0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7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3</v>
      </c>
      <c r="F217" s="70"/>
      <c r="G217" s="46">
        <f t="shared" si="30"/>
        <v>3</v>
      </c>
      <c r="H217" s="77">
        <v>0</v>
      </c>
      <c r="I217" s="75">
        <v>0</v>
      </c>
      <c r="J217" s="46">
        <f t="shared" si="31"/>
        <v>3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+'5'!J229</f>
        <v>0</v>
      </c>
      <c r="F229" s="70">
        <v>10</v>
      </c>
      <c r="G229" s="46">
        <f t="shared" si="30"/>
        <v>10</v>
      </c>
      <c r="H229" s="77">
        <v>0</v>
      </c>
      <c r="I229" s="75">
        <v>0</v>
      </c>
      <c r="J229" s="46">
        <f t="shared" si="31"/>
        <v>0</v>
      </c>
      <c r="K229" s="71">
        <v>10</v>
      </c>
      <c r="L229" s="20">
        <v>100</v>
      </c>
      <c r="M229" s="64">
        <f t="shared" si="34"/>
        <v>1000</v>
      </c>
      <c r="N229" s="17" t="s">
        <v>16</v>
      </c>
      <c r="O229" s="18">
        <v>300</v>
      </c>
      <c r="P229" s="120">
        <f t="shared" si="35"/>
        <v>700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+'5'!J231</f>
        <v>0</v>
      </c>
      <c r="F231" s="70"/>
      <c r="G231" s="46">
        <f t="shared" ref="G231:G262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6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61" si="42">+L235*K235</f>
        <v>0</v>
      </c>
      <c r="N235" s="17" t="s">
        <v>16</v>
      </c>
      <c r="O235" s="18"/>
      <c r="P235" s="23">
        <f t="shared" ref="P235:P261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+'5'!J240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9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+'5'!J242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+'5'!J250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+'5'!J251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+'5'!J252</f>
        <v>2</v>
      </c>
      <c r="F252" s="70"/>
      <c r="G252" s="46">
        <f t="shared" si="40"/>
        <v>2</v>
      </c>
      <c r="H252" s="77">
        <v>0</v>
      </c>
      <c r="I252" s="75">
        <v>0</v>
      </c>
      <c r="J252" s="46">
        <f t="shared" si="41"/>
        <v>2</v>
      </c>
      <c r="K252" s="71"/>
      <c r="L252" s="20">
        <v>29</v>
      </c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29</v>
      </c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29</v>
      </c>
      <c r="M254" s="64">
        <f t="shared" si="42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si="43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42"/>
        <v>0</v>
      </c>
      <c r="N257" s="17" t="s">
        <v>16</v>
      </c>
      <c r="O257" s="18"/>
      <c r="P257" s="23">
        <f t="shared" si="43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+'5'!J261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si="41"/>
        <v>0</v>
      </c>
      <c r="K261" s="71"/>
      <c r="L261" s="20"/>
      <c r="M261" s="64">
        <f t="shared" si="42"/>
        <v>0</v>
      </c>
      <c r="N261" s="17" t="s">
        <v>16</v>
      </c>
      <c r="O261" s="18"/>
      <c r="P261" s="23">
        <f t="shared" si="43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+'5'!J262</f>
        <v>0</v>
      </c>
      <c r="F262" s="70"/>
      <c r="G262" s="46">
        <f t="shared" si="40"/>
        <v>0</v>
      </c>
      <c r="H262" s="77">
        <v>0</v>
      </c>
      <c r="I262" s="75">
        <v>0</v>
      </c>
      <c r="J262" s="46">
        <f t="shared" ref="J262" si="48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49">E263+F263</f>
        <v>0</v>
      </c>
      <c r="H263" s="77">
        <v>0</v>
      </c>
      <c r="I263" s="75">
        <v>0</v>
      </c>
      <c r="J263" s="46">
        <f t="shared" ref="J263" si="50">+G263-H263-K263-I263</f>
        <v>0</v>
      </c>
      <c r="K263" s="71"/>
      <c r="L263" s="20"/>
      <c r="M263" s="64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89"/>
      <c r="R263" s="43">
        <f t="shared" ref="R263" si="53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492.64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34" t="s">
        <v>202</v>
      </c>
      <c r="M266" s="35"/>
      <c r="N266" s="33">
        <f>SUM(M5:M265)</f>
        <v>2510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1380</v>
      </c>
      <c r="O268" s="2">
        <v>85</v>
      </c>
      <c r="P268" s="2">
        <v>135</v>
      </c>
      <c r="Q268" s="87">
        <v>160</v>
      </c>
      <c r="R268" s="2">
        <v>300</v>
      </c>
      <c r="S268" s="2">
        <v>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565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565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50"/>
  <sheetViews>
    <sheetView zoomScale="80" zoomScaleNormal="80" workbookViewId="0">
      <pane xSplit="10" ySplit="4" topLeftCell="N5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1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>
        <v>125</v>
      </c>
      <c r="P11" s="120">
        <f t="shared" si="3"/>
        <v>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0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195</v>
      </c>
      <c r="P32" s="120">
        <f t="shared" si="3"/>
        <v>195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0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0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>
        <v>120</v>
      </c>
      <c r="P58" s="120">
        <f t="shared" si="3"/>
        <v>120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10</v>
      </c>
      <c r="F64" s="70"/>
      <c r="G64" s="46">
        <f t="shared" si="5"/>
        <v>10</v>
      </c>
      <c r="H64" s="77">
        <v>0</v>
      </c>
      <c r="I64" s="75">
        <v>0</v>
      </c>
      <c r="J64" s="46">
        <f t="shared" si="6"/>
        <v>9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11</v>
      </c>
      <c r="F65" s="70"/>
      <c r="G65" s="46">
        <f t="shared" si="5"/>
        <v>11</v>
      </c>
      <c r="H65" s="77">
        <v>0</v>
      </c>
      <c r="I65" s="75">
        <v>0</v>
      </c>
      <c r="J65" s="46">
        <f t="shared" si="6"/>
        <v>9</v>
      </c>
      <c r="K65" s="71">
        <v>2</v>
      </c>
      <c r="L65" s="15">
        <v>50</v>
      </c>
      <c r="M65" s="64">
        <f t="shared" si="2"/>
        <v>100</v>
      </c>
      <c r="N65" s="17" t="s">
        <v>1447</v>
      </c>
      <c r="O65" s="18">
        <v>100</v>
      </c>
      <c r="P65" s="23">
        <f t="shared" si="3"/>
        <v>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10</v>
      </c>
      <c r="F66" s="70"/>
      <c r="G66" s="46">
        <f t="shared" si="5"/>
        <v>10</v>
      </c>
      <c r="H66" s="77">
        <v>0</v>
      </c>
      <c r="I66" s="75">
        <v>0</v>
      </c>
      <c r="J66" s="46">
        <f t="shared" si="6"/>
        <v>10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6</v>
      </c>
      <c r="K74" s="71">
        <v>4</v>
      </c>
      <c r="L74" s="21">
        <v>50</v>
      </c>
      <c r="M74" s="64">
        <f t="shared" si="2"/>
        <v>200</v>
      </c>
      <c r="N74" s="17" t="s">
        <v>16</v>
      </c>
      <c r="O74" s="18">
        <v>30</v>
      </c>
      <c r="P74" s="120">
        <f t="shared" si="3"/>
        <v>170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2"/>
        <v>100</v>
      </c>
      <c r="N77" s="17" t="s">
        <v>1447</v>
      </c>
      <c r="O77" s="18">
        <v>100</v>
      </c>
      <c r="P77" s="23">
        <f t="shared" si="3"/>
        <v>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18</v>
      </c>
      <c r="F133" s="70"/>
      <c r="G133" s="46">
        <f t="shared" si="23"/>
        <v>18</v>
      </c>
      <c r="H133" s="77">
        <v>0</v>
      </c>
      <c r="I133" s="75">
        <v>0</v>
      </c>
      <c r="J133" s="46">
        <f t="shared" si="24"/>
        <v>9</v>
      </c>
      <c r="K133" s="71">
        <v>9</v>
      </c>
      <c r="L133" s="20">
        <v>50</v>
      </c>
      <c r="M133" s="64">
        <f t="shared" si="7"/>
        <v>450</v>
      </c>
      <c r="N133" s="17" t="s">
        <v>16</v>
      </c>
      <c r="O133" s="18">
        <v>90</v>
      </c>
      <c r="P133" s="120">
        <f t="shared" si="8"/>
        <v>360</v>
      </c>
      <c r="Q133" s="89">
        <v>24.21</v>
      </c>
      <c r="R133" s="43">
        <f t="shared" si="9"/>
        <v>217.89000000000001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8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30</v>
      </c>
      <c r="P175" s="120">
        <f>SUM(M175-O175)</f>
        <v>120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5</v>
      </c>
      <c r="K180" s="71">
        <v>1</v>
      </c>
      <c r="L180" s="20">
        <v>35</v>
      </c>
      <c r="M180" s="64">
        <f t="shared" si="34"/>
        <v>35</v>
      </c>
      <c r="N180" s="17" t="s">
        <v>1447</v>
      </c>
      <c r="O180" s="18">
        <v>35</v>
      </c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+'6'!J188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17</v>
      </c>
      <c r="K198" s="71">
        <v>3</v>
      </c>
      <c r="L198" s="20">
        <v>150</v>
      </c>
      <c r="M198" s="64">
        <f t="shared" si="34"/>
        <v>450</v>
      </c>
      <c r="N198" s="17" t="s">
        <v>16</v>
      </c>
      <c r="O198" s="18"/>
      <c r="P198" s="120">
        <f t="shared" si="35"/>
        <v>450</v>
      </c>
      <c r="Q198" s="89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2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0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6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0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3</v>
      </c>
      <c r="F217" s="70"/>
      <c r="G217" s="46">
        <f t="shared" si="30"/>
        <v>3</v>
      </c>
      <c r="H217" s="77">
        <v>0</v>
      </c>
      <c r="I217" s="75">
        <v>0</v>
      </c>
      <c r="J217" s="46">
        <f t="shared" si="31"/>
        <v>2</v>
      </c>
      <c r="K217" s="71">
        <v>1</v>
      </c>
      <c r="L217" s="20">
        <v>0</v>
      </c>
      <c r="M217" s="64">
        <f t="shared" si="34"/>
        <v>0</v>
      </c>
      <c r="N217" s="17" t="s">
        <v>1446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+'6'!J231</f>
        <v>0</v>
      </c>
      <c r="F231" s="70"/>
      <c r="G231" s="46">
        <f t="shared" ref="G231:G26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6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+'6'!J240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8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/>
      <c r="P240" s="120">
        <f t="shared" si="43"/>
        <v>35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+'6'!J242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1</v>
      </c>
      <c r="K242" s="71">
        <v>1</v>
      </c>
      <c r="L242" s="20">
        <v>15</v>
      </c>
      <c r="M242" s="64">
        <f t="shared" si="42"/>
        <v>15</v>
      </c>
      <c r="N242" s="17" t="s">
        <v>1447</v>
      </c>
      <c r="O242" s="18">
        <v>15</v>
      </c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+'6'!J250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+'6'!J251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+'6'!J252</f>
        <v>2</v>
      </c>
      <c r="F252" s="70"/>
      <c r="G252" s="46">
        <f t="shared" si="40"/>
        <v>2</v>
      </c>
      <c r="H252" s="77">
        <v>0</v>
      </c>
      <c r="I252" s="75">
        <v>0</v>
      </c>
      <c r="J252" s="46">
        <f t="shared" si="41"/>
        <v>2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+'6'!J255</f>
        <v>0</v>
      </c>
      <c r="F255" s="70">
        <v>31</v>
      </c>
      <c r="G255" s="46">
        <f t="shared" si="40"/>
        <v>31</v>
      </c>
      <c r="H255" s="77">
        <v>0</v>
      </c>
      <c r="I255" s="75">
        <v>0</v>
      </c>
      <c r="J255" s="46">
        <f t="shared" si="41"/>
        <v>25</v>
      </c>
      <c r="K255" s="71">
        <v>6</v>
      </c>
      <c r="L255" s="20">
        <v>35</v>
      </c>
      <c r="M255" s="64">
        <f t="shared" si="34"/>
        <v>210</v>
      </c>
      <c r="N255" s="17" t="s">
        <v>16</v>
      </c>
      <c r="O255" s="18">
        <v>150</v>
      </c>
      <c r="P255" s="120">
        <f t="shared" si="35"/>
        <v>60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0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0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0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20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20" ht="25.5" x14ac:dyDescent="0.55000000000000004">
      <c r="A261" s="10"/>
      <c r="B261" s="10"/>
      <c r="C261" s="19"/>
      <c r="D261" s="10"/>
      <c r="E261" s="63">
        <f>+'6'!J261</f>
        <v>0</v>
      </c>
      <c r="F261" s="70"/>
      <c r="G261" s="46">
        <f t="shared" si="40"/>
        <v>0</v>
      </c>
      <c r="H261" s="77">
        <v>0</v>
      </c>
      <c r="I261" s="75">
        <v>0</v>
      </c>
      <c r="J261" s="46">
        <f t="shared" si="41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20" ht="24" customHeight="1" x14ac:dyDescent="0.55000000000000004">
      <c r="A262" s="10"/>
      <c r="B262" s="10"/>
      <c r="C262" s="19"/>
      <c r="D262" s="10"/>
      <c r="E262" s="63">
        <f>+'6'!J262</f>
        <v>0</v>
      </c>
      <c r="F262" s="70"/>
      <c r="G262" s="46">
        <f t="shared" ref="G262" si="48">E262+F262</f>
        <v>0</v>
      </c>
      <c r="H262" s="77">
        <v>0</v>
      </c>
      <c r="I262" s="75">
        <v>0</v>
      </c>
      <c r="J262" s="46">
        <f t="shared" ref="J262" si="49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3"/>
      <c r="F263" s="70"/>
      <c r="G263" s="46">
        <f t="shared" ref="G263" si="50">E263+F263</f>
        <v>0</v>
      </c>
      <c r="H263" s="77">
        <v>0</v>
      </c>
      <c r="I263" s="75">
        <v>0</v>
      </c>
      <c r="J263" s="46">
        <f t="shared" ref="J263" si="51">+G263-H263-K263-I263</f>
        <v>0</v>
      </c>
      <c r="K263" s="71"/>
      <c r="L263" s="20"/>
      <c r="M263" s="64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89"/>
      <c r="R263" s="43">
        <f t="shared" ref="R263" si="54">+K263*Q263</f>
        <v>0</v>
      </c>
    </row>
    <row r="264" spans="1:20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1358.1100000000001</v>
      </c>
      <c r="S264" s="74"/>
    </row>
    <row r="265" spans="1:20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20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3720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20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1595</v>
      </c>
      <c r="O268" s="2">
        <v>600</v>
      </c>
      <c r="P268" s="2">
        <v>400</v>
      </c>
      <c r="Q268" s="87">
        <v>100</v>
      </c>
      <c r="R268" s="2">
        <v>130</v>
      </c>
      <c r="S268" s="2">
        <v>200</v>
      </c>
      <c r="T268" s="2">
        <v>165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0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1040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1085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1085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24</v>
      </c>
      <c r="K5" s="71">
        <v>1</v>
      </c>
      <c r="L5" s="15">
        <v>50</v>
      </c>
      <c r="M5" s="64">
        <f>+L5*K5</f>
        <v>50</v>
      </c>
      <c r="N5" s="17" t="s">
        <v>1447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76</v>
      </c>
      <c r="F6" s="70">
        <v>20</v>
      </c>
      <c r="G6" s="46">
        <f t="shared" si="0"/>
        <v>96</v>
      </c>
      <c r="H6" s="77">
        <v>0</v>
      </c>
      <c r="I6" s="75">
        <v>0</v>
      </c>
      <c r="J6" s="46">
        <f t="shared" si="1"/>
        <v>93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20</v>
      </c>
      <c r="F22" s="70">
        <v>10</v>
      </c>
      <c r="G22" s="46">
        <f t="shared" si="0"/>
        <v>30</v>
      </c>
      <c r="H22" s="77">
        <v>0</v>
      </c>
      <c r="I22" s="75">
        <v>0</v>
      </c>
      <c r="J22" s="46">
        <f t="shared" si="1"/>
        <v>28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20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20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0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0">
        <f>SUM(M53-O53)</f>
        <v>25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9</v>
      </c>
      <c r="F64" s="70"/>
      <c r="G64" s="46">
        <f t="shared" si="5"/>
        <v>9</v>
      </c>
      <c r="H64" s="77">
        <v>0</v>
      </c>
      <c r="I64" s="75">
        <v>0</v>
      </c>
      <c r="J64" s="46">
        <f t="shared" si="6"/>
        <v>8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25</v>
      </c>
      <c r="P64" s="120">
        <f t="shared" si="3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9</v>
      </c>
      <c r="F65" s="70"/>
      <c r="G65" s="46">
        <f t="shared" si="5"/>
        <v>9</v>
      </c>
      <c r="H65" s="77">
        <v>0</v>
      </c>
      <c r="I65" s="75">
        <v>0</v>
      </c>
      <c r="J65" s="46">
        <f t="shared" si="6"/>
        <v>8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10</v>
      </c>
      <c r="F66" s="70"/>
      <c r="G66" s="46">
        <f t="shared" si="5"/>
        <v>10</v>
      </c>
      <c r="H66" s="77">
        <v>0</v>
      </c>
      <c r="I66" s="75">
        <v>0</v>
      </c>
      <c r="J66" s="46">
        <f t="shared" si="6"/>
        <v>8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0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0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+'7'!J188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6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2</v>
      </c>
      <c r="F217" s="70"/>
      <c r="G217" s="46">
        <f t="shared" si="30"/>
        <v>2</v>
      </c>
      <c r="H217" s="77">
        <v>0</v>
      </c>
      <c r="I217" s="75">
        <v>0</v>
      </c>
      <c r="J217" s="46">
        <f t="shared" si="31"/>
        <v>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419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+'7'!J240</f>
        <v>8</v>
      </c>
      <c r="F240" s="70"/>
      <c r="G240" s="46">
        <f t="shared" si="40"/>
        <v>8</v>
      </c>
      <c r="H240" s="77">
        <v>0</v>
      </c>
      <c r="I240" s="75">
        <v>0</v>
      </c>
      <c r="J240" s="46">
        <f t="shared" si="41"/>
        <v>8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+'7'!J242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+'7'!J250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+'7'!J251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+'7'!J252</f>
        <v>2</v>
      </c>
      <c r="F252" s="70"/>
      <c r="G252" s="46">
        <f t="shared" ref="G252:G262" si="48">E252+F252</f>
        <v>2</v>
      </c>
      <c r="H252" s="77">
        <v>0</v>
      </c>
      <c r="I252" s="75">
        <v>0</v>
      </c>
      <c r="J252" s="46">
        <f t="shared" ref="J252:J261" si="49">+G252-H252-K252-I252</f>
        <v>2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+'7'!J254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+'7'!J255</f>
        <v>25</v>
      </c>
      <c r="F255" s="70"/>
      <c r="G255" s="46">
        <f t="shared" si="48"/>
        <v>25</v>
      </c>
      <c r="H255" s="77">
        <v>0</v>
      </c>
      <c r="I255" s="75">
        <v>0</v>
      </c>
      <c r="J255" s="46">
        <f t="shared" si="49"/>
        <v>25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+'7'!J261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+'7'!J262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357.42000000000007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1005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600</v>
      </c>
      <c r="O268" s="2">
        <v>500</v>
      </c>
      <c r="P268" s="2"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23</v>
      </c>
      <c r="K5" s="71">
        <v>1</v>
      </c>
      <c r="L5" s="15">
        <v>0</v>
      </c>
      <c r="M5" s="64">
        <f>+L5*K5</f>
        <v>0</v>
      </c>
      <c r="N5" s="17" t="s">
        <v>1454</v>
      </c>
      <c r="O5" s="18"/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93</v>
      </c>
      <c r="F6" s="70"/>
      <c r="G6" s="46">
        <f t="shared" si="0"/>
        <v>93</v>
      </c>
      <c r="H6" s="77">
        <v>0</v>
      </c>
      <c r="I6" s="75">
        <v>0</v>
      </c>
      <c r="J6" s="46">
        <f t="shared" si="1"/>
        <v>66</v>
      </c>
      <c r="K6" s="71">
        <v>27</v>
      </c>
      <c r="L6" s="15">
        <v>100</v>
      </c>
      <c r="M6" s="64">
        <f t="shared" ref="M6:M80" si="2">+L6*K6</f>
        <v>2700</v>
      </c>
      <c r="N6" s="17" t="s">
        <v>16</v>
      </c>
      <c r="O6" s="18">
        <v>620</v>
      </c>
      <c r="P6" s="120">
        <f t="shared" ref="P6:P80" si="3">SUM(M6-O6)</f>
        <v>2080</v>
      </c>
      <c r="Q6" s="119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20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24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0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16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200</v>
      </c>
      <c r="P31" s="120">
        <f t="shared" si="3"/>
        <v>200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0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0">
        <f t="shared" si="3"/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>
        <v>50</v>
      </c>
      <c r="P47" s="120">
        <f t="shared" si="3"/>
        <v>50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0">
        <f>SUM(M48-O48)</f>
        <v>25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2</v>
      </c>
      <c r="K50" s="71">
        <v>2</v>
      </c>
      <c r="L50" s="15">
        <v>50</v>
      </c>
      <c r="M50" s="64">
        <f t="shared" si="2"/>
        <v>100</v>
      </c>
      <c r="N50" s="17" t="s">
        <v>1447</v>
      </c>
      <c r="O50" s="18">
        <v>100</v>
      </c>
      <c r="P50" s="23">
        <f t="shared" si="3"/>
        <v>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8</v>
      </c>
      <c r="F64" s="70"/>
      <c r="G64" s="46">
        <f t="shared" si="5"/>
        <v>8</v>
      </c>
      <c r="H64" s="77">
        <v>0</v>
      </c>
      <c r="I64" s="75">
        <v>0</v>
      </c>
      <c r="J64" s="46">
        <f t="shared" si="6"/>
        <v>7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25</v>
      </c>
      <c r="P64" s="120">
        <f t="shared" si="3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6"/>
        <v>6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7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0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25</v>
      </c>
      <c r="P80" s="120">
        <f t="shared" si="3"/>
        <v>30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25</v>
      </c>
      <c r="P81" s="120">
        <f t="shared" ref="P81:P172" si="8">SUM(M81-O81)</f>
        <v>30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100</v>
      </c>
      <c r="P112" s="120">
        <f>SUM(M112-O112)</f>
        <v>100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>
        <v>10</v>
      </c>
      <c r="P115" s="120">
        <f>SUM(M115-O115)</f>
        <v>50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7</v>
      </c>
      <c r="K132" s="71">
        <v>3</v>
      </c>
      <c r="L132" s="22">
        <v>60</v>
      </c>
      <c r="M132" s="64">
        <f t="shared" si="7"/>
        <v>180</v>
      </c>
      <c r="N132" s="17" t="s">
        <v>16</v>
      </c>
      <c r="O132" s="18">
        <v>90</v>
      </c>
      <c r="P132" s="120">
        <f t="shared" si="8"/>
        <v>90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+'8'!J156</f>
        <v>0</v>
      </c>
      <c r="F156" s="70">
        <v>40</v>
      </c>
      <c r="G156" s="46">
        <f t="shared" si="23"/>
        <v>40</v>
      </c>
      <c r="H156" s="77">
        <v>0</v>
      </c>
      <c r="I156" s="75">
        <v>0</v>
      </c>
      <c r="J156" s="46">
        <f t="shared" si="24"/>
        <v>18</v>
      </c>
      <c r="K156" s="71">
        <v>22</v>
      </c>
      <c r="L156" s="20">
        <v>15</v>
      </c>
      <c r="M156" s="64">
        <f t="shared" si="7"/>
        <v>330</v>
      </c>
      <c r="N156" s="17" t="s">
        <v>1452</v>
      </c>
      <c r="O156" s="18">
        <v>205</v>
      </c>
      <c r="P156" s="120">
        <f t="shared" si="8"/>
        <v>125</v>
      </c>
      <c r="Q156" s="89">
        <v>11.39</v>
      </c>
      <c r="R156" s="43">
        <f t="shared" si="9"/>
        <v>250.58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+'8'!J157</f>
        <v>0</v>
      </c>
      <c r="F157" s="70">
        <v>20</v>
      </c>
      <c r="G157" s="46">
        <f t="shared" si="23"/>
        <v>20</v>
      </c>
      <c r="H157" s="77">
        <v>0</v>
      </c>
      <c r="I157" s="75">
        <v>0</v>
      </c>
      <c r="J157" s="46">
        <f t="shared" si="24"/>
        <v>14</v>
      </c>
      <c r="K157" s="71">
        <v>6</v>
      </c>
      <c r="L157" s="20">
        <v>30</v>
      </c>
      <c r="M157" s="64">
        <f t="shared" si="7"/>
        <v>180</v>
      </c>
      <c r="N157" s="17" t="s">
        <v>1452</v>
      </c>
      <c r="O157" s="18"/>
      <c r="P157" s="120">
        <f t="shared" si="8"/>
        <v>180</v>
      </c>
      <c r="Q157" s="89">
        <v>15.6</v>
      </c>
      <c r="R157" s="43">
        <f t="shared" si="9"/>
        <v>93.6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3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>
        <v>10</v>
      </c>
      <c r="P185" s="120">
        <f t="shared" si="35"/>
        <v>70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+'8'!J188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>
        <v>20</v>
      </c>
      <c r="P194" s="120">
        <f t="shared" si="35"/>
        <v>100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16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>
        <v>30</v>
      </c>
      <c r="P198" s="120">
        <f t="shared" si="35"/>
        <v>120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0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>
        <v>50</v>
      </c>
      <c r="P208" s="120">
        <f t="shared" si="35"/>
        <v>50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5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60</v>
      </c>
      <c r="P209" s="120">
        <f t="shared" si="35"/>
        <v>60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120</v>
      </c>
      <c r="K216" s="71">
        <v>50</v>
      </c>
      <c r="L216" s="20">
        <v>0</v>
      </c>
      <c r="M216" s="64">
        <f t="shared" si="34"/>
        <v>0</v>
      </c>
      <c r="N216" s="17" t="s">
        <v>1454</v>
      </c>
      <c r="O216" s="18"/>
      <c r="P216" s="23">
        <f t="shared" si="35"/>
        <v>0</v>
      </c>
      <c r="Q216" s="89">
        <v>9</v>
      </c>
      <c r="R216" s="43">
        <f t="shared" si="36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2</v>
      </c>
      <c r="F217" s="70"/>
      <c r="G217" s="46">
        <f t="shared" si="30"/>
        <v>2</v>
      </c>
      <c r="H217" s="77">
        <v>0</v>
      </c>
      <c r="I217" s="75">
        <v>0</v>
      </c>
      <c r="J217" s="46">
        <f t="shared" si="31"/>
        <v>1</v>
      </c>
      <c r="K217" s="71">
        <v>1</v>
      </c>
      <c r="L217" s="20">
        <v>0</v>
      </c>
      <c r="M217" s="64">
        <f t="shared" si="34"/>
        <v>0</v>
      </c>
      <c r="N217" s="17" t="s">
        <v>1440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419</v>
      </c>
      <c r="F224" s="70"/>
      <c r="G224" s="46">
        <f t="shared" si="30"/>
        <v>419</v>
      </c>
      <c r="H224" s="77">
        <v>0</v>
      </c>
      <c r="I224" s="75">
        <v>0</v>
      </c>
      <c r="J224" s="46">
        <f t="shared" si="31"/>
        <v>369</v>
      </c>
      <c r="K224" s="71">
        <v>50</v>
      </c>
      <c r="L224" s="20">
        <v>0</v>
      </c>
      <c r="M224" s="64">
        <f t="shared" si="34"/>
        <v>0</v>
      </c>
      <c r="N224" s="17" t="s">
        <v>1454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>
        <v>50</v>
      </c>
      <c r="G227" s="46">
        <f t="shared" si="30"/>
        <v>50</v>
      </c>
      <c r="H227" s="77">
        <v>0</v>
      </c>
      <c r="I227" s="75">
        <v>0</v>
      </c>
      <c r="J227" s="46">
        <f t="shared" si="31"/>
        <v>0</v>
      </c>
      <c r="K227" s="71">
        <v>50</v>
      </c>
      <c r="L227" s="20">
        <v>25</v>
      </c>
      <c r="M227" s="64">
        <f t="shared" si="34"/>
        <v>1250</v>
      </c>
      <c r="N227" s="17" t="s">
        <v>1454</v>
      </c>
      <c r="O227" s="18"/>
      <c r="P227" s="120">
        <f t="shared" si="35"/>
        <v>1250</v>
      </c>
      <c r="Q227" s="89">
        <v>20.36</v>
      </c>
      <c r="R227" s="43">
        <f t="shared" si="36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+'8'!J240</f>
        <v>8</v>
      </c>
      <c r="F240" s="70"/>
      <c r="G240" s="46">
        <f t="shared" si="40"/>
        <v>8</v>
      </c>
      <c r="H240" s="77">
        <v>0</v>
      </c>
      <c r="I240" s="75">
        <v>0</v>
      </c>
      <c r="J240" s="46">
        <f t="shared" si="41"/>
        <v>8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+'8'!J242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+'8'!J250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+'8'!J251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+'8'!J252</f>
        <v>2</v>
      </c>
      <c r="F252" s="70"/>
      <c r="G252" s="46">
        <f t="shared" ref="G252:G262" si="48">E252+F252</f>
        <v>2</v>
      </c>
      <c r="H252" s="77">
        <v>0</v>
      </c>
      <c r="I252" s="75">
        <v>0</v>
      </c>
      <c r="J252" s="46">
        <f t="shared" ref="J252:J261" si="49">+G252-H252-K252-I252</f>
        <v>2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+'8'!J253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+'8'!J254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+'8'!J255</f>
        <v>25</v>
      </c>
      <c r="F255" s="70"/>
      <c r="G255" s="46">
        <f t="shared" si="48"/>
        <v>25</v>
      </c>
      <c r="H255" s="77">
        <v>0</v>
      </c>
      <c r="I255" s="75">
        <v>0</v>
      </c>
      <c r="J255" s="46">
        <f t="shared" si="49"/>
        <v>15</v>
      </c>
      <c r="K255" s="71">
        <v>10</v>
      </c>
      <c r="L255" s="20">
        <v>35</v>
      </c>
      <c r="M255" s="64">
        <f t="shared" si="34"/>
        <v>350</v>
      </c>
      <c r="N255" s="17" t="s">
        <v>16</v>
      </c>
      <c r="O255" s="18">
        <v>260</v>
      </c>
      <c r="P255" s="120">
        <f t="shared" si="35"/>
        <v>90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2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2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2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22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22" ht="25.5" x14ac:dyDescent="0.55000000000000004">
      <c r="A261" s="10"/>
      <c r="B261" s="10"/>
      <c r="C261" s="19"/>
      <c r="D261" s="10"/>
      <c r="E261" s="63">
        <f>+'8'!J261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22" ht="24" customHeight="1" x14ac:dyDescent="0.55000000000000004">
      <c r="A262" s="10"/>
      <c r="B262" s="10"/>
      <c r="C262" s="19"/>
      <c r="D262" s="10"/>
      <c r="E262" s="63">
        <f>+'8'!J262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22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22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3969.5599999999995</v>
      </c>
      <c r="S264" s="74"/>
    </row>
    <row r="265" spans="1:22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22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7695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22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1610</v>
      </c>
      <c r="O268" s="2">
        <v>270</v>
      </c>
      <c r="P268" s="2">
        <v>135</v>
      </c>
      <c r="Q268" s="87">
        <v>85</v>
      </c>
      <c r="R268" s="2">
        <v>780</v>
      </c>
      <c r="S268" s="2">
        <v>25</v>
      </c>
      <c r="T268" s="2">
        <v>200</v>
      </c>
      <c r="U268" s="2">
        <v>90</v>
      </c>
      <c r="V268" s="2">
        <v>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2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2335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3750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3750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0"/>
  <sheetViews>
    <sheetView zoomScale="80" zoomScaleNormal="80" workbookViewId="0">
      <pane xSplit="10" ySplit="4" topLeftCell="K264" activePane="bottomRight" state="frozen"/>
      <selection activeCell="T272" sqref="T272"/>
      <selection pane="topRight" activeCell="T272" sqref="T272"/>
      <selection pane="bottomLeft" activeCell="T272" sqref="T272"/>
      <selection pane="bottomRight" activeCell="U274" sqref="U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23</v>
      </c>
      <c r="F5" s="70">
        <v>3</v>
      </c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25</v>
      </c>
      <c r="K5" s="71">
        <v>1</v>
      </c>
      <c r="L5" s="15">
        <v>50</v>
      </c>
      <c r="M5" s="64">
        <f>+L5*K5</f>
        <v>50</v>
      </c>
      <c r="N5" s="17" t="s">
        <v>1454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66</v>
      </c>
      <c r="F6" s="70"/>
      <c r="G6" s="46">
        <f t="shared" si="0"/>
        <v>66</v>
      </c>
      <c r="H6" s="77">
        <v>0</v>
      </c>
      <c r="I6" s="75">
        <v>22</v>
      </c>
      <c r="J6" s="46">
        <f t="shared" si="1"/>
        <v>41</v>
      </c>
      <c r="K6" s="71">
        <v>3</v>
      </c>
      <c r="L6" s="15">
        <v>100</v>
      </c>
      <c r="M6" s="64">
        <f t="shared" ref="M6:M80" si="2">+L6*K6</f>
        <v>300</v>
      </c>
      <c r="N6" s="17" t="s">
        <v>1456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19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40</v>
      </c>
      <c r="P22" s="120">
        <f t="shared" si="3"/>
        <v>460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3</v>
      </c>
      <c r="F28" s="70">
        <v>2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16</v>
      </c>
      <c r="F31" s="70">
        <v>10</v>
      </c>
      <c r="G31" s="46">
        <f t="shared" si="5"/>
        <v>26</v>
      </c>
      <c r="H31" s="77">
        <v>0</v>
      </c>
      <c r="I31" s="75">
        <v>0</v>
      </c>
      <c r="J31" s="46">
        <f t="shared" si="6"/>
        <v>25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0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0</v>
      </c>
      <c r="F49" s="70">
        <v>2</v>
      </c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2</v>
      </c>
      <c r="F50" s="70">
        <v>2</v>
      </c>
      <c r="G50" s="46">
        <f t="shared" si="5"/>
        <v>4</v>
      </c>
      <c r="H50" s="77">
        <v>0</v>
      </c>
      <c r="I50" s="75">
        <v>0</v>
      </c>
      <c r="J50" s="46">
        <f t="shared" si="6"/>
        <v>2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0">
        <f t="shared" si="3"/>
        <v>50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7</v>
      </c>
      <c r="F53" s="70">
        <v>5</v>
      </c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4</v>
      </c>
      <c r="F62" s="70">
        <v>2</v>
      </c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5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0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6</v>
      </c>
      <c r="F65" s="70">
        <v>3</v>
      </c>
      <c r="G65" s="46">
        <f t="shared" si="5"/>
        <v>9</v>
      </c>
      <c r="H65" s="77">
        <v>0</v>
      </c>
      <c r="I65" s="75">
        <v>0</v>
      </c>
      <c r="J65" s="46">
        <f t="shared" si="6"/>
        <v>7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7</v>
      </c>
      <c r="F66" s="70">
        <v>3</v>
      </c>
      <c r="G66" s="46">
        <f t="shared" si="5"/>
        <v>10</v>
      </c>
      <c r="H66" s="77">
        <v>0</v>
      </c>
      <c r="I66" s="75">
        <v>0</v>
      </c>
      <c r="J66" s="46">
        <f t="shared" si="6"/>
        <v>7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>
        <v>50</v>
      </c>
      <c r="P66" s="120">
        <f t="shared" si="3"/>
        <v>100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0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7</v>
      </c>
      <c r="F132" s="70"/>
      <c r="G132" s="46">
        <f t="shared" si="23"/>
        <v>7</v>
      </c>
      <c r="H132" s="77">
        <v>0</v>
      </c>
      <c r="I132" s="75">
        <v>0</v>
      </c>
      <c r="J132" s="46">
        <f t="shared" si="24"/>
        <v>6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>
        <v>30</v>
      </c>
      <c r="P132" s="120">
        <f t="shared" si="8"/>
        <v>30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9</v>
      </c>
      <c r="F133" s="70">
        <v>5</v>
      </c>
      <c r="G133" s="46">
        <f t="shared" si="23"/>
        <v>14</v>
      </c>
      <c r="H133" s="77">
        <v>0</v>
      </c>
      <c r="I133" s="75">
        <v>0</v>
      </c>
      <c r="J133" s="46">
        <f t="shared" si="24"/>
        <v>9</v>
      </c>
      <c r="K133" s="71">
        <v>5</v>
      </c>
      <c r="L133" s="20">
        <v>50</v>
      </c>
      <c r="M133" s="64">
        <f t="shared" si="7"/>
        <v>250</v>
      </c>
      <c r="N133" s="17" t="s">
        <v>16</v>
      </c>
      <c r="O133" s="18">
        <v>50</v>
      </c>
      <c r="P133" s="120">
        <f t="shared" si="8"/>
        <v>200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+'9'!J156</f>
        <v>18</v>
      </c>
      <c r="F156" s="70">
        <v>200</v>
      </c>
      <c r="G156" s="46">
        <f t="shared" si="23"/>
        <v>218</v>
      </c>
      <c r="H156" s="77">
        <v>0</v>
      </c>
      <c r="I156" s="75">
        <v>0</v>
      </c>
      <c r="J156" s="46">
        <f t="shared" si="24"/>
        <v>0</v>
      </c>
      <c r="K156" s="71">
        <v>218</v>
      </c>
      <c r="L156" s="20">
        <v>15</v>
      </c>
      <c r="M156" s="64">
        <f t="shared" si="7"/>
        <v>3270</v>
      </c>
      <c r="N156" s="17" t="s">
        <v>1452</v>
      </c>
      <c r="O156" s="18">
        <v>1125</v>
      </c>
      <c r="P156" s="120">
        <f t="shared" si="8"/>
        <v>2145</v>
      </c>
      <c r="Q156" s="89">
        <v>11.39</v>
      </c>
      <c r="R156" s="43">
        <f t="shared" si="9"/>
        <v>2483.02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+'9'!J157</f>
        <v>14</v>
      </c>
      <c r="F157" s="70"/>
      <c r="G157" s="46">
        <f t="shared" si="23"/>
        <v>14</v>
      </c>
      <c r="H157" s="77">
        <v>0</v>
      </c>
      <c r="I157" s="75">
        <v>0</v>
      </c>
      <c r="J157" s="46">
        <f t="shared" si="24"/>
        <v>11</v>
      </c>
      <c r="K157" s="71">
        <v>3</v>
      </c>
      <c r="L157" s="20">
        <v>30</v>
      </c>
      <c r="M157" s="64">
        <f t="shared" si="7"/>
        <v>90</v>
      </c>
      <c r="N157" s="17" t="s">
        <v>1452</v>
      </c>
      <c r="O157" s="18">
        <v>30</v>
      </c>
      <c r="P157" s="120">
        <f t="shared" si="8"/>
        <v>60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7</v>
      </c>
      <c r="K175" s="71">
        <v>1</v>
      </c>
      <c r="L175" s="15">
        <v>0</v>
      </c>
      <c r="M175" s="64">
        <f>+L175*K175</f>
        <v>0</v>
      </c>
      <c r="N175" s="17" t="s">
        <v>1447</v>
      </c>
      <c r="O175" s="18"/>
      <c r="P175" s="23">
        <f>SUM(M175-O175)</f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5</v>
      </c>
      <c r="F180" s="70"/>
      <c r="G180" s="46">
        <f t="shared" si="30"/>
        <v>5</v>
      </c>
      <c r="H180" s="77">
        <v>0</v>
      </c>
      <c r="I180" s="75"/>
      <c r="J180" s="46">
        <f t="shared" si="31"/>
        <v>0</v>
      </c>
      <c r="K180" s="71">
        <v>5</v>
      </c>
      <c r="L180" s="20">
        <v>35</v>
      </c>
      <c r="M180" s="64">
        <f t="shared" si="34"/>
        <v>175</v>
      </c>
      <c r="N180" s="17" t="s">
        <v>16</v>
      </c>
      <c r="O180" s="18">
        <v>75</v>
      </c>
      <c r="P180" s="120">
        <f t="shared" si="35"/>
        <v>100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+'9'!J188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0</v>
      </c>
      <c r="K194" s="71">
        <v>12</v>
      </c>
      <c r="L194" s="20">
        <v>120</v>
      </c>
      <c r="M194" s="64">
        <f t="shared" si="34"/>
        <v>1440</v>
      </c>
      <c r="N194" s="17" t="s">
        <v>16</v>
      </c>
      <c r="O194" s="18"/>
      <c r="P194" s="120">
        <f t="shared" si="35"/>
        <v>1440</v>
      </c>
      <c r="Q194" s="89">
        <v>73</v>
      </c>
      <c r="R194" s="43">
        <f t="shared" si="36"/>
        <v>876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16</v>
      </c>
      <c r="F198" s="70"/>
      <c r="G198" s="46">
        <f t="shared" si="30"/>
        <v>16</v>
      </c>
      <c r="H198" s="77">
        <v>0</v>
      </c>
      <c r="I198" s="75">
        <v>0</v>
      </c>
      <c r="J198" s="46">
        <f t="shared" si="31"/>
        <v>16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5</v>
      </c>
      <c r="F209" s="70"/>
      <c r="G209" s="46">
        <f t="shared" si="30"/>
        <v>5</v>
      </c>
      <c r="H209" s="77">
        <v>0</v>
      </c>
      <c r="I209" s="75">
        <v>0</v>
      </c>
      <c r="J209" s="46">
        <f t="shared" si="31"/>
        <v>4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0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80</v>
      </c>
      <c r="F216" s="70"/>
      <c r="G216" s="46">
        <f t="shared" si="30"/>
        <v>80</v>
      </c>
      <c r="H216" s="77">
        <v>0</v>
      </c>
      <c r="I216" s="75">
        <v>0</v>
      </c>
      <c r="J216" s="46">
        <f t="shared" si="31"/>
        <v>30</v>
      </c>
      <c r="K216" s="71">
        <v>50</v>
      </c>
      <c r="L216" s="20"/>
      <c r="M216" s="64">
        <f t="shared" si="34"/>
        <v>0</v>
      </c>
      <c r="N216" s="17" t="s">
        <v>1454</v>
      </c>
      <c r="O216" s="18"/>
      <c r="P216" s="23">
        <f t="shared" si="35"/>
        <v>0</v>
      </c>
      <c r="Q216" s="89">
        <v>9</v>
      </c>
      <c r="R216" s="43">
        <f t="shared" si="36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1</v>
      </c>
      <c r="F217" s="70"/>
      <c r="G217" s="46">
        <f t="shared" si="30"/>
        <v>1</v>
      </c>
      <c r="H217" s="77">
        <v>0</v>
      </c>
      <c r="I217" s="75">
        <v>0</v>
      </c>
      <c r="J217" s="46">
        <f t="shared" si="31"/>
        <v>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329</v>
      </c>
      <c r="F224" s="70"/>
      <c r="G224" s="46">
        <f t="shared" si="30"/>
        <v>329</v>
      </c>
      <c r="H224" s="77">
        <v>0</v>
      </c>
      <c r="I224" s="75">
        <v>50</v>
      </c>
      <c r="J224" s="46">
        <f t="shared" si="31"/>
        <v>79</v>
      </c>
      <c r="K224" s="71">
        <v>200</v>
      </c>
      <c r="L224" s="20"/>
      <c r="M224" s="64">
        <f t="shared" si="34"/>
        <v>0</v>
      </c>
      <c r="N224" s="17" t="s">
        <v>1455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>
        <v>50</v>
      </c>
      <c r="G227" s="46">
        <f t="shared" si="30"/>
        <v>50</v>
      </c>
      <c r="H227" s="77">
        <v>0</v>
      </c>
      <c r="I227" s="75">
        <v>0</v>
      </c>
      <c r="J227" s="46">
        <f t="shared" si="31"/>
        <v>0</v>
      </c>
      <c r="K227" s="71">
        <v>50</v>
      </c>
      <c r="L227" s="20">
        <v>25</v>
      </c>
      <c r="M227" s="64">
        <f t="shared" si="34"/>
        <v>1250</v>
      </c>
      <c r="N227" s="17" t="s">
        <v>16</v>
      </c>
      <c r="O227" s="18"/>
      <c r="P227" s="120">
        <f t="shared" si="35"/>
        <v>1250</v>
      </c>
      <c r="Q227" s="89">
        <v>20.36</v>
      </c>
      <c r="R227" s="43">
        <f t="shared" si="36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+'9'!J229</f>
        <v>0</v>
      </c>
      <c r="F229" s="70">
        <v>5</v>
      </c>
      <c r="G229" s="46">
        <f t="shared" si="30"/>
        <v>5</v>
      </c>
      <c r="H229" s="77">
        <v>0</v>
      </c>
      <c r="I229" s="75">
        <v>0</v>
      </c>
      <c r="J229" s="46">
        <f t="shared" si="31"/>
        <v>0</v>
      </c>
      <c r="K229" s="71">
        <v>5</v>
      </c>
      <c r="L229" s="20">
        <v>0</v>
      </c>
      <c r="M229" s="64">
        <f t="shared" si="34"/>
        <v>0</v>
      </c>
      <c r="N229" s="17"/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+'9'!J240</f>
        <v>8</v>
      </c>
      <c r="F240" s="70"/>
      <c r="G240" s="46">
        <f t="shared" si="40"/>
        <v>8</v>
      </c>
      <c r="H240" s="77">
        <v>0</v>
      </c>
      <c r="I240" s="75">
        <v>0</v>
      </c>
      <c r="J240" s="46">
        <f t="shared" si="41"/>
        <v>7</v>
      </c>
      <c r="K240" s="71">
        <v>1</v>
      </c>
      <c r="L240" s="20">
        <v>0</v>
      </c>
      <c r="M240" s="64">
        <f t="shared" si="42"/>
        <v>0</v>
      </c>
      <c r="N240" s="17" t="s">
        <v>1447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+'9'!J242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0</v>
      </c>
      <c r="M242" s="64">
        <f t="shared" si="42"/>
        <v>0</v>
      </c>
      <c r="N242" s="17" t="s">
        <v>1447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+'9'!J250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2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+'9'!J251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2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+'9'!J252</f>
        <v>2</v>
      </c>
      <c r="F252" s="70"/>
      <c r="G252" s="46">
        <f t="shared" ref="G252:G262" si="48">E252+F252</f>
        <v>2</v>
      </c>
      <c r="H252" s="77">
        <v>0</v>
      </c>
      <c r="I252" s="75">
        <v>0</v>
      </c>
      <c r="J252" s="46">
        <f t="shared" ref="J252:J261" si="49">+G252-H252-K252-I252</f>
        <v>1</v>
      </c>
      <c r="K252" s="71">
        <v>1</v>
      </c>
      <c r="L252" s="20">
        <v>29</v>
      </c>
      <c r="M252" s="64">
        <f t="shared" si="34"/>
        <v>29</v>
      </c>
      <c r="N252" s="17" t="s">
        <v>16</v>
      </c>
      <c r="O252" s="18"/>
      <c r="P252" s="120">
        <f t="shared" si="35"/>
        <v>29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+'9'!J253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+'9'!J254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v>16</v>
      </c>
      <c r="F255" s="70"/>
      <c r="G255" s="46">
        <f t="shared" si="48"/>
        <v>16</v>
      </c>
      <c r="H255" s="77">
        <v>0</v>
      </c>
      <c r="I255" s="75">
        <v>0</v>
      </c>
      <c r="J255" s="46">
        <f t="shared" si="49"/>
        <v>0</v>
      </c>
      <c r="K255" s="71">
        <v>16</v>
      </c>
      <c r="L255" s="20">
        <v>35</v>
      </c>
      <c r="M255" s="64">
        <f t="shared" si="34"/>
        <v>560</v>
      </c>
      <c r="N255" s="17" t="s">
        <v>16</v>
      </c>
      <c r="O255" s="18"/>
      <c r="P255" s="120">
        <f t="shared" si="35"/>
        <v>560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1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1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1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21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21" ht="25.5" x14ac:dyDescent="0.55000000000000004">
      <c r="A261" s="10"/>
      <c r="B261" s="10"/>
      <c r="C261" s="19"/>
      <c r="D261" s="10"/>
      <c r="E261" s="63">
        <f>+'9'!J261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21" ht="24" customHeight="1" x14ac:dyDescent="0.55000000000000004">
      <c r="A262" s="10"/>
      <c r="B262" s="10"/>
      <c r="C262" s="19"/>
      <c r="D262" s="10"/>
      <c r="E262" s="63">
        <f>+'9'!J262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21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21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5725.26</v>
      </c>
      <c r="S264" s="74"/>
    </row>
    <row r="265" spans="1:21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21" ht="25.5" x14ac:dyDescent="0.55000000000000004">
      <c r="A266" s="1"/>
      <c r="E266" s="1"/>
      <c r="F266" s="1"/>
      <c r="G266" s="31"/>
      <c r="J266" s="31"/>
      <c r="K266" s="32"/>
      <c r="L266" s="34" t="s">
        <v>202</v>
      </c>
      <c r="M266" s="35"/>
      <c r="N266" s="33">
        <f>SUM(M5:M265)</f>
        <v>9034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5365</v>
      </c>
      <c r="O268" s="2">
        <v>1690</v>
      </c>
      <c r="P268" s="2">
        <v>200</v>
      </c>
      <c r="Q268" s="87">
        <v>350</v>
      </c>
      <c r="R268" s="2">
        <v>50</v>
      </c>
      <c r="S268" s="2">
        <v>125</v>
      </c>
      <c r="T268" s="2">
        <v>50</v>
      </c>
      <c r="U268" s="2">
        <v>2900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1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1600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2054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2054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0"/>
  <sheetViews>
    <sheetView zoomScale="80" zoomScaleNormal="80" workbookViewId="0">
      <pane xSplit="10" ySplit="4" topLeftCell="K243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41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25</v>
      </c>
      <c r="F31" s="70"/>
      <c r="G31" s="46">
        <f t="shared" si="5"/>
        <v>25</v>
      </c>
      <c r="H31" s="77">
        <v>0</v>
      </c>
      <c r="I31" s="75">
        <v>0</v>
      </c>
      <c r="J31" s="46">
        <f t="shared" si="6"/>
        <v>25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0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6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1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75</v>
      </c>
      <c r="P77" s="120">
        <f t="shared" si="3"/>
        <v>75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25</v>
      </c>
      <c r="P81" s="120">
        <f t="shared" ref="P81:P172" si="8">SUM(M81-O81)</f>
        <v>30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+'10'!J157</f>
        <v>11</v>
      </c>
      <c r="F157" s="70"/>
      <c r="G157" s="46">
        <f t="shared" si="23"/>
        <v>11</v>
      </c>
      <c r="H157" s="77">
        <v>0</v>
      </c>
      <c r="I157" s="75">
        <v>0</v>
      </c>
      <c r="J157" s="46">
        <f t="shared" si="24"/>
        <v>10</v>
      </c>
      <c r="K157" s="71">
        <v>1</v>
      </c>
      <c r="L157" s="20">
        <v>30</v>
      </c>
      <c r="M157" s="64">
        <f t="shared" si="7"/>
        <v>30</v>
      </c>
      <c r="N157" s="17" t="s">
        <v>1452</v>
      </c>
      <c r="O157" s="18"/>
      <c r="P157" s="120">
        <f t="shared" si="8"/>
        <v>30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+'10'!J188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16</v>
      </c>
      <c r="F198" s="70"/>
      <c r="G198" s="46">
        <f t="shared" si="30"/>
        <v>16</v>
      </c>
      <c r="H198" s="77">
        <v>0</v>
      </c>
      <c r="I198" s="75">
        <v>0</v>
      </c>
      <c r="J198" s="46">
        <f t="shared" si="31"/>
        <v>16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3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0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30</v>
      </c>
      <c r="F216" s="70"/>
      <c r="G216" s="46">
        <f t="shared" si="30"/>
        <v>30</v>
      </c>
      <c r="H216" s="77">
        <v>0</v>
      </c>
      <c r="I216" s="75">
        <v>0</v>
      </c>
      <c r="J216" s="46">
        <f t="shared" si="31"/>
        <v>30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1</v>
      </c>
      <c r="F217" s="70"/>
      <c r="G217" s="46">
        <f t="shared" si="30"/>
        <v>1</v>
      </c>
      <c r="H217" s="77">
        <v>0</v>
      </c>
      <c r="I217" s="75">
        <v>0</v>
      </c>
      <c r="J217" s="46">
        <f t="shared" si="31"/>
        <v>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79</v>
      </c>
      <c r="F224" s="70"/>
      <c r="G224" s="46">
        <f t="shared" si="30"/>
        <v>79</v>
      </c>
      <c r="H224" s="77">
        <v>0</v>
      </c>
      <c r="I224" s="75">
        <v>0</v>
      </c>
      <c r="J224" s="46">
        <f t="shared" si="31"/>
        <v>79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+'10'!J240</f>
        <v>7</v>
      </c>
      <c r="F240" s="70"/>
      <c r="G240" s="46">
        <f t="shared" si="40"/>
        <v>7</v>
      </c>
      <c r="H240" s="77">
        <v>0</v>
      </c>
      <c r="I240" s="75">
        <v>0</v>
      </c>
      <c r="J240" s="46">
        <f t="shared" si="41"/>
        <v>7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+'10'!J250</f>
        <v>2</v>
      </c>
      <c r="F250" s="70"/>
      <c r="G250" s="46">
        <f t="shared" si="40"/>
        <v>2</v>
      </c>
      <c r="H250" s="77">
        <v>0</v>
      </c>
      <c r="I250" s="75">
        <v>0</v>
      </c>
      <c r="J250" s="46">
        <f t="shared" si="41"/>
        <v>0</v>
      </c>
      <c r="K250" s="71">
        <v>2</v>
      </c>
      <c r="L250" s="20">
        <v>29</v>
      </c>
      <c r="M250" s="64">
        <f t="shared" si="34"/>
        <v>58</v>
      </c>
      <c r="N250" s="17" t="s">
        <v>16</v>
      </c>
      <c r="O250" s="18">
        <v>18</v>
      </c>
      <c r="P250" s="120">
        <f t="shared" si="35"/>
        <v>40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+'10'!J251</f>
        <v>2</v>
      </c>
      <c r="F251" s="70"/>
      <c r="G251" s="46">
        <f t="shared" si="40"/>
        <v>2</v>
      </c>
      <c r="H251" s="77">
        <v>0</v>
      </c>
      <c r="I251" s="75">
        <v>0</v>
      </c>
      <c r="J251" s="46">
        <f t="shared" si="41"/>
        <v>0</v>
      </c>
      <c r="K251" s="71">
        <v>2</v>
      </c>
      <c r="L251" s="20">
        <v>29</v>
      </c>
      <c r="M251" s="64">
        <f t="shared" si="34"/>
        <v>58</v>
      </c>
      <c r="N251" s="17" t="s">
        <v>16</v>
      </c>
      <c r="O251" s="18">
        <v>18</v>
      </c>
      <c r="P251" s="120">
        <f t="shared" si="35"/>
        <v>40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+'10'!J252</f>
        <v>1</v>
      </c>
      <c r="F252" s="70"/>
      <c r="G252" s="46">
        <f t="shared" ref="G252:G262" si="48">E252+F252</f>
        <v>1</v>
      </c>
      <c r="H252" s="77">
        <v>0</v>
      </c>
      <c r="I252" s="75">
        <v>0</v>
      </c>
      <c r="J252" s="46">
        <f t="shared" ref="J252:J261" si="49">+G252-H252-K252-I252</f>
        <v>0</v>
      </c>
      <c r="K252" s="71">
        <v>1</v>
      </c>
      <c r="L252" s="20">
        <v>29</v>
      </c>
      <c r="M252" s="64">
        <f t="shared" si="34"/>
        <v>29</v>
      </c>
      <c r="N252" s="17" t="s">
        <v>16</v>
      </c>
      <c r="O252" s="18">
        <v>9</v>
      </c>
      <c r="P252" s="120">
        <f t="shared" si="35"/>
        <v>20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+'10'!J253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+'10'!J254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+'10'!J255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+'10'!J261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+'10'!J262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380.75999999999993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34" t="s">
        <v>202</v>
      </c>
      <c r="M266" s="35"/>
      <c r="N266" s="33">
        <f>SUM(M5:M265)</f>
        <v>1060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355</v>
      </c>
      <c r="O268" s="2">
        <v>135</v>
      </c>
      <c r="P268" s="2">
        <v>50</v>
      </c>
      <c r="Q268" s="87">
        <v>170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355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355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50"/>
  <sheetViews>
    <sheetView zoomScale="80" zoomScaleNormal="80" workbookViewId="0">
      <pane xSplit="10" ySplit="4" topLeftCell="K249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25</v>
      </c>
      <c r="F5" s="70">
        <v>10</v>
      </c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41</v>
      </c>
      <c r="F6" s="70">
        <v>50</v>
      </c>
      <c r="G6" s="46">
        <f t="shared" si="0"/>
        <v>91</v>
      </c>
      <c r="H6" s="77">
        <v>0</v>
      </c>
      <c r="I6" s="75">
        <v>0</v>
      </c>
      <c r="J6" s="46">
        <f t="shared" si="1"/>
        <v>80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>
        <v>120</v>
      </c>
      <c r="P6" s="120">
        <f t="shared" ref="P6:P80" si="3">SUM(M6-O6)</f>
        <v>980</v>
      </c>
      <c r="Q6" s="119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2</v>
      </c>
      <c r="F20" s="70">
        <v>5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19</v>
      </c>
      <c r="F22" s="70">
        <v>10</v>
      </c>
      <c r="G22" s="46">
        <f t="shared" si="0"/>
        <v>29</v>
      </c>
      <c r="H22" s="77">
        <v>0</v>
      </c>
      <c r="I22" s="75">
        <v>10</v>
      </c>
      <c r="J22" s="46">
        <f t="shared" si="1"/>
        <v>10</v>
      </c>
      <c r="K22" s="71">
        <v>9</v>
      </c>
      <c r="L22" s="20">
        <v>100</v>
      </c>
      <c r="M22" s="64">
        <f t="shared" si="2"/>
        <v>900</v>
      </c>
      <c r="N22" s="17" t="s">
        <v>1457</v>
      </c>
      <c r="O22" s="18">
        <v>370</v>
      </c>
      <c r="P22" s="120">
        <f t="shared" si="3"/>
        <v>530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40</v>
      </c>
      <c r="P24" s="120">
        <f t="shared" si="3"/>
        <v>160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25</v>
      </c>
      <c r="F31" s="70"/>
      <c r="G31" s="46">
        <f t="shared" si="5"/>
        <v>25</v>
      </c>
      <c r="H31" s="77">
        <v>0</v>
      </c>
      <c r="I31" s="75">
        <v>0</v>
      </c>
      <c r="J31" s="46">
        <f t="shared" si="6"/>
        <v>16</v>
      </c>
      <c r="K31" s="71">
        <v>9</v>
      </c>
      <c r="L31" s="15">
        <v>100</v>
      </c>
      <c r="M31" s="64">
        <f t="shared" si="2"/>
        <v>900</v>
      </c>
      <c r="N31" s="17" t="s">
        <v>16</v>
      </c>
      <c r="O31" s="18">
        <v>200</v>
      </c>
      <c r="P31" s="120">
        <f t="shared" si="3"/>
        <v>700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1</v>
      </c>
      <c r="F40" s="70">
        <v>3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+'11'!J46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+'11'!J50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4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70</v>
      </c>
      <c r="P62" s="120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1447</v>
      </c>
      <c r="O112" s="18">
        <v>100</v>
      </c>
      <c r="P112" s="23">
        <f>SUM(M112-O112)</f>
        <v>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+'11'!J113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4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>
        <v>10</v>
      </c>
      <c r="P132" s="120">
        <f t="shared" si="8"/>
        <v>110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+'11'!J157</f>
        <v>10</v>
      </c>
      <c r="F157" s="70"/>
      <c r="G157" s="46">
        <f t="shared" si="23"/>
        <v>10</v>
      </c>
      <c r="H157" s="77">
        <v>0</v>
      </c>
      <c r="I157" s="75">
        <v>0</v>
      </c>
      <c r="J157" s="46">
        <f t="shared" si="24"/>
        <v>3</v>
      </c>
      <c r="K157" s="71">
        <v>7</v>
      </c>
      <c r="L157" s="20">
        <v>30</v>
      </c>
      <c r="M157" s="64">
        <f t="shared" si="7"/>
        <v>210</v>
      </c>
      <c r="N157" s="17" t="s">
        <v>1452</v>
      </c>
      <c r="O157" s="18">
        <v>35</v>
      </c>
      <c r="P157" s="120">
        <f t="shared" si="8"/>
        <v>175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+'11'!J175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2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>
        <v>10</v>
      </c>
      <c r="P185" s="120">
        <f t="shared" si="35"/>
        <v>70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+'11'!J188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8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+'11'!J198</f>
        <v>16</v>
      </c>
      <c r="F198" s="70"/>
      <c r="G198" s="46">
        <f t="shared" si="30"/>
        <v>16</v>
      </c>
      <c r="H198" s="77">
        <v>0</v>
      </c>
      <c r="I198" s="75">
        <v>0</v>
      </c>
      <c r="J198" s="46">
        <f t="shared" si="31"/>
        <v>14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>
        <v>80</v>
      </c>
      <c r="P198" s="120">
        <f t="shared" si="35"/>
        <v>220</v>
      </c>
      <c r="Q198" s="89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+'11'!J216</f>
        <v>30</v>
      </c>
      <c r="F216" s="70"/>
      <c r="G216" s="46">
        <f t="shared" si="30"/>
        <v>30</v>
      </c>
      <c r="H216" s="77">
        <v>0</v>
      </c>
      <c r="I216" s="75">
        <v>0</v>
      </c>
      <c r="J216" s="46">
        <f t="shared" si="31"/>
        <v>28</v>
      </c>
      <c r="K216" s="71">
        <v>2</v>
      </c>
      <c r="L216" s="20">
        <v>10</v>
      </c>
      <c r="M216" s="64">
        <f t="shared" si="34"/>
        <v>20</v>
      </c>
      <c r="N216" s="17" t="s">
        <v>16</v>
      </c>
      <c r="O216" s="18"/>
      <c r="P216" s="120">
        <f t="shared" si="35"/>
        <v>20</v>
      </c>
      <c r="Q216" s="89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+'11'!J217</f>
        <v>1</v>
      </c>
      <c r="F217" s="70"/>
      <c r="G217" s="46">
        <f t="shared" si="30"/>
        <v>1</v>
      </c>
      <c r="H217" s="77">
        <v>0</v>
      </c>
      <c r="I217" s="75">
        <v>0</v>
      </c>
      <c r="J217" s="46">
        <f t="shared" si="31"/>
        <v>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+'11'!J222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+'11'!J223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79</v>
      </c>
      <c r="F224" s="70"/>
      <c r="G224" s="46">
        <f t="shared" si="30"/>
        <v>79</v>
      </c>
      <c r="H224" s="77">
        <v>0</v>
      </c>
      <c r="I224" s="75">
        <v>0</v>
      </c>
      <c r="J224" s="46">
        <f t="shared" si="31"/>
        <v>79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+'11'!J240</f>
        <v>7</v>
      </c>
      <c r="F240" s="70"/>
      <c r="G240" s="46">
        <f t="shared" si="40"/>
        <v>7</v>
      </c>
      <c r="H240" s="77">
        <v>0</v>
      </c>
      <c r="I240" s="75">
        <v>0</v>
      </c>
      <c r="J240" s="46">
        <f t="shared" si="41"/>
        <v>5</v>
      </c>
      <c r="K240" s="71">
        <v>2</v>
      </c>
      <c r="L240" s="20">
        <v>35</v>
      </c>
      <c r="M240" s="64">
        <f t="shared" si="42"/>
        <v>70</v>
      </c>
      <c r="N240" s="17" t="s">
        <v>1447</v>
      </c>
      <c r="O240" s="18">
        <v>70</v>
      </c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+'11'!J252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+'11'!J253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+'11'!J254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+'11'!J255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0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0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20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20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20" ht="25.5" x14ac:dyDescent="0.55000000000000004">
      <c r="A261" s="10"/>
      <c r="B261" s="10"/>
      <c r="C261" s="19"/>
      <c r="D261" s="10"/>
      <c r="E261" s="63">
        <f>+'11'!J261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20" ht="24" customHeight="1" x14ac:dyDescent="0.55000000000000004">
      <c r="A262" s="10"/>
      <c r="B262" s="10"/>
      <c r="C262" s="19"/>
      <c r="D262" s="10"/>
      <c r="E262" s="63">
        <f>+'11'!J262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3">
        <f>+'11'!J263</f>
        <v>0</v>
      </c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20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1451.8600000000001</v>
      </c>
      <c r="S264" s="74"/>
    </row>
    <row r="265" spans="1:20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20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4400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2100</v>
      </c>
      <c r="O268" s="2">
        <v>900</v>
      </c>
      <c r="P268" s="2">
        <v>100</v>
      </c>
      <c r="Q268" s="87">
        <v>100</v>
      </c>
      <c r="R268" s="2">
        <v>640</v>
      </c>
      <c r="S268" s="2">
        <v>150</v>
      </c>
      <c r="T268" s="2">
        <v>210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0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1105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1180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1180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0"/>
  <sheetViews>
    <sheetView zoomScale="80" zoomScaleNormal="80" workbookViewId="0">
      <pane xSplit="10" ySplit="4" topLeftCell="M247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34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80</v>
      </c>
      <c r="F6" s="70"/>
      <c r="G6" s="46">
        <f t="shared" si="0"/>
        <v>80</v>
      </c>
      <c r="H6" s="77">
        <v>0</v>
      </c>
      <c r="I6" s="75">
        <v>10</v>
      </c>
      <c r="J6" s="46">
        <f t="shared" si="1"/>
        <v>66</v>
      </c>
      <c r="K6" s="71">
        <v>4</v>
      </c>
      <c r="L6" s="15">
        <v>100</v>
      </c>
      <c r="M6" s="64">
        <f t="shared" ref="M6:M80" si="2">+L6*K6</f>
        <v>400</v>
      </c>
      <c r="N6" s="17" t="s">
        <v>1458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6"/>
        <v>14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+'12'!J37</f>
        <v>0</v>
      </c>
      <c r="F37" s="70">
        <v>6</v>
      </c>
      <c r="G37" s="46">
        <f t="shared" si="5"/>
        <v>6</v>
      </c>
      <c r="H37" s="77">
        <v>0</v>
      </c>
      <c r="I37" s="75">
        <v>0</v>
      </c>
      <c r="J37" s="46">
        <f t="shared" si="6"/>
        <v>4</v>
      </c>
      <c r="K37" s="71">
        <v>2</v>
      </c>
      <c r="L37" s="15">
        <v>100</v>
      </c>
      <c r="M37" s="64">
        <f t="shared" si="2"/>
        <v>200</v>
      </c>
      <c r="N37" s="17" t="s">
        <v>1452</v>
      </c>
      <c r="O37" s="18"/>
      <c r="P37" s="120">
        <f t="shared" si="3"/>
        <v>200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7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0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7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0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4</v>
      </c>
      <c r="F132" s="70"/>
      <c r="G132" s="46">
        <f t="shared" si="23"/>
        <v>4</v>
      </c>
      <c r="H132" s="77">
        <v>0</v>
      </c>
      <c r="I132" s="75">
        <v>0</v>
      </c>
      <c r="J132" s="46">
        <f t="shared" si="24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+'12'!J157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0</v>
      </c>
      <c r="K157" s="71">
        <v>3</v>
      </c>
      <c r="L157" s="20">
        <v>30</v>
      </c>
      <c r="M157" s="64">
        <f t="shared" si="7"/>
        <v>90</v>
      </c>
      <c r="N157" s="17" t="s">
        <v>1452</v>
      </c>
      <c r="O157" s="18">
        <v>10</v>
      </c>
      <c r="P157" s="120">
        <f t="shared" si="8"/>
        <v>80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+'12'!J188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0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14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0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28</v>
      </c>
      <c r="F216" s="70"/>
      <c r="G216" s="46">
        <f t="shared" si="30"/>
        <v>28</v>
      </c>
      <c r="H216" s="77">
        <v>0</v>
      </c>
      <c r="I216" s="75">
        <v>0</v>
      </c>
      <c r="J216" s="46">
        <f t="shared" si="31"/>
        <v>28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1</v>
      </c>
      <c r="F217" s="70"/>
      <c r="G217" s="46">
        <f t="shared" si="30"/>
        <v>1</v>
      </c>
      <c r="H217" s="77">
        <v>0</v>
      </c>
      <c r="I217" s="75">
        <v>0</v>
      </c>
      <c r="J217" s="46">
        <f t="shared" si="31"/>
        <v>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79</v>
      </c>
      <c r="F224" s="70"/>
      <c r="G224" s="46">
        <f t="shared" si="30"/>
        <v>79</v>
      </c>
      <c r="H224" s="77">
        <v>0</v>
      </c>
      <c r="I224" s="75">
        <v>0</v>
      </c>
      <c r="J224" s="46">
        <f t="shared" si="31"/>
        <v>79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+'12'!J229</f>
        <v>0</v>
      </c>
      <c r="F229" s="70">
        <v>10</v>
      </c>
      <c r="G229" s="46">
        <f t="shared" si="30"/>
        <v>10</v>
      </c>
      <c r="H229" s="77">
        <v>0</v>
      </c>
      <c r="I229" s="75">
        <v>0</v>
      </c>
      <c r="J229" s="46">
        <f t="shared" si="31"/>
        <v>0</v>
      </c>
      <c r="K229" s="71">
        <v>10</v>
      </c>
      <c r="L229" s="20">
        <v>100</v>
      </c>
      <c r="M229" s="64">
        <f t="shared" si="34"/>
        <v>1000</v>
      </c>
      <c r="N229" s="17" t="s">
        <v>16</v>
      </c>
      <c r="O229" s="18">
        <v>300</v>
      </c>
      <c r="P229" s="120">
        <f t="shared" si="35"/>
        <v>700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+'12'!J240</f>
        <v>5</v>
      </c>
      <c r="F240" s="70"/>
      <c r="G240" s="46">
        <f t="shared" si="40"/>
        <v>5</v>
      </c>
      <c r="H240" s="77">
        <v>0</v>
      </c>
      <c r="I240" s="75">
        <v>0</v>
      </c>
      <c r="J240" s="46">
        <f t="shared" si="41"/>
        <v>5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+'12'!J252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+'12'!J253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+'12'!J254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+'12'!J255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+'12'!J261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+'12'!J262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596.33000000000004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2790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900</v>
      </c>
      <c r="O268" s="2">
        <v>130</v>
      </c>
      <c r="P268" s="2">
        <v>200</v>
      </c>
      <c r="Q268" s="87">
        <v>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1580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1580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0"/>
  <sheetViews>
    <sheetView zoomScale="80" zoomScaleNormal="80" workbookViewId="0">
      <pane xSplit="10" ySplit="4" topLeftCell="K221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27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75</v>
      </c>
      <c r="P5" s="120">
        <f>SUM(M5-O5)</f>
        <v>275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63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2"/>
        <v>50</v>
      </c>
      <c r="N18" s="17" t="s">
        <v>1447</v>
      </c>
      <c r="O18" s="18">
        <v>50</v>
      </c>
      <c r="P18" s="23">
        <f t="shared" si="3"/>
        <v>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50</v>
      </c>
      <c r="P24" s="120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2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0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+'13'!J37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3</v>
      </c>
      <c r="K37" s="71">
        <v>1</v>
      </c>
      <c r="L37" s="15">
        <v>100</v>
      </c>
      <c r="M37" s="64">
        <f t="shared" si="2"/>
        <v>100</v>
      </c>
      <c r="N37" s="17" t="s">
        <v>1452</v>
      </c>
      <c r="O37" s="18">
        <v>10</v>
      </c>
      <c r="P37" s="120">
        <f t="shared" si="3"/>
        <v>90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ref="P39:P42" si="7">SUM(M39-O39)</f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1447</v>
      </c>
      <c r="O40" s="18">
        <v>50</v>
      </c>
      <c r="P40" s="23">
        <f t="shared" si="7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7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>
        <v>50</v>
      </c>
      <c r="P53" s="120">
        <f>SUM(M53-O53)</f>
        <v>200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6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6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+'13'!J77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2</v>
      </c>
      <c r="F112" s="70"/>
      <c r="G112" s="46">
        <f t="shared" si="24"/>
        <v>2</v>
      </c>
      <c r="H112" s="77">
        <v>0</v>
      </c>
      <c r="I112" s="75">
        <v>0</v>
      </c>
      <c r="J112" s="46">
        <f t="shared" si="25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12</v>
      </c>
      <c r="F113" s="70"/>
      <c r="G113" s="46">
        <f t="shared" si="24"/>
        <v>12</v>
      </c>
      <c r="H113" s="77">
        <v>0</v>
      </c>
      <c r="I113" s="75">
        <v>0</v>
      </c>
      <c r="J113" s="46">
        <f t="shared" si="25"/>
        <v>11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0">
        <f t="shared" si="9"/>
        <v>55</v>
      </c>
      <c r="Q113" s="119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7</v>
      </c>
      <c r="F115" s="70"/>
      <c r="G115" s="46">
        <f t="shared" si="24"/>
        <v>7</v>
      </c>
      <c r="H115" s="77">
        <v>0</v>
      </c>
      <c r="I115" s="75">
        <v>0</v>
      </c>
      <c r="J115" s="46">
        <f t="shared" si="25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2</v>
      </c>
      <c r="F116" s="70"/>
      <c r="G116" s="46">
        <f t="shared" si="24"/>
        <v>2</v>
      </c>
      <c r="H116" s="77">
        <v>0</v>
      </c>
      <c r="I116" s="75">
        <v>0</v>
      </c>
      <c r="J116" s="46">
        <f t="shared" si="25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0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75</v>
      </c>
      <c r="P131" s="120">
        <f t="shared" si="9"/>
        <v>75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4</v>
      </c>
      <c r="F132" s="70"/>
      <c r="G132" s="46">
        <f t="shared" si="24"/>
        <v>4</v>
      </c>
      <c r="H132" s="77">
        <v>0</v>
      </c>
      <c r="I132" s="75">
        <v>0</v>
      </c>
      <c r="J132" s="46">
        <f t="shared" si="25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9</v>
      </c>
      <c r="F133" s="70"/>
      <c r="G133" s="46">
        <f t="shared" si="24"/>
        <v>9</v>
      </c>
      <c r="H133" s="77">
        <v>0</v>
      </c>
      <c r="I133" s="75">
        <v>0</v>
      </c>
      <c r="J133" s="46">
        <f t="shared" si="25"/>
        <v>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9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1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7</v>
      </c>
      <c r="F175" s="70"/>
      <c r="G175" s="46">
        <f t="shared" si="31"/>
        <v>7</v>
      </c>
      <c r="H175" s="77">
        <v>0</v>
      </c>
      <c r="I175" s="75">
        <v>0</v>
      </c>
      <c r="J175" s="46">
        <f t="shared" si="32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62" si="35">+L177*K177</f>
        <v>0</v>
      </c>
      <c r="N177" s="17" t="s">
        <v>16</v>
      </c>
      <c r="O177" s="18"/>
      <c r="P177" s="23">
        <f t="shared" ref="P177:P262" si="36">SUM(M177-O177)</f>
        <v>0</v>
      </c>
      <c r="Q177" s="89"/>
      <c r="R177" s="43">
        <f t="shared" ref="R177:R262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6</v>
      </c>
      <c r="F178" s="70"/>
      <c r="G178" s="46">
        <f t="shared" si="31"/>
        <v>6</v>
      </c>
      <c r="H178" s="77">
        <v>0</v>
      </c>
      <c r="I178" s="75">
        <v>0</v>
      </c>
      <c r="J178" s="46">
        <f t="shared" si="32"/>
        <v>2</v>
      </c>
      <c r="K178" s="71">
        <v>4</v>
      </c>
      <c r="L178" s="20">
        <v>55</v>
      </c>
      <c r="M178" s="64">
        <f t="shared" si="35"/>
        <v>220</v>
      </c>
      <c r="N178" s="17" t="s">
        <v>16</v>
      </c>
      <c r="O178" s="18">
        <v>110</v>
      </c>
      <c r="P178" s="120">
        <f t="shared" si="36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0</v>
      </c>
      <c r="K185" s="71">
        <v>2</v>
      </c>
      <c r="L185" s="20">
        <v>80</v>
      </c>
      <c r="M185" s="64">
        <f t="shared" si="35"/>
        <v>160</v>
      </c>
      <c r="N185" s="17" t="s">
        <v>16</v>
      </c>
      <c r="O185" s="18"/>
      <c r="P185" s="120">
        <f t="shared" si="36"/>
        <v>160</v>
      </c>
      <c r="Q185" s="89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+'13'!J188</f>
        <v>169</v>
      </c>
      <c r="F188" s="70"/>
      <c r="G188" s="46">
        <f>E188+F188</f>
        <v>169</v>
      </c>
      <c r="H188" s="77">
        <v>0</v>
      </c>
      <c r="I188" s="75">
        <v>0</v>
      </c>
      <c r="J188" s="46">
        <f>+G188-H188-K188-I188</f>
        <v>169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7</v>
      </c>
      <c r="F193" s="70"/>
      <c r="G193" s="46">
        <f t="shared" si="31"/>
        <v>7</v>
      </c>
      <c r="H193" s="77">
        <v>0</v>
      </c>
      <c r="I193" s="75">
        <v>0</v>
      </c>
      <c r="J193" s="46">
        <f t="shared" si="32"/>
        <v>7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14</v>
      </c>
      <c r="F198" s="70"/>
      <c r="G198" s="46">
        <f t="shared" si="31"/>
        <v>14</v>
      </c>
      <c r="H198" s="77">
        <v>0</v>
      </c>
      <c r="I198" s="75">
        <v>0</v>
      </c>
      <c r="J198" s="46">
        <f t="shared" si="32"/>
        <v>14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7</v>
      </c>
      <c r="F205" s="70"/>
      <c r="G205" s="46">
        <f t="shared" si="31"/>
        <v>7</v>
      </c>
      <c r="H205" s="77">
        <v>0</v>
      </c>
      <c r="I205" s="75">
        <v>0</v>
      </c>
      <c r="J205" s="46">
        <f t="shared" si="32"/>
        <v>7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28</v>
      </c>
      <c r="F216" s="70">
        <v>216</v>
      </c>
      <c r="G216" s="46">
        <f t="shared" si="31"/>
        <v>244</v>
      </c>
      <c r="H216" s="77">
        <v>0</v>
      </c>
      <c r="I216" s="75">
        <v>0</v>
      </c>
      <c r="J216" s="46">
        <f t="shared" si="32"/>
        <v>244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1</v>
      </c>
      <c r="F217" s="70"/>
      <c r="G217" s="46">
        <f t="shared" si="31"/>
        <v>1</v>
      </c>
      <c r="H217" s="77">
        <v>0</v>
      </c>
      <c r="I217" s="75">
        <v>0</v>
      </c>
      <c r="J217" s="46">
        <f t="shared" si="32"/>
        <v>1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2</v>
      </c>
      <c r="F221" s="70"/>
      <c r="G221" s="46">
        <f t="shared" si="31"/>
        <v>2</v>
      </c>
      <c r="H221" s="77">
        <v>0</v>
      </c>
      <c r="I221" s="75">
        <v>0</v>
      </c>
      <c r="J221" s="46">
        <f t="shared" si="32"/>
        <v>2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1</v>
      </c>
      <c r="F222" s="70"/>
      <c r="G222" s="46">
        <f t="shared" si="31"/>
        <v>1</v>
      </c>
      <c r="H222" s="77">
        <v>0</v>
      </c>
      <c r="I222" s="75">
        <v>0</v>
      </c>
      <c r="J222" s="46">
        <f t="shared" si="32"/>
        <v>1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10</v>
      </c>
      <c r="F223" s="70"/>
      <c r="G223" s="46">
        <f t="shared" si="31"/>
        <v>10</v>
      </c>
      <c r="H223" s="77">
        <v>0</v>
      </c>
      <c r="I223" s="75">
        <v>0</v>
      </c>
      <c r="J223" s="46">
        <f t="shared" si="32"/>
        <v>10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79</v>
      </c>
      <c r="F224" s="70">
        <v>300</v>
      </c>
      <c r="G224" s="46">
        <f t="shared" si="31"/>
        <v>379</v>
      </c>
      <c r="H224" s="77">
        <v>0</v>
      </c>
      <c r="I224" s="75">
        <v>0</v>
      </c>
      <c r="J224" s="46">
        <f t="shared" si="32"/>
        <v>379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/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+'13'!J231</f>
        <v>0</v>
      </c>
      <c r="F231" s="70"/>
      <c r="G231" s="46">
        <f t="shared" ref="G231:G251" si="41">E231+F231</f>
        <v>0</v>
      </c>
      <c r="H231" s="77">
        <v>0</v>
      </c>
      <c r="I231" s="75">
        <v>0</v>
      </c>
      <c r="J231" s="46">
        <f t="shared" si="32"/>
        <v>0</v>
      </c>
      <c r="K231" s="71"/>
      <c r="L231" s="20">
        <v>39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ref="J232:J251" si="42">+G232-H232-K232-I232</f>
        <v>0</v>
      </c>
      <c r="K232" s="71"/>
      <c r="L232" s="20">
        <v>55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40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39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80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+'13'!J240</f>
        <v>5</v>
      </c>
      <c r="F240" s="70"/>
      <c r="G240" s="46">
        <f t="shared" si="41"/>
        <v>5</v>
      </c>
      <c r="H240" s="77">
        <v>0</v>
      </c>
      <c r="I240" s="75">
        <v>0</v>
      </c>
      <c r="J240" s="46">
        <f t="shared" si="42"/>
        <v>0</v>
      </c>
      <c r="K240" s="71">
        <v>5</v>
      </c>
      <c r="L240" s="20">
        <v>35</v>
      </c>
      <c r="M240" s="64">
        <f t="shared" si="43"/>
        <v>175</v>
      </c>
      <c r="N240" s="17" t="s">
        <v>16</v>
      </c>
      <c r="O240" s="18">
        <v>95</v>
      </c>
      <c r="P240" s="120">
        <f t="shared" si="44"/>
        <v>80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19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22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40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15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25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+'13'!J252</f>
        <v>0</v>
      </c>
      <c r="F252" s="70"/>
      <c r="G252" s="46">
        <f t="shared" ref="G252:G262" si="49">E252+F252</f>
        <v>0</v>
      </c>
      <c r="H252" s="77">
        <v>0</v>
      </c>
      <c r="I252" s="75">
        <v>0</v>
      </c>
      <c r="J252" s="46">
        <f t="shared" ref="J252:J261" si="50">+G252-H252-K252-I252</f>
        <v>0</v>
      </c>
      <c r="K252" s="71"/>
      <c r="L252" s="20">
        <v>29</v>
      </c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+'13'!J253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>
        <v>29</v>
      </c>
      <c r="M253" s="64">
        <f t="shared" si="35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+'13'!J254</f>
        <v>0</v>
      </c>
      <c r="F254" s="70"/>
      <c r="G254" s="46">
        <f t="shared" si="49"/>
        <v>0</v>
      </c>
      <c r="H254" s="77">
        <v>0</v>
      </c>
      <c r="I254" s="75">
        <v>0</v>
      </c>
      <c r="J254" s="46">
        <f t="shared" si="50"/>
        <v>0</v>
      </c>
      <c r="K254" s="71"/>
      <c r="L254" s="20">
        <v>29</v>
      </c>
      <c r="M254" s="64">
        <f t="shared" si="35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+'13'!J255</f>
        <v>0</v>
      </c>
      <c r="F255" s="70"/>
      <c r="G255" s="46">
        <f t="shared" si="49"/>
        <v>0</v>
      </c>
      <c r="H255" s="77">
        <v>0</v>
      </c>
      <c r="I255" s="75">
        <v>0</v>
      </c>
      <c r="J255" s="46">
        <f t="shared" si="50"/>
        <v>0</v>
      </c>
      <c r="K255" s="71"/>
      <c r="L255" s="20">
        <v>20</v>
      </c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9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7"/>
        <v>0</v>
      </c>
    </row>
    <row r="257" spans="1:19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49"/>
        <v>0</v>
      </c>
      <c r="H257" s="77">
        <v>0</v>
      </c>
      <c r="I257" s="75">
        <v>0</v>
      </c>
      <c r="J257" s="46">
        <f t="shared" si="50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+'13'!J261</f>
        <v>0</v>
      </c>
      <c r="F261" s="70"/>
      <c r="G261" s="46">
        <f t="shared" si="49"/>
        <v>0</v>
      </c>
      <c r="H261" s="77">
        <v>0</v>
      </c>
      <c r="I261" s="75">
        <v>0</v>
      </c>
      <c r="J261" s="46">
        <f t="shared" si="50"/>
        <v>0</v>
      </c>
      <c r="K261" s="71"/>
      <c r="L261" s="20"/>
      <c r="M261" s="64">
        <f t="shared" si="35"/>
        <v>0</v>
      </c>
      <c r="N261" s="17" t="s">
        <v>16</v>
      </c>
      <c r="O261" s="18"/>
      <c r="P261" s="23">
        <f t="shared" si="36"/>
        <v>0</v>
      </c>
      <c r="Q261" s="89"/>
      <c r="R261" s="43">
        <f t="shared" si="37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+'13'!J262</f>
        <v>0</v>
      </c>
      <c r="F262" s="70"/>
      <c r="G262" s="46">
        <f t="shared" si="49"/>
        <v>0</v>
      </c>
      <c r="H262" s="77">
        <v>0</v>
      </c>
      <c r="I262" s="75">
        <v>0</v>
      </c>
      <c r="J262" s="46">
        <f t="shared" ref="J262" si="51">+G262-H262-K262-I262</f>
        <v>0</v>
      </c>
      <c r="K262" s="71"/>
      <c r="L262" s="20"/>
      <c r="M262" s="64">
        <f t="shared" si="35"/>
        <v>0</v>
      </c>
      <c r="N262" s="17" t="s">
        <v>16</v>
      </c>
      <c r="O262" s="18"/>
      <c r="P262" s="23">
        <f t="shared" si="36"/>
        <v>0</v>
      </c>
      <c r="Q262" s="89"/>
      <c r="R262" s="43">
        <f t="shared" si="37"/>
        <v>0</v>
      </c>
    </row>
    <row r="263" spans="1:19" ht="25.5" x14ac:dyDescent="0.55000000000000004">
      <c r="A263" s="10"/>
      <c r="B263" s="10"/>
      <c r="C263" s="19"/>
      <c r="D263" s="10"/>
      <c r="E263" s="63">
        <f>+'13'!J263</f>
        <v>0</v>
      </c>
      <c r="F263" s="70"/>
      <c r="G263" s="46">
        <f t="shared" ref="G263" si="52">E263+F263</f>
        <v>0</v>
      </c>
      <c r="H263" s="77">
        <v>0</v>
      </c>
      <c r="I263" s="75">
        <v>0</v>
      </c>
      <c r="J263" s="46">
        <f t="shared" ref="J263" si="53">+G263-H263-K263-I263</f>
        <v>0</v>
      </c>
      <c r="K263" s="71"/>
      <c r="L263" s="20"/>
      <c r="M263" s="64">
        <f t="shared" ref="M263" si="54">+L263*K263</f>
        <v>0</v>
      </c>
      <c r="N263" s="17" t="s">
        <v>16</v>
      </c>
      <c r="O263" s="18"/>
      <c r="P263" s="23">
        <f t="shared" ref="P263" si="55">SUM(M263-O263)</f>
        <v>0</v>
      </c>
      <c r="Q263" s="89"/>
      <c r="R263" s="43">
        <f t="shared" ref="R263" si="56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1194.1100000000004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3650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410</v>
      </c>
      <c r="O268" s="2">
        <v>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2675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2675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0"/>
  <sheetViews>
    <sheetView zoomScale="80" zoomScaleNormal="80" workbookViewId="0">
      <pane xSplit="10" ySplit="4" topLeftCell="K248" activePane="bottomRight" state="frozen"/>
      <selection activeCell="T272" sqref="T272"/>
      <selection pane="topRight" activeCell="T272" sqref="T272"/>
      <selection pane="bottomLeft" activeCell="T272" sqref="T272"/>
      <selection pane="bottomRight" activeCell="U260" sqref="U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63</v>
      </c>
      <c r="F6" s="70">
        <v>30</v>
      </c>
      <c r="G6" s="46">
        <f t="shared" si="0"/>
        <v>93</v>
      </c>
      <c r="H6" s="77">
        <v>0</v>
      </c>
      <c r="I6" s="75">
        <v>10</v>
      </c>
      <c r="J6" s="46">
        <f t="shared" si="1"/>
        <v>82</v>
      </c>
      <c r="K6" s="71">
        <v>1</v>
      </c>
      <c r="L6" s="15">
        <v>100</v>
      </c>
      <c r="M6" s="64">
        <f t="shared" ref="M6:M80" si="2">+L6*K6</f>
        <v>100</v>
      </c>
      <c r="N6" s="17" t="s">
        <v>271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19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0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+'14'!J37</f>
        <v>3</v>
      </c>
      <c r="F37" s="70">
        <v>6</v>
      </c>
      <c r="G37" s="46">
        <f t="shared" si="5"/>
        <v>9</v>
      </c>
      <c r="H37" s="77">
        <v>0</v>
      </c>
      <c r="I37" s="75">
        <v>0</v>
      </c>
      <c r="J37" s="46">
        <f t="shared" si="6"/>
        <v>9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4</v>
      </c>
      <c r="F39" s="70">
        <v>2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3</v>
      </c>
      <c r="F41" s="70">
        <v>2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0</v>
      </c>
      <c r="F56" s="70">
        <v>2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0</v>
      </c>
      <c r="F59" s="70">
        <v>2</v>
      </c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4</v>
      </c>
      <c r="F62" s="70">
        <v>2</v>
      </c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5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4</v>
      </c>
      <c r="F132" s="70"/>
      <c r="G132" s="46">
        <f t="shared" si="23"/>
        <v>4</v>
      </c>
      <c r="H132" s="77">
        <v>0</v>
      </c>
      <c r="I132" s="75">
        <v>0</v>
      </c>
      <c r="J132" s="46">
        <f t="shared" si="24"/>
        <v>3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0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+'14'!J188</f>
        <v>169</v>
      </c>
      <c r="F188" s="70"/>
      <c r="G188" s="46">
        <f>E188+F188</f>
        <v>169</v>
      </c>
      <c r="H188" s="77">
        <v>0</v>
      </c>
      <c r="I188" s="75">
        <v>10</v>
      </c>
      <c r="J188" s="46">
        <f>+G188-H188-K188-I188</f>
        <v>155</v>
      </c>
      <c r="K188" s="71">
        <v>4</v>
      </c>
      <c r="L188" s="20">
        <v>15</v>
      </c>
      <c r="M188" s="64">
        <f>+L188*K188</f>
        <v>60</v>
      </c>
      <c r="N188" s="17" t="s">
        <v>1454</v>
      </c>
      <c r="O188" s="18">
        <v>20</v>
      </c>
      <c r="P188" s="120">
        <f>SUM(M188-O188)</f>
        <v>40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14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244</v>
      </c>
      <c r="F216" s="70"/>
      <c r="G216" s="46">
        <f t="shared" si="30"/>
        <v>244</v>
      </c>
      <c r="H216" s="77">
        <v>0</v>
      </c>
      <c r="I216" s="75">
        <v>0</v>
      </c>
      <c r="J216" s="46">
        <f t="shared" si="31"/>
        <v>241</v>
      </c>
      <c r="K216" s="71">
        <v>3</v>
      </c>
      <c r="L216" s="20">
        <v>10</v>
      </c>
      <c r="M216" s="64">
        <f t="shared" si="34"/>
        <v>30</v>
      </c>
      <c r="N216" s="17" t="s">
        <v>1460</v>
      </c>
      <c r="O216" s="18"/>
      <c r="P216" s="120">
        <f t="shared" si="35"/>
        <v>30</v>
      </c>
      <c r="Q216" s="89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1</v>
      </c>
      <c r="F217" s="70"/>
      <c r="G217" s="46">
        <f t="shared" si="30"/>
        <v>1</v>
      </c>
      <c r="H217" s="77">
        <v>0</v>
      </c>
      <c r="I217" s="75">
        <v>0</v>
      </c>
      <c r="J217" s="46">
        <f t="shared" si="31"/>
        <v>0</v>
      </c>
      <c r="K217" s="71">
        <v>1</v>
      </c>
      <c r="L217" s="20">
        <v>0</v>
      </c>
      <c r="M217" s="64">
        <f t="shared" si="34"/>
        <v>0</v>
      </c>
      <c r="N217" s="17" t="s">
        <v>1440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379</v>
      </c>
      <c r="F224" s="70"/>
      <c r="G224" s="46">
        <f t="shared" si="30"/>
        <v>379</v>
      </c>
      <c r="H224" s="77">
        <v>0</v>
      </c>
      <c r="I224" s="75">
        <v>0</v>
      </c>
      <c r="J224" s="46">
        <f t="shared" si="31"/>
        <v>379</v>
      </c>
      <c r="K224" s="71"/>
      <c r="L224" s="20">
        <v>0</v>
      </c>
      <c r="M224" s="64">
        <f t="shared" si="34"/>
        <v>0</v>
      </c>
      <c r="N224" s="17" t="s">
        <v>1460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+'14'!J229</f>
        <v>0</v>
      </c>
      <c r="F229" s="70">
        <v>10</v>
      </c>
      <c r="G229" s="46">
        <f t="shared" si="30"/>
        <v>10</v>
      </c>
      <c r="H229" s="77">
        <v>0</v>
      </c>
      <c r="I229" s="75">
        <v>0</v>
      </c>
      <c r="J229" s="46">
        <f t="shared" si="31"/>
        <v>0</v>
      </c>
      <c r="K229" s="71">
        <v>10</v>
      </c>
      <c r="L229" s="20">
        <v>100</v>
      </c>
      <c r="M229" s="64">
        <f t="shared" si="34"/>
        <v>1000</v>
      </c>
      <c r="N229" s="17" t="s">
        <v>16</v>
      </c>
      <c r="O229" s="18">
        <v>300</v>
      </c>
      <c r="P229" s="120">
        <f t="shared" si="35"/>
        <v>700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+'14'!J252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+'14'!J253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+'14'!J254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+'14'!J255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>
        <f t="shared" si="35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>
        <f t="shared" si="35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>
        <f t="shared" si="35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+'14'!J261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+'14'!J262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>
        <f>+'14'!J263</f>
        <v>0</v>
      </c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263.17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1705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580</v>
      </c>
      <c r="O268" s="2">
        <v>245</v>
      </c>
      <c r="P268" s="2">
        <v>60</v>
      </c>
      <c r="Q268" s="87">
        <v>200</v>
      </c>
      <c r="R268" s="2">
        <v>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420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705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705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0"/>
  <sheetViews>
    <sheetView zoomScale="80" zoomScaleNormal="80" workbookViewId="0">
      <pane xSplit="10" ySplit="4" topLeftCell="K262" activePane="bottomRight" state="frozen"/>
      <selection activeCell="T272" sqref="T272"/>
      <selection pane="topRight" activeCell="T272" sqref="T272"/>
      <selection pane="bottomLeft" activeCell="T272" sqref="T272"/>
      <selection pane="bottomRight" activeCell="R278" sqref="R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81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+'15'!J37</f>
        <v>9</v>
      </c>
      <c r="F37" s="70"/>
      <c r="G37" s="46">
        <f t="shared" si="5"/>
        <v>9</v>
      </c>
      <c r="H37" s="77">
        <v>0</v>
      </c>
      <c r="I37" s="75">
        <v>0</v>
      </c>
      <c r="J37" s="46">
        <f t="shared" si="6"/>
        <v>9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2"/>
        <v>50</v>
      </c>
      <c r="N39" s="17" t="s">
        <v>1447</v>
      </c>
      <c r="O39" s="18">
        <v>50</v>
      </c>
      <c r="P39" s="23">
        <f t="shared" si="3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2"/>
        <v>50</v>
      </c>
      <c r="N41" s="17" t="s">
        <v>1447</v>
      </c>
      <c r="O41" s="18">
        <v>50</v>
      </c>
      <c r="P41" s="23">
        <f t="shared" si="3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1447</v>
      </c>
      <c r="O77" s="18">
        <v>50</v>
      </c>
      <c r="P77" s="23">
        <f t="shared" si="3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3</v>
      </c>
      <c r="F132" s="70"/>
      <c r="G132" s="46">
        <f t="shared" si="23"/>
        <v>3</v>
      </c>
      <c r="H132" s="77">
        <v>0</v>
      </c>
      <c r="I132" s="75">
        <v>0</v>
      </c>
      <c r="J132" s="46">
        <f t="shared" si="24"/>
        <v>2</v>
      </c>
      <c r="K132" s="71">
        <v>1</v>
      </c>
      <c r="L132" s="22">
        <v>0</v>
      </c>
      <c r="M132" s="64">
        <f t="shared" si="7"/>
        <v>0</v>
      </c>
      <c r="N132" s="17" t="s">
        <v>1447</v>
      </c>
      <c r="O132" s="18"/>
      <c r="P132" s="23">
        <f t="shared" si="8"/>
        <v>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+'15'!J188</f>
        <v>155</v>
      </c>
      <c r="F188" s="70"/>
      <c r="G188" s="46">
        <f>E188+F188</f>
        <v>155</v>
      </c>
      <c r="H188" s="77">
        <v>0</v>
      </c>
      <c r="I188" s="75">
        <v>0</v>
      </c>
      <c r="J188" s="46">
        <f>+G188-H188-K188-I188</f>
        <v>145</v>
      </c>
      <c r="K188" s="71">
        <v>10</v>
      </c>
      <c r="L188" s="20">
        <v>15</v>
      </c>
      <c r="M188" s="64">
        <f>+L188*K188</f>
        <v>150</v>
      </c>
      <c r="N188" s="17" t="s">
        <v>1447</v>
      </c>
      <c r="O188" s="18">
        <v>150</v>
      </c>
      <c r="P188" s="23">
        <f>SUM(M188-O188)</f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14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241</v>
      </c>
      <c r="F216" s="70">
        <v>216</v>
      </c>
      <c r="G216" s="46">
        <f t="shared" si="30"/>
        <v>457</v>
      </c>
      <c r="H216" s="77">
        <v>0</v>
      </c>
      <c r="I216" s="75">
        <v>0</v>
      </c>
      <c r="J216" s="46">
        <f t="shared" si="31"/>
        <v>457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176</v>
      </c>
      <c r="F224" s="70"/>
      <c r="G224" s="46">
        <f t="shared" si="30"/>
        <v>176</v>
      </c>
      <c r="H224" s="77">
        <v>0</v>
      </c>
      <c r="I224" s="75">
        <v>0</v>
      </c>
      <c r="J224" s="46">
        <f t="shared" si="31"/>
        <v>176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>
        <v>200</v>
      </c>
      <c r="G227" s="46">
        <f t="shared" si="30"/>
        <v>200</v>
      </c>
      <c r="H227" s="77">
        <v>0</v>
      </c>
      <c r="I227" s="75">
        <v>0</v>
      </c>
      <c r="J227" s="46">
        <f t="shared" si="31"/>
        <v>0</v>
      </c>
      <c r="K227" s="71">
        <v>200</v>
      </c>
      <c r="L227" s="20">
        <v>25</v>
      </c>
      <c r="M227" s="64">
        <f t="shared" si="34"/>
        <v>5000</v>
      </c>
      <c r="N227" s="17" t="s">
        <v>16</v>
      </c>
      <c r="O227" s="18"/>
      <c r="P227" s="120">
        <f t="shared" si="35"/>
        <v>5000</v>
      </c>
      <c r="Q227" s="89">
        <v>20.36</v>
      </c>
      <c r="R227" s="43">
        <f t="shared" si="36"/>
        <v>4072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+'15'!J252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+'15'!J253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+'15'!J254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+'15'!J255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>
        <f t="shared" si="35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>
        <f t="shared" si="35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>
        <f t="shared" si="35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+'15'!J261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+'15'!J262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>
        <f>+'15'!J263</f>
        <v>0</v>
      </c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4332.45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5700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300</v>
      </c>
      <c r="O268" s="2"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5100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5100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0"/>
  <sheetViews>
    <sheetView zoomScale="90" zoomScaleNormal="90" workbookViewId="0">
      <pane xSplit="10" ySplit="4" topLeftCell="M219" activePane="bottomRight" state="frozen"/>
      <selection activeCell="T272" sqref="T272"/>
      <selection pane="topRight" activeCell="T272" sqref="T272"/>
      <selection pane="bottomLeft" activeCell="T272" sqref="T272"/>
      <selection pane="bottomRight" activeCell="N228" sqref="N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27</v>
      </c>
      <c r="F5" s="70">
        <v>10</v>
      </c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79</v>
      </c>
      <c r="K6" s="71">
        <v>2</v>
      </c>
      <c r="L6" s="15">
        <v>0</v>
      </c>
      <c r="M6" s="64">
        <f t="shared" ref="M6:M80" si="2">+L6*K6</f>
        <v>0</v>
      </c>
      <c r="N6" s="17" t="s">
        <v>1454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15</v>
      </c>
      <c r="K22" s="71">
        <v>3</v>
      </c>
      <c r="L22" s="20">
        <v>0</v>
      </c>
      <c r="M22" s="64">
        <f t="shared" si="2"/>
        <v>0</v>
      </c>
      <c r="N22" s="17" t="s">
        <v>1461</v>
      </c>
      <c r="O22" s="18"/>
      <c r="P22" s="23">
        <f t="shared" si="3"/>
        <v>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20</v>
      </c>
      <c r="P24" s="120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6"/>
        <v>14</v>
      </c>
      <c r="K31" s="71">
        <v>2</v>
      </c>
      <c r="L31" s="15">
        <v>0</v>
      </c>
      <c r="M31" s="64">
        <f t="shared" si="2"/>
        <v>0</v>
      </c>
      <c r="N31" s="17" t="s">
        <v>1454</v>
      </c>
      <c r="O31" s="18"/>
      <c r="P31" s="23">
        <f t="shared" si="3"/>
        <v>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20">
        <f t="shared" si="3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+'16'!J37</f>
        <v>9</v>
      </c>
      <c r="F37" s="70"/>
      <c r="G37" s="46">
        <f t="shared" si="5"/>
        <v>9</v>
      </c>
      <c r="H37" s="77">
        <v>0</v>
      </c>
      <c r="I37" s="75">
        <v>0</v>
      </c>
      <c r="J37" s="46">
        <f t="shared" si="6"/>
        <v>9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2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0">
        <f t="shared" si="3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2</v>
      </c>
      <c r="F47" s="70">
        <v>2</v>
      </c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7</v>
      </c>
      <c r="F48" s="70">
        <v>2</v>
      </c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0</v>
      </c>
      <c r="F49" s="70">
        <v>2</v>
      </c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1</v>
      </c>
      <c r="F50" s="70">
        <v>2</v>
      </c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5</v>
      </c>
      <c r="F53" s="70">
        <v>2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4</v>
      </c>
      <c r="F64" s="70">
        <v>3</v>
      </c>
      <c r="G64" s="46">
        <f t="shared" si="5"/>
        <v>7</v>
      </c>
      <c r="H64" s="77">
        <v>0</v>
      </c>
      <c r="I64" s="75">
        <v>0</v>
      </c>
      <c r="J64" s="46">
        <f t="shared" si="6"/>
        <v>6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>
        <v>25</v>
      </c>
      <c r="P64" s="120">
        <f t="shared" si="3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5</v>
      </c>
      <c r="F65" s="70">
        <v>3</v>
      </c>
      <c r="G65" s="46">
        <f t="shared" si="5"/>
        <v>8</v>
      </c>
      <c r="H65" s="77">
        <v>0</v>
      </c>
      <c r="I65" s="75">
        <v>0</v>
      </c>
      <c r="J65" s="46">
        <f t="shared" si="6"/>
        <v>8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5</v>
      </c>
      <c r="F66" s="70">
        <v>3</v>
      </c>
      <c r="G66" s="46">
        <f t="shared" si="5"/>
        <v>8</v>
      </c>
      <c r="H66" s="77">
        <v>0</v>
      </c>
      <c r="I66" s="75">
        <v>0</v>
      </c>
      <c r="J66" s="46">
        <f t="shared" si="6"/>
        <v>8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6</v>
      </c>
      <c r="F74" s="70">
        <v>5</v>
      </c>
      <c r="G74" s="46">
        <f t="shared" si="5"/>
        <v>11</v>
      </c>
      <c r="H74" s="77">
        <v>0</v>
      </c>
      <c r="I74" s="75">
        <v>0</v>
      </c>
      <c r="J74" s="46">
        <f t="shared" si="6"/>
        <v>10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0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>
        <v>10</v>
      </c>
      <c r="P115" s="120">
        <f t="shared" si="8"/>
        <v>50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2</v>
      </c>
      <c r="F132" s="70"/>
      <c r="G132" s="46">
        <f t="shared" si="23"/>
        <v>2</v>
      </c>
      <c r="H132" s="77">
        <v>0</v>
      </c>
      <c r="I132" s="75">
        <v>0</v>
      </c>
      <c r="J132" s="46">
        <f t="shared" si="24"/>
        <v>1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>
        <v>30</v>
      </c>
      <c r="P132" s="120">
        <f t="shared" si="8"/>
        <v>30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9</v>
      </c>
      <c r="F133" s="70">
        <v>10</v>
      </c>
      <c r="G133" s="46">
        <f t="shared" si="23"/>
        <v>19</v>
      </c>
      <c r="H133" s="77">
        <v>0</v>
      </c>
      <c r="I133" s="75">
        <v>0</v>
      </c>
      <c r="J133" s="46">
        <f t="shared" si="24"/>
        <v>19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+'16'!J188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110</v>
      </c>
      <c r="K188" s="71">
        <v>35</v>
      </c>
      <c r="L188" s="20">
        <v>15</v>
      </c>
      <c r="M188" s="64">
        <f>+L188*K188</f>
        <v>525</v>
      </c>
      <c r="N188" s="17" t="s">
        <v>16</v>
      </c>
      <c r="O188" s="18">
        <v>175</v>
      </c>
      <c r="P188" s="120">
        <f>SUM(M188-O188)</f>
        <v>350</v>
      </c>
      <c r="Q188" s="89">
        <v>3.5</v>
      </c>
      <c r="R188" s="43">
        <f>+K188*Q188</f>
        <v>122.5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0</v>
      </c>
      <c r="F194" s="70">
        <v>10</v>
      </c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14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2</v>
      </c>
      <c r="F209" s="70">
        <v>5</v>
      </c>
      <c r="G209" s="46">
        <f t="shared" si="30"/>
        <v>7</v>
      </c>
      <c r="H209" s="77">
        <v>0</v>
      </c>
      <c r="I209" s="75">
        <v>0</v>
      </c>
      <c r="J209" s="46">
        <f t="shared" si="31"/>
        <v>6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60</v>
      </c>
      <c r="P209" s="120">
        <f t="shared" si="35"/>
        <v>60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457</v>
      </c>
      <c r="F216" s="70"/>
      <c r="G216" s="46">
        <f t="shared" si="30"/>
        <v>457</v>
      </c>
      <c r="H216" s="77">
        <v>0</v>
      </c>
      <c r="I216" s="75">
        <v>0</v>
      </c>
      <c r="J216" s="46">
        <f t="shared" si="31"/>
        <v>407</v>
      </c>
      <c r="K216" s="71">
        <v>50</v>
      </c>
      <c r="L216" s="20">
        <v>0</v>
      </c>
      <c r="M216" s="64">
        <f t="shared" si="34"/>
        <v>0</v>
      </c>
      <c r="N216" s="17" t="s">
        <v>1454</v>
      </c>
      <c r="O216" s="18"/>
      <c r="P216" s="23">
        <f t="shared" si="35"/>
        <v>0</v>
      </c>
      <c r="Q216" s="89">
        <v>9</v>
      </c>
      <c r="R216" s="43">
        <f t="shared" si="36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176</v>
      </c>
      <c r="F224" s="70"/>
      <c r="G224" s="46">
        <f t="shared" si="30"/>
        <v>176</v>
      </c>
      <c r="H224" s="77">
        <v>0</v>
      </c>
      <c r="I224" s="75">
        <v>0</v>
      </c>
      <c r="J224" s="46">
        <f t="shared" si="31"/>
        <v>126</v>
      </c>
      <c r="K224" s="71">
        <v>50</v>
      </c>
      <c r="L224" s="20">
        <v>0</v>
      </c>
      <c r="M224" s="64">
        <f t="shared" si="34"/>
        <v>0</v>
      </c>
      <c r="N224" s="17" t="s">
        <v>1454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>
        <v>50</v>
      </c>
      <c r="G226" s="46">
        <f t="shared" si="30"/>
        <v>50</v>
      </c>
      <c r="H226" s="77">
        <v>0</v>
      </c>
      <c r="I226" s="75">
        <v>0</v>
      </c>
      <c r="J226" s="46">
        <f t="shared" si="31"/>
        <v>50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+'16'!J252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+'16'!J253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+'16'!J254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+'16'!J255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>
        <f t="shared" si="35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>
        <f t="shared" si="35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>
        <f t="shared" si="35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+'16'!J261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+'16'!J262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1179.8600000000001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1425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130</v>
      </c>
      <c r="O268" s="2">
        <v>130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575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720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720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0"/>
  <sheetViews>
    <sheetView zoomScale="80" zoomScaleNormal="80" workbookViewId="0">
      <pane xSplit="10" ySplit="4" topLeftCell="K224" activePane="bottomRight" state="frozen"/>
      <selection activeCell="T272" sqref="T272"/>
      <selection pane="topRight" activeCell="T272" sqref="T272"/>
      <selection pane="bottomLeft" activeCell="T272" sqref="T272"/>
      <selection pane="bottomRight" activeCell="E227" sqref="E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34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0">
        <f>SUM(M5-O5)</f>
        <v>100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69</v>
      </c>
      <c r="K6" s="71">
        <v>10</v>
      </c>
      <c r="L6" s="15">
        <v>100</v>
      </c>
      <c r="M6" s="64">
        <f t="shared" ref="M6:M80" si="2">+L6*K6</f>
        <v>1000</v>
      </c>
      <c r="N6" s="17" t="s">
        <v>16</v>
      </c>
      <c r="O6" s="18">
        <v>200</v>
      </c>
      <c r="P6" s="120">
        <f t="shared" ref="P6:P80" si="3">SUM(M6-O6)</f>
        <v>800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1447</v>
      </c>
      <c r="O32" s="18">
        <v>130</v>
      </c>
      <c r="P32" s="23">
        <f t="shared" si="3"/>
        <v>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+'17'!J37</f>
        <v>9</v>
      </c>
      <c r="F37" s="70"/>
      <c r="G37" s="46">
        <f t="shared" si="5"/>
        <v>9</v>
      </c>
      <c r="H37" s="77">
        <v>0</v>
      </c>
      <c r="I37" s="75">
        <v>0</v>
      </c>
      <c r="J37" s="46">
        <f t="shared" si="6"/>
        <v>9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0">
        <f>SUM(M48-O48)</f>
        <v>50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6"/>
        <v>6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8</v>
      </c>
      <c r="F65" s="70"/>
      <c r="G65" s="46">
        <f t="shared" si="5"/>
        <v>8</v>
      </c>
      <c r="H65" s="77">
        <v>0</v>
      </c>
      <c r="I65" s="75">
        <v>0</v>
      </c>
      <c r="J65" s="46">
        <f t="shared" si="6"/>
        <v>6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6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>
        <v>50</v>
      </c>
      <c r="P66" s="120">
        <f t="shared" si="3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1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100</v>
      </c>
      <c r="P77" s="120">
        <f t="shared" si="3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1</v>
      </c>
      <c r="F132" s="70"/>
      <c r="G132" s="46">
        <f t="shared" si="23"/>
        <v>1</v>
      </c>
      <c r="H132" s="77">
        <v>0</v>
      </c>
      <c r="I132" s="75">
        <v>0</v>
      </c>
      <c r="J132" s="46">
        <f t="shared" si="24"/>
        <v>1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19</v>
      </c>
      <c r="F133" s="70"/>
      <c r="G133" s="46">
        <f t="shared" si="23"/>
        <v>19</v>
      </c>
      <c r="H133" s="77">
        <v>0</v>
      </c>
      <c r="I133" s="75">
        <v>0</v>
      </c>
      <c r="J133" s="46">
        <f t="shared" si="24"/>
        <v>19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+'17'!J188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100</v>
      </c>
      <c r="K188" s="71">
        <v>10</v>
      </c>
      <c r="L188" s="20">
        <v>15</v>
      </c>
      <c r="M188" s="64">
        <f>+L188*K188</f>
        <v>150</v>
      </c>
      <c r="N188" s="17" t="s">
        <v>1447</v>
      </c>
      <c r="O188" s="18">
        <v>150</v>
      </c>
      <c r="P188" s="23">
        <f>SUM(M188-O188)</f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11</v>
      </c>
      <c r="K198" s="71">
        <v>3</v>
      </c>
      <c r="L198" s="20">
        <v>150</v>
      </c>
      <c r="M198" s="64">
        <f t="shared" si="34"/>
        <v>450</v>
      </c>
      <c r="N198" s="17" t="s">
        <v>16</v>
      </c>
      <c r="O198" s="18">
        <v>225</v>
      </c>
      <c r="P198" s="120">
        <f t="shared" si="35"/>
        <v>225</v>
      </c>
      <c r="Q198" s="89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6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407</v>
      </c>
      <c r="F216" s="70"/>
      <c r="G216" s="46">
        <f t="shared" si="30"/>
        <v>407</v>
      </c>
      <c r="H216" s="77">
        <v>0</v>
      </c>
      <c r="I216" s="75">
        <v>0</v>
      </c>
      <c r="J216" s="46">
        <f t="shared" si="31"/>
        <v>407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0</v>
      </c>
      <c r="F217" s="70">
        <v>12</v>
      </c>
      <c r="G217" s="46">
        <f t="shared" si="30"/>
        <v>12</v>
      </c>
      <c r="H217" s="77">
        <v>0</v>
      </c>
      <c r="I217" s="75">
        <v>0</v>
      </c>
      <c r="J217" s="46">
        <f t="shared" si="31"/>
        <v>11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20">
        <f t="shared" si="35"/>
        <v>10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126</v>
      </c>
      <c r="F224" s="70"/>
      <c r="G224" s="46">
        <f t="shared" si="30"/>
        <v>126</v>
      </c>
      <c r="H224" s="77">
        <v>0</v>
      </c>
      <c r="I224" s="75">
        <v>0</v>
      </c>
      <c r="J224" s="46">
        <f t="shared" si="31"/>
        <v>126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50</v>
      </c>
      <c r="F226" s="70"/>
      <c r="G226" s="46">
        <f t="shared" si="30"/>
        <v>50</v>
      </c>
      <c r="H226" s="77">
        <v>0</v>
      </c>
      <c r="I226" s="75">
        <v>0</v>
      </c>
      <c r="J226" s="46">
        <f t="shared" si="31"/>
        <v>50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+'17'!J252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+'17'!J254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+'17'!J255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+'17'!J261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+'17'!J262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1059.92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2790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1005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1770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1770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X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K12" sqref="K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68" si="1">+G5-H5-K5-I5</f>
        <v>32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25</v>
      </c>
      <c r="P5" s="120">
        <f>SUM(M5-O5)</f>
        <v>75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69</v>
      </c>
      <c r="F6" s="70">
        <v>50</v>
      </c>
      <c r="G6" s="46">
        <f t="shared" si="0"/>
        <v>119</v>
      </c>
      <c r="H6" s="77">
        <v>0</v>
      </c>
      <c r="I6" s="75">
        <v>0</v>
      </c>
      <c r="J6" s="46">
        <f t="shared" si="1"/>
        <v>115</v>
      </c>
      <c r="K6" s="71">
        <v>4</v>
      </c>
      <c r="L6" s="15">
        <v>100</v>
      </c>
      <c r="M6" s="64">
        <f t="shared" ref="M6:M69" si="2">+L6*K6</f>
        <v>400</v>
      </c>
      <c r="N6" s="17" t="s">
        <v>16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/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23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1"/>
        <v>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20</v>
      </c>
      <c r="P28" s="120">
        <f t="shared" si="3"/>
        <v>180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12</v>
      </c>
      <c r="F31" s="70">
        <v>10</v>
      </c>
      <c r="G31" s="46">
        <f t="shared" si="5"/>
        <v>22</v>
      </c>
      <c r="H31" s="77">
        <v>0</v>
      </c>
      <c r="I31" s="75">
        <v>0</v>
      </c>
      <c r="J31" s="46">
        <f t="shared" si="1"/>
        <v>22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+'18'!J37</f>
        <v>9</v>
      </c>
      <c r="F37" s="70"/>
      <c r="G37" s="46">
        <f t="shared" si="5"/>
        <v>9</v>
      </c>
      <c r="H37" s="77">
        <v>0</v>
      </c>
      <c r="I37" s="75">
        <v>0</v>
      </c>
      <c r="J37" s="46">
        <f t="shared" si="1"/>
        <v>9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4</v>
      </c>
      <c r="F39" s="70">
        <v>2</v>
      </c>
      <c r="G39" s="46">
        <f t="shared" si="5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15">
        <v>50</v>
      </c>
      <c r="M40" s="64">
        <f t="shared" si="2"/>
        <v>50</v>
      </c>
      <c r="N40" s="17" t="s">
        <v>1447</v>
      </c>
      <c r="O40" s="18">
        <v>50</v>
      </c>
      <c r="P40" s="23">
        <f t="shared" si="3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1"/>
        <v>1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20</v>
      </c>
      <c r="P41" s="120">
        <f t="shared" si="3"/>
        <v>130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1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1"/>
        <v>6</v>
      </c>
      <c r="K48" s="71">
        <v>1</v>
      </c>
      <c r="L48" s="20">
        <v>50</v>
      </c>
      <c r="M48" s="64">
        <f t="shared" si="2"/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1"/>
        <v>1</v>
      </c>
      <c r="K49" s="71">
        <v>1</v>
      </c>
      <c r="L49" s="20">
        <v>50</v>
      </c>
      <c r="M49" s="64">
        <f t="shared" si="2"/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1"/>
        <v>7</v>
      </c>
      <c r="K53" s="71"/>
      <c r="L53" s="20">
        <v>50</v>
      </c>
      <c r="M53" s="64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1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1"/>
        <v>3</v>
      </c>
      <c r="K64" s="71">
        <v>3</v>
      </c>
      <c r="L64" s="15">
        <v>50</v>
      </c>
      <c r="M64" s="64">
        <f t="shared" si="2"/>
        <v>150</v>
      </c>
      <c r="N64" s="17" t="s">
        <v>16</v>
      </c>
      <c r="O64" s="18"/>
      <c r="P64" s="120">
        <f t="shared" si="3"/>
        <v>150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1"/>
        <v>4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0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1"/>
        <v>4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0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8</v>
      </c>
      <c r="K74" s="71">
        <v>2</v>
      </c>
      <c r="L74" s="21">
        <v>50</v>
      </c>
      <c r="M74" s="64">
        <f t="shared" si="7"/>
        <v>100</v>
      </c>
      <c r="N74" s="17" t="s">
        <v>1447</v>
      </c>
      <c r="O74" s="18">
        <v>100</v>
      </c>
      <c r="P74" s="23">
        <f t="shared" si="3"/>
        <v>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6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6"/>
      <c r="R100" s="43">
        <f t="shared" si="20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6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6"/>
      <c r="R102" s="43">
        <f t="shared" si="20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2</v>
      </c>
      <c r="F112" s="70"/>
      <c r="G112" s="46">
        <f t="shared" si="18"/>
        <v>2</v>
      </c>
      <c r="H112" s="77">
        <v>0</v>
      </c>
      <c r="I112" s="75">
        <v>0</v>
      </c>
      <c r="J112" s="46">
        <f t="shared" si="6"/>
        <v>2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10</v>
      </c>
      <c r="F113" s="70"/>
      <c r="G113" s="46">
        <f t="shared" si="18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6</v>
      </c>
      <c r="F115" s="70"/>
      <c r="G115" s="46">
        <f t="shared" si="18"/>
        <v>6</v>
      </c>
      <c r="H115" s="77">
        <v>0</v>
      </c>
      <c r="I115" s="75">
        <v>0</v>
      </c>
      <c r="J115" s="46">
        <f t="shared" si="6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0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2</v>
      </c>
      <c r="F116" s="70"/>
      <c r="G116" s="46">
        <f t="shared" si="18"/>
        <v>2</v>
      </c>
      <c r="H116" s="77">
        <v>0</v>
      </c>
      <c r="I116" s="75">
        <v>0</v>
      </c>
      <c r="J116" s="46">
        <f t="shared" si="6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0</v>
      </c>
      <c r="F131" s="70">
        <v>3</v>
      </c>
      <c r="G131" s="46">
        <f t="shared" si="18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1</v>
      </c>
      <c r="F132" s="70">
        <v>5</v>
      </c>
      <c r="G132" s="46">
        <f t="shared" si="18"/>
        <v>6</v>
      </c>
      <c r="H132" s="77">
        <v>0</v>
      </c>
      <c r="I132" s="75">
        <v>0</v>
      </c>
      <c r="J132" s="46">
        <f t="shared" si="6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19</v>
      </c>
      <c r="F133" s="70"/>
      <c r="G133" s="46">
        <f t="shared" si="18"/>
        <v>19</v>
      </c>
      <c r="H133" s="77">
        <v>0</v>
      </c>
      <c r="I133" s="75">
        <v>0</v>
      </c>
      <c r="J133" s="46">
        <f t="shared" ref="J133:J196" si="22">+G133-H133-K133-I133</f>
        <v>16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>
        <v>50</v>
      </c>
      <c r="P133" s="120">
        <f t="shared" si="8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7</v>
      </c>
      <c r="F175" s="70"/>
      <c r="G175" s="46">
        <f t="shared" si="24"/>
        <v>7</v>
      </c>
      <c r="H175" s="77">
        <v>0</v>
      </c>
      <c r="I175" s="75">
        <v>0</v>
      </c>
      <c r="J175" s="46">
        <f t="shared" si="22"/>
        <v>7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62" si="26">SUM(M177-O177)</f>
        <v>0</v>
      </c>
      <c r="Q177" s="89"/>
      <c r="R177" s="43">
        <f t="shared" ref="R177:R262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2</v>
      </c>
      <c r="F178" s="70"/>
      <c r="G178" s="46">
        <f t="shared" si="24"/>
        <v>2</v>
      </c>
      <c r="H178" s="77">
        <v>0</v>
      </c>
      <c r="I178" s="75">
        <v>0</v>
      </c>
      <c r="J178" s="46">
        <f t="shared" si="22"/>
        <v>1</v>
      </c>
      <c r="K178" s="71">
        <v>1</v>
      </c>
      <c r="L178" s="20">
        <v>55</v>
      </c>
      <c r="M178" s="64">
        <f t="shared" si="23"/>
        <v>55</v>
      </c>
      <c r="N178" s="17" t="s">
        <v>16</v>
      </c>
      <c r="O178" s="18">
        <v>25</v>
      </c>
      <c r="P178" s="120">
        <f t="shared" si="26"/>
        <v>30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0</v>
      </c>
      <c r="F185" s="70"/>
      <c r="G185" s="46">
        <f t="shared" si="24"/>
        <v>0</v>
      </c>
      <c r="H185" s="77">
        <v>0</v>
      </c>
      <c r="I185" s="75">
        <v>0</v>
      </c>
      <c r="J185" s="46">
        <f t="shared" si="22"/>
        <v>0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+'18'!J188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 t="shared" si="22"/>
        <v>100</v>
      </c>
      <c r="K188" s="71"/>
      <c r="L188" s="20">
        <v>15</v>
      </c>
      <c r="M188" s="64">
        <f t="shared" si="23"/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7</v>
      </c>
      <c r="F193" s="70"/>
      <c r="G193" s="46">
        <f t="shared" si="24"/>
        <v>7</v>
      </c>
      <c r="H193" s="77">
        <v>0</v>
      </c>
      <c r="I193" s="75">
        <v>0</v>
      </c>
      <c r="J193" s="46">
        <f t="shared" si="22"/>
        <v>7</v>
      </c>
      <c r="K193" s="71"/>
      <c r="L193" s="20">
        <v>60</v>
      </c>
      <c r="M193" s="64">
        <f t="shared" si="23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10</v>
      </c>
      <c r="F194" s="70"/>
      <c r="G194" s="46">
        <f t="shared" si="24"/>
        <v>10</v>
      </c>
      <c r="H194" s="77">
        <v>0</v>
      </c>
      <c r="I194" s="75">
        <v>0</v>
      </c>
      <c r="J194" s="46">
        <f t="shared" si="22"/>
        <v>10</v>
      </c>
      <c r="K194" s="71"/>
      <c r="L194" s="20">
        <v>120</v>
      </c>
      <c r="M194" s="64">
        <f t="shared" si="23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6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11</v>
      </c>
      <c r="F198" s="70"/>
      <c r="G198" s="46">
        <f t="shared" si="24"/>
        <v>11</v>
      </c>
      <c r="H198" s="77">
        <v>0</v>
      </c>
      <c r="I198" s="75">
        <v>0</v>
      </c>
      <c r="J198" s="46">
        <f t="shared" si="30"/>
        <v>11</v>
      </c>
      <c r="K198" s="71"/>
      <c r="L198" s="20">
        <v>150</v>
      </c>
      <c r="M198" s="64">
        <f t="shared" ref="M198:M26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7</v>
      </c>
      <c r="F205" s="70"/>
      <c r="G205" s="46">
        <f t="shared" si="24"/>
        <v>7</v>
      </c>
      <c r="H205" s="77">
        <v>0</v>
      </c>
      <c r="I205" s="75">
        <v>0</v>
      </c>
      <c r="J205" s="46">
        <f t="shared" si="30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6</v>
      </c>
      <c r="F209" s="70"/>
      <c r="G209" s="46">
        <f t="shared" si="24"/>
        <v>6</v>
      </c>
      <c r="H209" s="77">
        <v>0</v>
      </c>
      <c r="I209" s="75">
        <v>0</v>
      </c>
      <c r="J209" s="46">
        <f t="shared" si="30"/>
        <v>6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407</v>
      </c>
      <c r="F216" s="70"/>
      <c r="G216" s="46">
        <f t="shared" si="24"/>
        <v>407</v>
      </c>
      <c r="H216" s="77">
        <v>0</v>
      </c>
      <c r="I216" s="75">
        <v>0</v>
      </c>
      <c r="J216" s="46">
        <f t="shared" si="30"/>
        <v>407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11</v>
      </c>
      <c r="F217" s="70"/>
      <c r="G217" s="46">
        <f t="shared" si="24"/>
        <v>11</v>
      </c>
      <c r="H217" s="77">
        <v>0</v>
      </c>
      <c r="I217" s="75">
        <v>0</v>
      </c>
      <c r="J217" s="46">
        <f t="shared" si="30"/>
        <v>11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2</v>
      </c>
      <c r="F221" s="70"/>
      <c r="G221" s="46">
        <f t="shared" si="24"/>
        <v>2</v>
      </c>
      <c r="H221" s="77">
        <v>0</v>
      </c>
      <c r="I221" s="75">
        <v>0</v>
      </c>
      <c r="J221" s="46">
        <f t="shared" si="30"/>
        <v>2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1</v>
      </c>
      <c r="F222" s="70"/>
      <c r="G222" s="46">
        <f t="shared" si="24"/>
        <v>1</v>
      </c>
      <c r="H222" s="77">
        <v>0</v>
      </c>
      <c r="I222" s="75">
        <v>0</v>
      </c>
      <c r="J222" s="46">
        <f t="shared" si="30"/>
        <v>1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10</v>
      </c>
      <c r="F223" s="70"/>
      <c r="G223" s="46">
        <f t="shared" si="24"/>
        <v>10</v>
      </c>
      <c r="H223" s="77">
        <v>0</v>
      </c>
      <c r="I223" s="75">
        <v>0</v>
      </c>
      <c r="J223" s="46">
        <f t="shared" si="30"/>
        <v>10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126</v>
      </c>
      <c r="F224" s="70"/>
      <c r="G224" s="46">
        <f t="shared" si="24"/>
        <v>126</v>
      </c>
      <c r="H224" s="77">
        <v>0</v>
      </c>
      <c r="I224" s="75">
        <v>0</v>
      </c>
      <c r="J224" s="46">
        <f t="shared" si="30"/>
        <v>126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50</v>
      </c>
      <c r="F226" s="70"/>
      <c r="G226" s="46">
        <f t="shared" si="24"/>
        <v>50</v>
      </c>
      <c r="H226" s="77">
        <v>0</v>
      </c>
      <c r="I226" s="75">
        <v>0</v>
      </c>
      <c r="J226" s="46">
        <f t="shared" si="30"/>
        <v>0</v>
      </c>
      <c r="K226" s="71">
        <v>50</v>
      </c>
      <c r="L226" s="20">
        <v>35</v>
      </c>
      <c r="M226" s="64">
        <f t="shared" si="31"/>
        <v>1750</v>
      </c>
      <c r="N226" s="17" t="s">
        <v>16</v>
      </c>
      <c r="O226" s="18"/>
      <c r="P226" s="120">
        <f t="shared" si="26"/>
        <v>1750</v>
      </c>
      <c r="Q226" s="89">
        <v>23.7</v>
      </c>
      <c r="R226" s="43">
        <f t="shared" si="27"/>
        <v>1185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35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/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+'18'!J231</f>
        <v>0</v>
      </c>
      <c r="F231" s="70"/>
      <c r="G231" s="46">
        <f t="shared" ref="G231:G261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39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55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40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49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39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50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35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+'18'!J239</f>
        <v>0</v>
      </c>
      <c r="F239" s="70"/>
      <c r="G239" s="46">
        <f t="shared" si="33"/>
        <v>0</v>
      </c>
      <c r="H239" s="77">
        <v>0</v>
      </c>
      <c r="I239" s="75">
        <v>0</v>
      </c>
      <c r="J239" s="46">
        <f t="shared" si="30"/>
        <v>0</v>
      </c>
      <c r="K239" s="71"/>
      <c r="L239" s="20">
        <v>80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+'18'!J240</f>
        <v>0</v>
      </c>
      <c r="F240" s="70">
        <v>15</v>
      </c>
      <c r="G240" s="46">
        <f t="shared" si="33"/>
        <v>15</v>
      </c>
      <c r="H240" s="77">
        <v>0</v>
      </c>
      <c r="I240" s="75">
        <v>0</v>
      </c>
      <c r="J240" s="46">
        <f t="shared" si="30"/>
        <v>9</v>
      </c>
      <c r="K240" s="71">
        <v>6</v>
      </c>
      <c r="L240" s="20">
        <v>35</v>
      </c>
      <c r="M240" s="64">
        <f t="shared" si="31"/>
        <v>210</v>
      </c>
      <c r="N240" s="17" t="s">
        <v>16</v>
      </c>
      <c r="O240" s="18">
        <v>10</v>
      </c>
      <c r="P240" s="120">
        <f t="shared" si="34"/>
        <v>200</v>
      </c>
      <c r="Q240" s="89"/>
      <c r="R240" s="43">
        <f t="shared" si="35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19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15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35</v>
      </c>
      <c r="M244" s="64">
        <f t="shared" si="3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30"/>
        <v>0</v>
      </c>
      <c r="K245" s="71"/>
      <c r="L245" s="20">
        <v>22</v>
      </c>
      <c r="M245" s="64">
        <f t="shared" si="3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>
        <v>35</v>
      </c>
      <c r="M246" s="64">
        <f t="shared" si="3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0"/>
        <v>0</v>
      </c>
      <c r="K247" s="71"/>
      <c r="L247" s="20">
        <v>40</v>
      </c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>
        <v>15</v>
      </c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>
        <v>25</v>
      </c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+'18'!J252</f>
        <v>0</v>
      </c>
      <c r="F252" s="70"/>
      <c r="G252" s="46">
        <f t="shared" si="33"/>
        <v>0</v>
      </c>
      <c r="H252" s="77">
        <v>0</v>
      </c>
      <c r="I252" s="75">
        <v>0</v>
      </c>
      <c r="J252" s="46">
        <f t="shared" si="30"/>
        <v>0</v>
      </c>
      <c r="K252" s="71"/>
      <c r="L252" s="20">
        <v>29</v>
      </c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+'18'!J253</f>
        <v>0</v>
      </c>
      <c r="F253" s="70"/>
      <c r="G253" s="46">
        <f t="shared" si="33"/>
        <v>0</v>
      </c>
      <c r="H253" s="77">
        <v>0</v>
      </c>
      <c r="I253" s="75">
        <v>0</v>
      </c>
      <c r="J253" s="46">
        <f t="shared" si="30"/>
        <v>0</v>
      </c>
      <c r="K253" s="71"/>
      <c r="L253" s="20">
        <v>29</v>
      </c>
      <c r="M253" s="64">
        <f t="shared" si="31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7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+'18'!J254</f>
        <v>0</v>
      </c>
      <c r="F254" s="70"/>
      <c r="G254" s="46">
        <f t="shared" si="33"/>
        <v>0</v>
      </c>
      <c r="H254" s="77">
        <v>0</v>
      </c>
      <c r="I254" s="75">
        <v>0</v>
      </c>
      <c r="J254" s="46">
        <f t="shared" si="30"/>
        <v>0</v>
      </c>
      <c r="K254" s="71"/>
      <c r="L254" s="20">
        <v>29</v>
      </c>
      <c r="M254" s="64">
        <f t="shared" si="31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7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+'18'!J255</f>
        <v>0</v>
      </c>
      <c r="F255" s="70"/>
      <c r="G255" s="46">
        <f t="shared" si="33"/>
        <v>0</v>
      </c>
      <c r="H255" s="77">
        <v>0</v>
      </c>
      <c r="I255" s="75">
        <v>0</v>
      </c>
      <c r="J255" s="46">
        <f t="shared" si="30"/>
        <v>0</v>
      </c>
      <c r="K255" s="71"/>
      <c r="L255" s="20">
        <v>20</v>
      </c>
      <c r="M255" s="64">
        <f t="shared" si="31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7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+'18'!J256</f>
        <v>0</v>
      </c>
      <c r="F256" s="70">
        <v>50</v>
      </c>
      <c r="G256" s="46">
        <f t="shared" si="33"/>
        <v>50</v>
      </c>
      <c r="H256" s="77">
        <v>0</v>
      </c>
      <c r="I256" s="75">
        <v>0</v>
      </c>
      <c r="J256" s="46">
        <f t="shared" si="30"/>
        <v>14</v>
      </c>
      <c r="K256" s="71">
        <v>36</v>
      </c>
      <c r="L256" s="20">
        <v>35</v>
      </c>
      <c r="M256" s="64">
        <f t="shared" si="31"/>
        <v>1260</v>
      </c>
      <c r="N256" s="17" t="s">
        <v>16</v>
      </c>
      <c r="O256" s="18">
        <v>735</v>
      </c>
      <c r="P256" s="120">
        <f t="shared" si="26"/>
        <v>525</v>
      </c>
      <c r="Q256" s="89"/>
      <c r="R256" s="43">
        <f t="shared" si="27"/>
        <v>0</v>
      </c>
    </row>
    <row r="257" spans="1:24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+'18'!J257</f>
        <v>0</v>
      </c>
      <c r="F257" s="70">
        <v>10</v>
      </c>
      <c r="G257" s="46">
        <f t="shared" si="33"/>
        <v>10</v>
      </c>
      <c r="H257" s="77">
        <v>0</v>
      </c>
      <c r="I257" s="75">
        <v>0</v>
      </c>
      <c r="J257" s="46">
        <f t="shared" si="30"/>
        <v>5</v>
      </c>
      <c r="K257" s="71">
        <v>5</v>
      </c>
      <c r="L257" s="20">
        <v>39</v>
      </c>
      <c r="M257" s="64">
        <f t="shared" si="31"/>
        <v>195</v>
      </c>
      <c r="N257" s="17" t="s">
        <v>16</v>
      </c>
      <c r="O257" s="18">
        <v>70</v>
      </c>
      <c r="P257" s="120">
        <f t="shared" si="26"/>
        <v>125</v>
      </c>
      <c r="Q257" s="89"/>
      <c r="R257" s="43">
        <f t="shared" si="27"/>
        <v>0</v>
      </c>
    </row>
    <row r="258" spans="1:24" ht="25.5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3"/>
        <v>0</v>
      </c>
      <c r="H258" s="77">
        <v>0</v>
      </c>
      <c r="I258" s="75">
        <v>0</v>
      </c>
      <c r="J258" s="46">
        <f t="shared" si="30"/>
        <v>0</v>
      </c>
      <c r="K258" s="71"/>
      <c r="L258" s="20"/>
      <c r="M258" s="64">
        <f t="shared" si="31"/>
        <v>0</v>
      </c>
      <c r="N258" s="17"/>
      <c r="O258" s="18"/>
      <c r="P258" s="23">
        <f t="shared" si="26"/>
        <v>0</v>
      </c>
      <c r="Q258" s="89"/>
      <c r="R258" s="43"/>
    </row>
    <row r="259" spans="1:24" ht="25.5" x14ac:dyDescent="0.55000000000000004">
      <c r="A259" s="10"/>
      <c r="B259" s="10"/>
      <c r="C259" s="19"/>
      <c r="D259" s="10"/>
      <c r="E259" s="63">
        <f>+'18'!J259</f>
        <v>0</v>
      </c>
      <c r="F259" s="70"/>
      <c r="G259" s="46">
        <f t="shared" si="33"/>
        <v>0</v>
      </c>
      <c r="H259" s="77">
        <v>0</v>
      </c>
      <c r="I259" s="75">
        <v>0</v>
      </c>
      <c r="J259" s="46">
        <f t="shared" si="30"/>
        <v>0</v>
      </c>
      <c r="K259" s="71"/>
      <c r="L259" s="20"/>
      <c r="M259" s="64">
        <f t="shared" si="31"/>
        <v>0</v>
      </c>
      <c r="N259" s="17"/>
      <c r="O259" s="18"/>
      <c r="P259" s="23">
        <f t="shared" si="26"/>
        <v>0</v>
      </c>
      <c r="Q259" s="89"/>
      <c r="R259" s="43"/>
    </row>
    <row r="260" spans="1:24" ht="25.5" x14ac:dyDescent="0.55000000000000004">
      <c r="A260" s="10"/>
      <c r="B260" s="10"/>
      <c r="C260" s="19"/>
      <c r="D260" s="10"/>
      <c r="E260" s="63">
        <f>+'18'!J260</f>
        <v>0</v>
      </c>
      <c r="F260" s="70"/>
      <c r="G260" s="46">
        <f t="shared" si="33"/>
        <v>0</v>
      </c>
      <c r="H260" s="77">
        <v>0</v>
      </c>
      <c r="I260" s="75">
        <v>0</v>
      </c>
      <c r="J260" s="46">
        <f t="shared" si="30"/>
        <v>0</v>
      </c>
      <c r="K260" s="71"/>
      <c r="L260" s="20"/>
      <c r="M260" s="64">
        <f t="shared" si="31"/>
        <v>0</v>
      </c>
      <c r="N260" s="17"/>
      <c r="O260" s="18"/>
      <c r="P260" s="23">
        <f t="shared" si="26"/>
        <v>0</v>
      </c>
      <c r="Q260" s="89"/>
      <c r="R260" s="43"/>
    </row>
    <row r="261" spans="1:24" ht="25.5" x14ac:dyDescent="0.55000000000000004">
      <c r="A261" s="10"/>
      <c r="B261" s="10"/>
      <c r="C261" s="19"/>
      <c r="D261" s="10"/>
      <c r="E261" s="63">
        <f>+'18'!J261</f>
        <v>0</v>
      </c>
      <c r="F261" s="70"/>
      <c r="G261" s="46">
        <f t="shared" si="33"/>
        <v>0</v>
      </c>
      <c r="H261" s="77">
        <v>0</v>
      </c>
      <c r="I261" s="75">
        <v>0</v>
      </c>
      <c r="J261" s="46">
        <f t="shared" si="30"/>
        <v>0</v>
      </c>
      <c r="K261" s="71"/>
      <c r="L261" s="20"/>
      <c r="M261" s="64">
        <f t="shared" si="31"/>
        <v>0</v>
      </c>
      <c r="N261" s="17" t="s">
        <v>16</v>
      </c>
      <c r="O261" s="18"/>
      <c r="P261" s="23">
        <f t="shared" si="26"/>
        <v>0</v>
      </c>
      <c r="Q261" s="89"/>
      <c r="R261" s="43">
        <f t="shared" si="27"/>
        <v>0</v>
      </c>
    </row>
    <row r="262" spans="1:24" ht="24" customHeight="1" x14ac:dyDescent="0.55000000000000004">
      <c r="A262" s="10"/>
      <c r="B262" s="10"/>
      <c r="C262" s="19"/>
      <c r="D262" s="10"/>
      <c r="E262" s="63">
        <f>+'18'!J262</f>
        <v>0</v>
      </c>
      <c r="F262" s="70"/>
      <c r="G262" s="46">
        <f t="shared" ref="G262" si="38">E262+F262</f>
        <v>0</v>
      </c>
      <c r="H262" s="77">
        <v>0</v>
      </c>
      <c r="I262" s="75">
        <v>0</v>
      </c>
      <c r="J262" s="46">
        <f t="shared" si="30"/>
        <v>0</v>
      </c>
      <c r="K262" s="71"/>
      <c r="L262" s="20"/>
      <c r="M262" s="64">
        <f t="shared" si="31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7"/>
        <v>0</v>
      </c>
    </row>
    <row r="263" spans="1:24" ht="25.5" x14ac:dyDescent="0.55000000000000004">
      <c r="A263" s="10"/>
      <c r="B263" s="10"/>
      <c r="C263" s="19"/>
      <c r="D263" s="10"/>
      <c r="E263" s="63"/>
      <c r="F263" s="70"/>
      <c r="G263" s="46">
        <f t="shared" ref="G263" si="39">E263+F263</f>
        <v>0</v>
      </c>
      <c r="H263" s="77">
        <v>0</v>
      </c>
      <c r="I263" s="75">
        <v>0</v>
      </c>
      <c r="J263" s="46">
        <f t="shared" si="30"/>
        <v>0</v>
      </c>
      <c r="K263" s="71"/>
      <c r="L263" s="20"/>
      <c r="M263" s="64">
        <f t="shared" si="31"/>
        <v>0</v>
      </c>
      <c r="N263" s="17" t="s">
        <v>16</v>
      </c>
      <c r="O263" s="18"/>
      <c r="P263" s="23">
        <f t="shared" ref="P263" si="40">SUM(M263-O263)</f>
        <v>0</v>
      </c>
      <c r="Q263" s="89"/>
      <c r="R263" s="43">
        <f t="shared" ref="R263" si="41">+K263*Q263</f>
        <v>0</v>
      </c>
    </row>
    <row r="264" spans="1:24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1938.66</v>
      </c>
      <c r="S264" s="74"/>
    </row>
    <row r="265" spans="1:24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24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5430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3930</v>
      </c>
      <c r="O268" s="2">
        <v>1750</v>
      </c>
      <c r="P268" s="2">
        <v>300</v>
      </c>
      <c r="Q268" s="87">
        <v>60</v>
      </c>
      <c r="R268" s="2">
        <v>150</v>
      </c>
      <c r="S268" s="2">
        <v>270</v>
      </c>
      <c r="T268" s="2">
        <v>100</v>
      </c>
      <c r="U268" s="2">
        <v>500</v>
      </c>
      <c r="V268" s="2">
        <v>380</v>
      </c>
      <c r="W268" s="2">
        <v>310</v>
      </c>
      <c r="X268" s="2">
        <v>110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4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1105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380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380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32</v>
      </c>
      <c r="F5" s="70"/>
      <c r="G5" s="46">
        <f t="shared" ref="G5:G26" si="0">E5+F5</f>
        <v>32</v>
      </c>
      <c r="H5" s="77">
        <v>0</v>
      </c>
      <c r="I5" s="75">
        <v>0</v>
      </c>
      <c r="J5" s="46">
        <f t="shared" ref="J5:J26" si="1">+G5-H5-K5-I5</f>
        <v>31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115</v>
      </c>
      <c r="F6" s="70"/>
      <c r="G6" s="46">
        <f t="shared" si="0"/>
        <v>115</v>
      </c>
      <c r="H6" s="77">
        <v>0</v>
      </c>
      <c r="I6" s="75">
        <v>0</v>
      </c>
      <c r="J6" s="46">
        <f t="shared" si="1"/>
        <v>114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20</v>
      </c>
      <c r="P22" s="120">
        <f t="shared" si="3"/>
        <v>280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>
        <v>30</v>
      </c>
      <c r="P33" s="120">
        <f t="shared" si="3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+'19'!J37</f>
        <v>9</v>
      </c>
      <c r="F37" s="70"/>
      <c r="G37" s="46">
        <f t="shared" si="5"/>
        <v>9</v>
      </c>
      <c r="H37" s="77">
        <v>0</v>
      </c>
      <c r="I37" s="75">
        <v>0</v>
      </c>
      <c r="J37" s="46">
        <f t="shared" si="6"/>
        <v>8</v>
      </c>
      <c r="K37" s="71">
        <v>1</v>
      </c>
      <c r="L37" s="15">
        <v>100</v>
      </c>
      <c r="M37" s="64">
        <f t="shared" si="2"/>
        <v>100</v>
      </c>
      <c r="N37" s="17" t="s">
        <v>1452</v>
      </c>
      <c r="O37" s="18"/>
      <c r="P37" s="120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2"/>
        <v>50</v>
      </c>
      <c r="N39" s="17" t="s">
        <v>1447</v>
      </c>
      <c r="O39" s="18">
        <v>50</v>
      </c>
      <c r="P39" s="23">
        <f t="shared" si="3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5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6</v>
      </c>
      <c r="F132" s="70"/>
      <c r="G132" s="46">
        <f t="shared" si="20"/>
        <v>6</v>
      </c>
      <c r="H132" s="77">
        <v>0</v>
      </c>
      <c r="I132" s="75">
        <v>0</v>
      </c>
      <c r="J132" s="46">
        <f t="shared" si="21"/>
        <v>5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0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16</v>
      </c>
      <c r="F133" s="70"/>
      <c r="G133" s="46">
        <f t="shared" si="20"/>
        <v>16</v>
      </c>
      <c r="H133" s="77">
        <v>0</v>
      </c>
      <c r="I133" s="75">
        <v>0</v>
      </c>
      <c r="J133" s="46">
        <f t="shared" si="21"/>
        <v>16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+'19'!J188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6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0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10</v>
      </c>
      <c r="F194" s="70"/>
      <c r="G194" s="46">
        <f t="shared" si="27"/>
        <v>10</v>
      </c>
      <c r="H194" s="77">
        <v>0</v>
      </c>
      <c r="I194" s="75">
        <v>0</v>
      </c>
      <c r="J194" s="46">
        <f t="shared" si="28"/>
        <v>10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11</v>
      </c>
      <c r="F198" s="70"/>
      <c r="G198" s="46">
        <f t="shared" si="27"/>
        <v>11</v>
      </c>
      <c r="H198" s="77">
        <v>1</v>
      </c>
      <c r="I198" s="75">
        <v>0</v>
      </c>
      <c r="J198" s="46">
        <f t="shared" si="28"/>
        <v>10</v>
      </c>
      <c r="K198" s="71"/>
      <c r="L198" s="20">
        <v>150</v>
      </c>
      <c r="M198" s="64">
        <f t="shared" si="31"/>
        <v>0</v>
      </c>
      <c r="N198" s="17" t="s">
        <v>1467</v>
      </c>
      <c r="O198" s="18"/>
      <c r="P198" s="23">
        <f t="shared" ref="P198:P201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>SUM(M202-O202)</f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ref="P203:P262" si="36">SUM(M203-O203)</f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6</v>
      </c>
      <c r="F209" s="70"/>
      <c r="G209" s="46">
        <f t="shared" si="27"/>
        <v>6</v>
      </c>
      <c r="H209" s="77">
        <v>0</v>
      </c>
      <c r="I209" s="75">
        <v>0</v>
      </c>
      <c r="J209" s="46">
        <f t="shared" si="28"/>
        <v>6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407</v>
      </c>
      <c r="F216" s="70">
        <v>300</v>
      </c>
      <c r="G216" s="46">
        <f t="shared" si="27"/>
        <v>707</v>
      </c>
      <c r="H216" s="77">
        <v>0</v>
      </c>
      <c r="I216" s="75">
        <v>0</v>
      </c>
      <c r="J216" s="46">
        <f t="shared" si="28"/>
        <v>707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11</v>
      </c>
      <c r="F217" s="70">
        <v>48</v>
      </c>
      <c r="G217" s="46">
        <f t="shared" si="27"/>
        <v>59</v>
      </c>
      <c r="H217" s="77">
        <v>0</v>
      </c>
      <c r="I217" s="75">
        <v>0</v>
      </c>
      <c r="J217" s="46">
        <f t="shared" si="28"/>
        <v>59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2</v>
      </c>
      <c r="F221" s="70"/>
      <c r="G221" s="46">
        <f t="shared" si="27"/>
        <v>2</v>
      </c>
      <c r="H221" s="77">
        <v>0</v>
      </c>
      <c r="I221" s="75">
        <v>0</v>
      </c>
      <c r="J221" s="46">
        <f t="shared" si="28"/>
        <v>2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1</v>
      </c>
      <c r="F222" s="70"/>
      <c r="G222" s="46">
        <f t="shared" si="27"/>
        <v>1</v>
      </c>
      <c r="H222" s="77">
        <v>0</v>
      </c>
      <c r="I222" s="75">
        <v>0</v>
      </c>
      <c r="J222" s="46">
        <f t="shared" si="28"/>
        <v>1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10</v>
      </c>
      <c r="F223" s="70"/>
      <c r="G223" s="46">
        <f t="shared" si="27"/>
        <v>10</v>
      </c>
      <c r="H223" s="77">
        <v>0</v>
      </c>
      <c r="I223" s="75">
        <v>0</v>
      </c>
      <c r="J223" s="46">
        <f t="shared" si="28"/>
        <v>10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126</v>
      </c>
      <c r="F224" s="70">
        <v>300</v>
      </c>
      <c r="G224" s="46">
        <f t="shared" si="27"/>
        <v>426</v>
      </c>
      <c r="H224" s="77">
        <v>0</v>
      </c>
      <c r="I224" s="75">
        <v>0</v>
      </c>
      <c r="J224" s="46">
        <f t="shared" si="28"/>
        <v>426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+'19'!J231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ref="J232:J251" si="39">+G232-H232-K232-I232</f>
        <v>0</v>
      </c>
      <c r="K232" s="71"/>
      <c r="L232" s="20">
        <v>55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39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+'19'!J239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80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+'19'!J240</f>
        <v>9</v>
      </c>
      <c r="F240" s="70"/>
      <c r="G240" s="46">
        <f t="shared" si="38"/>
        <v>9</v>
      </c>
      <c r="H240" s="77">
        <v>0</v>
      </c>
      <c r="I240" s="75">
        <v>0</v>
      </c>
      <c r="J240" s="46">
        <f t="shared" si="39"/>
        <v>9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+'19'!J241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19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+'19'!J242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+'19'!J243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+'19'!J244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+'19'!J245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22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+'19'!J246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40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+'19'!J248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15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+'19'!J249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+'19'!J252</f>
        <v>0</v>
      </c>
      <c r="F252" s="70"/>
      <c r="G252" s="46">
        <f t="shared" ref="G252:G262" si="44">E252+F252</f>
        <v>0</v>
      </c>
      <c r="H252" s="77">
        <v>0</v>
      </c>
      <c r="I252" s="75">
        <v>0</v>
      </c>
      <c r="J252" s="46">
        <f t="shared" ref="J252:J261" si="45">+G252-H252-K252-I252</f>
        <v>0</v>
      </c>
      <c r="K252" s="71"/>
      <c r="L252" s="20">
        <v>29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+'19'!J253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>
        <v>29</v>
      </c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+'19'!J254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>
        <v>29</v>
      </c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+'19'!J255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>
        <v>20</v>
      </c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+'19'!J256</f>
        <v>14</v>
      </c>
      <c r="F256" s="70"/>
      <c r="G256" s="46">
        <f t="shared" si="44"/>
        <v>14</v>
      </c>
      <c r="H256" s="77">
        <v>0</v>
      </c>
      <c r="I256" s="75">
        <v>0</v>
      </c>
      <c r="J256" s="46">
        <f t="shared" si="45"/>
        <v>0</v>
      </c>
      <c r="K256" s="71">
        <v>14</v>
      </c>
      <c r="L256" s="20">
        <v>35</v>
      </c>
      <c r="M256" s="64">
        <f t="shared" si="31"/>
        <v>490</v>
      </c>
      <c r="N256" s="17" t="s">
        <v>16</v>
      </c>
      <c r="O256" s="18">
        <v>225</v>
      </c>
      <c r="P256" s="120">
        <f t="shared" si="36"/>
        <v>265</v>
      </c>
      <c r="Q256" s="89"/>
      <c r="R256" s="43">
        <f t="shared" si="32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+'19'!J257</f>
        <v>5</v>
      </c>
      <c r="F257" s="70"/>
      <c r="G257" s="46">
        <f t="shared" si="44"/>
        <v>5</v>
      </c>
      <c r="H257" s="77">
        <v>0</v>
      </c>
      <c r="I257" s="75">
        <v>0</v>
      </c>
      <c r="J257" s="46">
        <f t="shared" si="45"/>
        <v>1</v>
      </c>
      <c r="K257" s="71">
        <v>4</v>
      </c>
      <c r="L257" s="20">
        <v>39</v>
      </c>
      <c r="M257" s="64">
        <f t="shared" si="31"/>
        <v>156</v>
      </c>
      <c r="N257" s="17" t="s">
        <v>16</v>
      </c>
      <c r="O257" s="18">
        <v>56</v>
      </c>
      <c r="P257" s="120">
        <f t="shared" si="36"/>
        <v>100</v>
      </c>
      <c r="Q257" s="89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si="44"/>
        <v>0</v>
      </c>
      <c r="H258" s="77">
        <v>0</v>
      </c>
      <c r="I258" s="75">
        <v>0</v>
      </c>
      <c r="J258" s="46">
        <f t="shared" si="45"/>
        <v>0</v>
      </c>
      <c r="K258" s="71"/>
      <c r="L258" s="20"/>
      <c r="M258" s="64">
        <f t="shared" si="31"/>
        <v>0</v>
      </c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+'19'!J259</f>
        <v>0</v>
      </c>
      <c r="F259" s="70"/>
      <c r="G259" s="46">
        <f t="shared" si="44"/>
        <v>0</v>
      </c>
      <c r="H259" s="77">
        <v>0</v>
      </c>
      <c r="I259" s="75">
        <v>0</v>
      </c>
      <c r="J259" s="46">
        <f t="shared" si="45"/>
        <v>0</v>
      </c>
      <c r="K259" s="71"/>
      <c r="L259" s="20"/>
      <c r="M259" s="64">
        <f t="shared" si="31"/>
        <v>0</v>
      </c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+'19'!J260</f>
        <v>0</v>
      </c>
      <c r="F260" s="70"/>
      <c r="G260" s="46">
        <f t="shared" si="44"/>
        <v>0</v>
      </c>
      <c r="H260" s="77">
        <v>0</v>
      </c>
      <c r="I260" s="75">
        <v>0</v>
      </c>
      <c r="J260" s="46">
        <f t="shared" si="45"/>
        <v>0</v>
      </c>
      <c r="K260" s="71"/>
      <c r="L260" s="20"/>
      <c r="M260" s="64">
        <f t="shared" si="31"/>
        <v>0</v>
      </c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+'19'!J261</f>
        <v>0</v>
      </c>
      <c r="F261" s="70"/>
      <c r="G261" s="46">
        <f t="shared" si="44"/>
        <v>0</v>
      </c>
      <c r="H261" s="77">
        <v>0</v>
      </c>
      <c r="I261" s="75">
        <v>0</v>
      </c>
      <c r="J261" s="46">
        <f t="shared" si="45"/>
        <v>0</v>
      </c>
      <c r="K261" s="71"/>
      <c r="L261" s="20"/>
      <c r="M261" s="64">
        <f t="shared" si="31"/>
        <v>0</v>
      </c>
      <c r="N261" s="17" t="s">
        <v>16</v>
      </c>
      <c r="O261" s="18"/>
      <c r="P261" s="23">
        <f t="shared" si="36"/>
        <v>0</v>
      </c>
      <c r="Q261" s="89"/>
      <c r="R261" s="43">
        <f t="shared" si="32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+'19'!J262</f>
        <v>0</v>
      </c>
      <c r="F262" s="70"/>
      <c r="G262" s="46">
        <f t="shared" si="44"/>
        <v>0</v>
      </c>
      <c r="H262" s="77">
        <v>0</v>
      </c>
      <c r="I262" s="75">
        <v>0</v>
      </c>
      <c r="J262" s="46">
        <f t="shared" ref="J262" si="46">+G262-H262-K262-I262</f>
        <v>0</v>
      </c>
      <c r="K262" s="71"/>
      <c r="L262" s="20"/>
      <c r="M262" s="64">
        <f t="shared" si="31"/>
        <v>0</v>
      </c>
      <c r="N262" s="17" t="s">
        <v>16</v>
      </c>
      <c r="O262" s="18"/>
      <c r="P262" s="23">
        <f t="shared" si="36"/>
        <v>0</v>
      </c>
      <c r="Q262" s="89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3">
        <f>+'19'!J263</f>
        <v>0</v>
      </c>
      <c r="F263" s="70"/>
      <c r="G263" s="46">
        <f t="shared" ref="G263" si="47">E263+F263</f>
        <v>0</v>
      </c>
      <c r="H263" s="77">
        <v>0</v>
      </c>
      <c r="I263" s="75">
        <v>0</v>
      </c>
      <c r="J263" s="46">
        <f t="shared" ref="J263" si="48">+G263-H263-K263-I263</f>
        <v>0</v>
      </c>
      <c r="K263" s="71"/>
      <c r="L263" s="20"/>
      <c r="M263" s="64">
        <f t="shared" ref="M263" si="49">+L263*K263</f>
        <v>0</v>
      </c>
      <c r="N263" s="17" t="s">
        <v>16</v>
      </c>
      <c r="O263" s="18"/>
      <c r="P263" s="23">
        <f t="shared" ref="P263" si="50">SUM(M263-O263)</f>
        <v>0</v>
      </c>
      <c r="Q263" s="89"/>
      <c r="R263" s="43">
        <f t="shared" ref="R263" si="51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Q264" s="90"/>
      <c r="R264" s="74">
        <f>SUM(R5:R263)</f>
        <v>373.11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79" t="s">
        <v>212</v>
      </c>
      <c r="L265" s="180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1866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530</v>
      </c>
      <c r="O268" s="2">
        <v>80</v>
      </c>
      <c r="P268" s="2">
        <v>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441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880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880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G272" sqref="G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24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40</v>
      </c>
      <c r="P5" s="120">
        <f>SUM(M5-O5)</f>
        <v>310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114</v>
      </c>
      <c r="F6" s="70"/>
      <c r="G6" s="46">
        <f t="shared" si="0"/>
        <v>114</v>
      </c>
      <c r="H6" s="77">
        <v>0</v>
      </c>
      <c r="I6" s="75">
        <v>0</v>
      </c>
      <c r="J6" s="46">
        <f t="shared" si="1"/>
        <v>105</v>
      </c>
      <c r="K6" s="71">
        <v>9</v>
      </c>
      <c r="L6" s="15">
        <v>0</v>
      </c>
      <c r="M6" s="64">
        <f t="shared" ref="M6:M80" si="2">+L6*K6</f>
        <v>0</v>
      </c>
      <c r="N6" s="17" t="s">
        <v>1468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20</v>
      </c>
      <c r="P22" s="120">
        <f t="shared" si="3"/>
        <v>180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0</v>
      </c>
      <c r="F28" s="70">
        <v>1</v>
      </c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20</v>
      </c>
      <c r="P28" s="120">
        <f t="shared" si="3"/>
        <v>80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20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4</v>
      </c>
      <c r="F32" s="70"/>
      <c r="G32" s="46">
        <f t="shared" si="5"/>
        <v>4</v>
      </c>
      <c r="H32" s="77">
        <v>2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1469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+'20'!J37</f>
        <v>8</v>
      </c>
      <c r="F37" s="70"/>
      <c r="G37" s="46">
        <f t="shared" si="5"/>
        <v>8</v>
      </c>
      <c r="H37" s="77">
        <v>0</v>
      </c>
      <c r="I37" s="75">
        <v>0</v>
      </c>
      <c r="J37" s="46">
        <f t="shared" si="6"/>
        <v>8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+'20'!J39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35</v>
      </c>
      <c r="P39" s="120">
        <f t="shared" si="3"/>
        <v>65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35</v>
      </c>
      <c r="P40" s="120">
        <f t="shared" si="3"/>
        <v>65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10</v>
      </c>
      <c r="P41" s="120">
        <f t="shared" si="3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+'20'!J53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+'20'!J57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+'20'!J62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+'20'!J64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+'20'!J65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5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30</v>
      </c>
      <c r="P74" s="120">
        <f t="shared" si="3"/>
        <v>120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+'20'!J115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5</v>
      </c>
      <c r="F132" s="70"/>
      <c r="G132" s="46">
        <f t="shared" si="23"/>
        <v>5</v>
      </c>
      <c r="H132" s="77">
        <v>0</v>
      </c>
      <c r="I132" s="75">
        <v>0</v>
      </c>
      <c r="J132" s="46">
        <f t="shared" si="24"/>
        <v>4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0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+'20'!J133</f>
        <v>16</v>
      </c>
      <c r="F133" s="70"/>
      <c r="G133" s="46">
        <f t="shared" si="23"/>
        <v>16</v>
      </c>
      <c r="H133" s="77">
        <v>0</v>
      </c>
      <c r="I133" s="75">
        <v>0</v>
      </c>
      <c r="J133" s="46">
        <f t="shared" si="24"/>
        <v>12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>
        <v>20</v>
      </c>
      <c r="P133" s="120">
        <f t="shared" si="8"/>
        <v>180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20</v>
      </c>
      <c r="P175" s="120">
        <f>SUM(M175-O175)</f>
        <v>80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+'20'!J188</f>
        <v>100</v>
      </c>
      <c r="F188" s="70"/>
      <c r="G188" s="46">
        <f>E188+F188</f>
        <v>100</v>
      </c>
      <c r="H188" s="77">
        <v>0</v>
      </c>
      <c r="I188" s="75">
        <v>80</v>
      </c>
      <c r="J188" s="46">
        <f>+G188-H188-K188-I188</f>
        <v>15</v>
      </c>
      <c r="K188" s="71">
        <v>5</v>
      </c>
      <c r="L188" s="20">
        <v>15</v>
      </c>
      <c r="M188" s="64">
        <f>+L188*K188</f>
        <v>75</v>
      </c>
      <c r="N188" s="17" t="s">
        <v>1471</v>
      </c>
      <c r="O188" s="18">
        <v>75</v>
      </c>
      <c r="P188" s="23">
        <f>SUM(M188-O188)</f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6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>
        <v>80</v>
      </c>
      <c r="P194" s="120">
        <f t="shared" si="35"/>
        <v>400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+'20'!J198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5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20</v>
      </c>
      <c r="P209" s="120">
        <f t="shared" si="35"/>
        <v>100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707</v>
      </c>
      <c r="F216" s="70"/>
      <c r="G216" s="46">
        <f t="shared" si="30"/>
        <v>707</v>
      </c>
      <c r="H216" s="77">
        <v>0</v>
      </c>
      <c r="I216" s="75">
        <v>0</v>
      </c>
      <c r="J216" s="46">
        <f t="shared" si="31"/>
        <v>706</v>
      </c>
      <c r="K216" s="71">
        <v>1</v>
      </c>
      <c r="L216" s="20">
        <v>10</v>
      </c>
      <c r="M216" s="64">
        <f t="shared" si="34"/>
        <v>10</v>
      </c>
      <c r="N216" s="17" t="s">
        <v>16</v>
      </c>
      <c r="O216" s="18"/>
      <c r="P216" s="120">
        <f t="shared" si="35"/>
        <v>10</v>
      </c>
      <c r="Q216" s="89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+'20'!J217</f>
        <v>59</v>
      </c>
      <c r="F217" s="70"/>
      <c r="G217" s="46">
        <f t="shared" si="30"/>
        <v>59</v>
      </c>
      <c r="H217" s="77">
        <v>0</v>
      </c>
      <c r="I217" s="75">
        <v>0</v>
      </c>
      <c r="J217" s="46">
        <f t="shared" si="31"/>
        <v>58</v>
      </c>
      <c r="K217" s="71">
        <v>1</v>
      </c>
      <c r="L217" s="20">
        <v>0</v>
      </c>
      <c r="M217" s="64">
        <f t="shared" si="34"/>
        <v>0</v>
      </c>
      <c r="N217" s="17" t="s">
        <v>1440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426</v>
      </c>
      <c r="F224" s="70"/>
      <c r="G224" s="46">
        <f t="shared" si="30"/>
        <v>426</v>
      </c>
      <c r="H224" s="77">
        <v>0</v>
      </c>
      <c r="I224" s="75">
        <v>0</v>
      </c>
      <c r="J224" s="46">
        <f t="shared" si="31"/>
        <v>346</v>
      </c>
      <c r="K224" s="71">
        <v>80</v>
      </c>
      <c r="L224" s="20">
        <v>0</v>
      </c>
      <c r="M224" s="64">
        <f t="shared" si="34"/>
        <v>0</v>
      </c>
      <c r="N224" s="17" t="s">
        <v>1454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+'20'!J240</f>
        <v>9</v>
      </c>
      <c r="F240" s="70"/>
      <c r="G240" s="46">
        <f t="shared" si="40"/>
        <v>9</v>
      </c>
      <c r="H240" s="77">
        <v>0</v>
      </c>
      <c r="I240" s="75">
        <v>0</v>
      </c>
      <c r="J240" s="46">
        <f t="shared" si="41"/>
        <v>5</v>
      </c>
      <c r="K240" s="71">
        <v>4</v>
      </c>
      <c r="L240" s="20">
        <v>35</v>
      </c>
      <c r="M240" s="64">
        <f t="shared" si="42"/>
        <v>140</v>
      </c>
      <c r="N240" s="17" t="s">
        <v>16</v>
      </c>
      <c r="O240" s="18">
        <v>5</v>
      </c>
      <c r="P240" s="120">
        <f t="shared" si="43"/>
        <v>135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+'20'!J252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+'20'!J253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+'20'!J254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+'20'!J255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+'20'!J256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>
        <v>20</v>
      </c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+'20'!J257</f>
        <v>1</v>
      </c>
      <c r="F257" s="70"/>
      <c r="G257" s="46">
        <f t="shared" si="48"/>
        <v>1</v>
      </c>
      <c r="H257" s="77">
        <v>0</v>
      </c>
      <c r="I257" s="75">
        <v>0</v>
      </c>
      <c r="J257" s="46">
        <f t="shared" si="49"/>
        <v>1</v>
      </c>
      <c r="K257" s="71"/>
      <c r="L257" s="20">
        <v>20</v>
      </c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34"/>
        <v>0</v>
      </c>
      <c r="N258" s="17"/>
      <c r="O258" s="18"/>
      <c r="P258" s="23">
        <f t="shared" si="35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+'20'!J259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si="34"/>
        <v>0</v>
      </c>
      <c r="N259" s="17"/>
      <c r="O259" s="18"/>
      <c r="P259" s="23">
        <f t="shared" si="35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+'20'!J260</f>
        <v>0</v>
      </c>
      <c r="F260" s="70"/>
      <c r="G260" s="46">
        <f t="shared" si="48"/>
        <v>0</v>
      </c>
      <c r="H260" s="77">
        <v>0</v>
      </c>
      <c r="I260" s="75">
        <v>0</v>
      </c>
      <c r="J260" s="46">
        <f t="shared" si="49"/>
        <v>0</v>
      </c>
      <c r="K260" s="71"/>
      <c r="L260" s="20"/>
      <c r="M260" s="64">
        <f t="shared" si="34"/>
        <v>0</v>
      </c>
      <c r="N260" s="17"/>
      <c r="O260" s="18"/>
      <c r="P260" s="23">
        <f t="shared" si="35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+'20'!J261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>
        <v>20.36</v>
      </c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/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>
        <v>20.36</v>
      </c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>
        <v>20.36</v>
      </c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1322.8400000000001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2335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1280</v>
      </c>
      <c r="O268" s="2">
        <v>820</v>
      </c>
      <c r="P268" s="2">
        <v>250</v>
      </c>
      <c r="Q268" s="2">
        <v>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>
        <v>60</v>
      </c>
      <c r="O270" s="2" t="s">
        <v>1470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410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585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585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P274" sqref="P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24</v>
      </c>
      <c r="F5" s="70">
        <v>2</v>
      </c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21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0">
        <f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105</v>
      </c>
      <c r="F6" s="70"/>
      <c r="G6" s="46">
        <f t="shared" si="0"/>
        <v>105</v>
      </c>
      <c r="H6" s="77">
        <v>0</v>
      </c>
      <c r="I6" s="75">
        <v>0</v>
      </c>
      <c r="J6" s="46">
        <f t="shared" si="1"/>
        <v>89</v>
      </c>
      <c r="K6" s="71">
        <v>16</v>
      </c>
      <c r="L6" s="15">
        <v>100</v>
      </c>
      <c r="M6" s="64">
        <f t="shared" ref="M6:M80" si="2">+L6*K6</f>
        <v>1600</v>
      </c>
      <c r="N6" s="17" t="s">
        <v>16</v>
      </c>
      <c r="O6" s="18">
        <v>40</v>
      </c>
      <c r="P6" s="120">
        <f t="shared" ref="P6:P80" si="3">SUM(M6-O6)</f>
        <v>1560</v>
      </c>
      <c r="Q6" s="119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20</v>
      </c>
      <c r="P22" s="120">
        <f t="shared" si="3"/>
        <v>80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20</v>
      </c>
      <c r="P24" s="120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0</v>
      </c>
      <c r="F28" s="70">
        <v>4</v>
      </c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20</v>
      </c>
      <c r="F31" s="70">
        <v>10</v>
      </c>
      <c r="G31" s="46">
        <f t="shared" si="5"/>
        <v>30</v>
      </c>
      <c r="H31" s="77">
        <v>0</v>
      </c>
      <c r="I31" s="75">
        <v>0</v>
      </c>
      <c r="J31" s="46">
        <f t="shared" si="6"/>
        <v>27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20</v>
      </c>
      <c r="P31" s="120">
        <f t="shared" si="3"/>
        <v>280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1</v>
      </c>
      <c r="K33" s="71">
        <v>3</v>
      </c>
      <c r="L33" s="15">
        <v>130</v>
      </c>
      <c r="M33" s="64">
        <f t="shared" si="2"/>
        <v>390</v>
      </c>
      <c r="N33" s="17" t="s">
        <v>16</v>
      </c>
      <c r="O33" s="18"/>
      <c r="P33" s="120">
        <f t="shared" si="3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+'21'!J37</f>
        <v>8</v>
      </c>
      <c r="F37" s="70"/>
      <c r="G37" s="46">
        <f t="shared" si="5"/>
        <v>8</v>
      </c>
      <c r="H37" s="77">
        <v>0</v>
      </c>
      <c r="I37" s="75">
        <v>0</v>
      </c>
      <c r="J37" s="46">
        <f t="shared" si="6"/>
        <v>7</v>
      </c>
      <c r="K37" s="71">
        <v>1</v>
      </c>
      <c r="L37" s="15">
        <v>100</v>
      </c>
      <c r="M37" s="64">
        <f t="shared" si="2"/>
        <v>100</v>
      </c>
      <c r="N37" s="17" t="s">
        <v>1452</v>
      </c>
      <c r="O37" s="18">
        <v>100</v>
      </c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1447</v>
      </c>
      <c r="O39" s="18">
        <v>50</v>
      </c>
      <c r="P39" s="23">
        <f t="shared" si="3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2"/>
        <v>50</v>
      </c>
      <c r="N47" s="17" t="s">
        <v>1447</v>
      </c>
      <c r="O47" s="18">
        <v>50</v>
      </c>
      <c r="P47" s="23">
        <f t="shared" si="3"/>
        <v>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4</v>
      </c>
      <c r="F66" s="70">
        <v>2</v>
      </c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1447</v>
      </c>
      <c r="O77" s="18">
        <v>50</v>
      </c>
      <c r="P77" s="23">
        <f t="shared" si="3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2</v>
      </c>
      <c r="F112" s="70">
        <v>5</v>
      </c>
      <c r="G112" s="46">
        <f t="shared" si="23"/>
        <v>7</v>
      </c>
      <c r="H112" s="77">
        <v>0</v>
      </c>
      <c r="I112" s="75">
        <v>0</v>
      </c>
      <c r="J112" s="46">
        <f t="shared" si="24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2</v>
      </c>
      <c r="F116" s="70">
        <v>5</v>
      </c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4</v>
      </c>
      <c r="F132" s="70"/>
      <c r="G132" s="46">
        <f t="shared" si="23"/>
        <v>4</v>
      </c>
      <c r="H132" s="77">
        <v>0</v>
      </c>
      <c r="I132" s="75">
        <v>0</v>
      </c>
      <c r="J132" s="46">
        <f t="shared" si="24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12</v>
      </c>
      <c r="F133" s="70"/>
      <c r="G133" s="46">
        <f t="shared" si="23"/>
        <v>12</v>
      </c>
      <c r="H133" s="77">
        <v>0</v>
      </c>
      <c r="I133" s="75">
        <v>0</v>
      </c>
      <c r="J133" s="46">
        <f t="shared" si="24"/>
        <v>11</v>
      </c>
      <c r="K133" s="71">
        <v>1</v>
      </c>
      <c r="L133" s="20">
        <v>0</v>
      </c>
      <c r="M133" s="64">
        <f t="shared" si="7"/>
        <v>0</v>
      </c>
      <c r="N133" s="17" t="s">
        <v>1447</v>
      </c>
      <c r="O133" s="18"/>
      <c r="P133" s="23">
        <f t="shared" si="8"/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+'21'!J188</f>
        <v>15</v>
      </c>
      <c r="F188" s="70"/>
      <c r="G188" s="46">
        <f>E188+F188</f>
        <v>15</v>
      </c>
      <c r="H188" s="77">
        <v>0</v>
      </c>
      <c r="I188" s="75">
        <v>0</v>
      </c>
      <c r="J188" s="46">
        <f>+G188-H188-K188-I188</f>
        <v>0</v>
      </c>
      <c r="K188" s="71">
        <v>15</v>
      </c>
      <c r="L188" s="20">
        <v>15</v>
      </c>
      <c r="M188" s="64">
        <f>+L188*K188</f>
        <v>225</v>
      </c>
      <c r="N188" s="17" t="s">
        <v>16</v>
      </c>
      <c r="O188" s="18">
        <v>125</v>
      </c>
      <c r="P188" s="120">
        <f>SUM(M188-O188)</f>
        <v>100</v>
      </c>
      <c r="Q188" s="89">
        <v>3.5</v>
      </c>
      <c r="R188" s="43">
        <f>+K188*Q188</f>
        <v>52.5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>
        <v>20</v>
      </c>
      <c r="P194" s="120">
        <f t="shared" si="35"/>
        <v>100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5</v>
      </c>
      <c r="F209" s="70"/>
      <c r="G209" s="46">
        <f t="shared" si="30"/>
        <v>5</v>
      </c>
      <c r="H209" s="77">
        <v>0</v>
      </c>
      <c r="I209" s="75">
        <v>0</v>
      </c>
      <c r="J209" s="46">
        <f t="shared" si="31"/>
        <v>2</v>
      </c>
      <c r="K209" s="71">
        <v>3</v>
      </c>
      <c r="L209" s="20">
        <v>120</v>
      </c>
      <c r="M209" s="64">
        <f t="shared" si="34"/>
        <v>360</v>
      </c>
      <c r="N209" s="17" t="s">
        <v>16</v>
      </c>
      <c r="O209" s="18"/>
      <c r="P209" s="120">
        <f t="shared" si="35"/>
        <v>360</v>
      </c>
      <c r="Q209" s="89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706</v>
      </c>
      <c r="F216" s="70"/>
      <c r="G216" s="46">
        <f t="shared" si="30"/>
        <v>706</v>
      </c>
      <c r="H216" s="77">
        <v>0</v>
      </c>
      <c r="I216" s="75">
        <v>0</v>
      </c>
      <c r="J216" s="46">
        <f t="shared" si="31"/>
        <v>706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58</v>
      </c>
      <c r="F217" s="70"/>
      <c r="G217" s="46">
        <f t="shared" si="30"/>
        <v>58</v>
      </c>
      <c r="H217" s="77">
        <v>0</v>
      </c>
      <c r="I217" s="75">
        <v>0</v>
      </c>
      <c r="J217" s="46">
        <f t="shared" si="31"/>
        <v>58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346</v>
      </c>
      <c r="F224" s="70"/>
      <c r="G224" s="46">
        <f t="shared" si="30"/>
        <v>346</v>
      </c>
      <c r="H224" s="77">
        <v>0</v>
      </c>
      <c r="I224" s="75">
        <v>0</v>
      </c>
      <c r="J224" s="46">
        <f t="shared" si="31"/>
        <v>346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>
        <v>80</v>
      </c>
      <c r="G226" s="46">
        <f t="shared" si="30"/>
        <v>80</v>
      </c>
      <c r="H226" s="77">
        <v>0</v>
      </c>
      <c r="I226" s="75">
        <v>0</v>
      </c>
      <c r="J226" s="46">
        <f t="shared" si="31"/>
        <v>40</v>
      </c>
      <c r="K226" s="71">
        <v>40</v>
      </c>
      <c r="L226" s="20">
        <v>35</v>
      </c>
      <c r="M226" s="64">
        <f t="shared" si="34"/>
        <v>1400</v>
      </c>
      <c r="N226" s="17" t="s">
        <v>16</v>
      </c>
      <c r="O226" s="18"/>
      <c r="P226" s="120">
        <f t="shared" si="35"/>
        <v>1400</v>
      </c>
      <c r="Q226" s="89">
        <v>23.7</v>
      </c>
      <c r="R226" s="43">
        <f t="shared" si="36"/>
        <v>948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+'21'!J240</f>
        <v>5</v>
      </c>
      <c r="F240" s="70"/>
      <c r="G240" s="46">
        <f t="shared" si="40"/>
        <v>5</v>
      </c>
      <c r="H240" s="77">
        <v>0</v>
      </c>
      <c r="I240" s="75">
        <v>0</v>
      </c>
      <c r="J240" s="46">
        <f t="shared" si="41"/>
        <v>0</v>
      </c>
      <c r="K240" s="71">
        <v>5</v>
      </c>
      <c r="L240" s="20">
        <v>35</v>
      </c>
      <c r="M240" s="64">
        <f t="shared" si="42"/>
        <v>175</v>
      </c>
      <c r="N240" s="17" t="s">
        <v>16</v>
      </c>
      <c r="O240" s="18">
        <v>40</v>
      </c>
      <c r="P240" s="120">
        <f t="shared" si="43"/>
        <v>135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+'21'!J252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+'21'!J253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+'21'!J254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+'21'!J255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+'21'!J256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>
        <v>20</v>
      </c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+'21'!J257</f>
        <v>1</v>
      </c>
      <c r="F257" s="70"/>
      <c r="G257" s="46">
        <f t="shared" si="48"/>
        <v>1</v>
      </c>
      <c r="H257" s="77">
        <v>0</v>
      </c>
      <c r="I257" s="75">
        <v>0</v>
      </c>
      <c r="J257" s="46">
        <f t="shared" si="49"/>
        <v>0</v>
      </c>
      <c r="K257" s="71">
        <v>1</v>
      </c>
      <c r="L257" s="20">
        <v>39</v>
      </c>
      <c r="M257" s="64">
        <f t="shared" si="34"/>
        <v>39</v>
      </c>
      <c r="N257" s="17" t="s">
        <v>1447</v>
      </c>
      <c r="O257" s="18">
        <v>39</v>
      </c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3">
        <f>+'21'!J259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si="34"/>
        <v>0</v>
      </c>
      <c r="N259" s="17" t="s">
        <v>16</v>
      </c>
      <c r="O259" s="18"/>
      <c r="P259" s="23">
        <f t="shared" si="35"/>
        <v>0</v>
      </c>
      <c r="Q259" s="89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3">
        <f>+'21'!J260</f>
        <v>0</v>
      </c>
      <c r="F260" s="70"/>
      <c r="G260" s="46">
        <f t="shared" si="48"/>
        <v>0</v>
      </c>
      <c r="H260" s="77">
        <v>0</v>
      </c>
      <c r="I260" s="75">
        <v>0</v>
      </c>
      <c r="J260" s="46">
        <f t="shared" si="49"/>
        <v>0</v>
      </c>
      <c r="K260" s="71"/>
      <c r="L260" s="20"/>
      <c r="M260" s="64">
        <f t="shared" si="34"/>
        <v>0</v>
      </c>
      <c r="N260" s="17" t="s">
        <v>16</v>
      </c>
      <c r="O260" s="18"/>
      <c r="P260" s="23"/>
      <c r="Q260" s="89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3">
        <f>+'21'!J261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+'21'!J262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>
        <f>+'21'!J263</f>
        <v>0</v>
      </c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2413.54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5409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3660</v>
      </c>
      <c r="O268" s="2">
        <v>900</v>
      </c>
      <c r="P268" s="2">
        <v>300</v>
      </c>
      <c r="Q268" s="2">
        <v>500</v>
      </c>
      <c r="R268" s="2">
        <v>600</v>
      </c>
      <c r="S268" s="2">
        <v>1360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>
        <v>105</v>
      </c>
      <c r="O270" s="2" t="s">
        <v>1472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574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P135" sqref="P1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83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60</v>
      </c>
      <c r="P6" s="120">
        <f t="shared" ref="P6:P47" si="3">SUM(M6-O6)</f>
        <v>540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3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0">
        <f t="shared" si="3"/>
        <v>75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0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26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>SUM(M32-O32)</f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>
        <v>30</v>
      </c>
      <c r="P33" s="120">
        <f t="shared" si="3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+'22'!J37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+'22'!J41</f>
        <v>0</v>
      </c>
      <c r="F41" s="70">
        <v>8</v>
      </c>
      <c r="G41" s="46">
        <f t="shared" si="5"/>
        <v>8</v>
      </c>
      <c r="H41" s="77">
        <v>0</v>
      </c>
      <c r="I41" s="75">
        <v>0</v>
      </c>
      <c r="J41" s="46">
        <f t="shared" si="6"/>
        <v>7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20</v>
      </c>
      <c r="P46" s="120">
        <f t="shared" si="3"/>
        <v>80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+'22'!J88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7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7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7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7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+'22'!J112</f>
        <v>7</v>
      </c>
      <c r="F112" s="70"/>
      <c r="G112" s="46">
        <f t="shared" si="24"/>
        <v>7</v>
      </c>
      <c r="H112" s="77">
        <v>0</v>
      </c>
      <c r="I112" s="75">
        <v>0</v>
      </c>
      <c r="J112" s="46">
        <f t="shared" si="25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+'22'!J113</f>
        <v>10</v>
      </c>
      <c r="F113" s="70"/>
      <c r="G113" s="46">
        <f t="shared" si="24"/>
        <v>10</v>
      </c>
      <c r="H113" s="77">
        <v>0</v>
      </c>
      <c r="I113" s="75">
        <v>0</v>
      </c>
      <c r="J113" s="46">
        <f t="shared" si="25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7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0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50</v>
      </c>
      <c r="P131" s="23">
        <f t="shared" si="9"/>
        <v>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+'22'!J132</f>
        <v>4</v>
      </c>
      <c r="F132" s="70"/>
      <c r="G132" s="46">
        <f t="shared" si="24"/>
        <v>4</v>
      </c>
      <c r="H132" s="77">
        <v>0</v>
      </c>
      <c r="I132" s="75">
        <v>0</v>
      </c>
      <c r="J132" s="46">
        <f t="shared" si="25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+'22'!J133</f>
        <v>11</v>
      </c>
      <c r="F133" s="70"/>
      <c r="G133" s="46">
        <f t="shared" si="24"/>
        <v>11</v>
      </c>
      <c r="H133" s="77">
        <v>0</v>
      </c>
      <c r="I133" s="75">
        <v>0</v>
      </c>
      <c r="J133" s="46">
        <f t="shared" si="25"/>
        <v>10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0">
        <f t="shared" si="9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9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1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62" si="35">+L177*K177</f>
        <v>0</v>
      </c>
      <c r="N177" s="17" t="s">
        <v>16</v>
      </c>
      <c r="O177" s="18"/>
      <c r="P177" s="23">
        <f t="shared" ref="P177:P262" si="36">SUM(M177-O177)</f>
        <v>0</v>
      </c>
      <c r="Q177" s="89"/>
      <c r="R177" s="43">
        <f t="shared" ref="R177:R262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+'22'!J178</f>
        <v>1</v>
      </c>
      <c r="F178" s="70"/>
      <c r="G178" s="46">
        <f t="shared" si="31"/>
        <v>1</v>
      </c>
      <c r="H178" s="77">
        <v>0</v>
      </c>
      <c r="I178" s="75">
        <v>0</v>
      </c>
      <c r="J178" s="46">
        <f t="shared" si="32"/>
        <v>1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+'22'!J193</f>
        <v>6</v>
      </c>
      <c r="F193" s="70"/>
      <c r="G193" s="46">
        <f t="shared" si="31"/>
        <v>6</v>
      </c>
      <c r="H193" s="77">
        <v>0</v>
      </c>
      <c r="I193" s="75">
        <v>0</v>
      </c>
      <c r="J193" s="46">
        <f t="shared" si="32"/>
        <v>4</v>
      </c>
      <c r="K193" s="71">
        <v>2</v>
      </c>
      <c r="L193" s="20">
        <v>60</v>
      </c>
      <c r="M193" s="64">
        <f t="shared" si="35"/>
        <v>120</v>
      </c>
      <c r="N193" s="17" t="s">
        <v>16</v>
      </c>
      <c r="O193" s="18">
        <v>60</v>
      </c>
      <c r="P193" s="120">
        <f t="shared" si="36"/>
        <v>60</v>
      </c>
      <c r="Q193" s="89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+'22'!J194</f>
        <v>5</v>
      </c>
      <c r="F194" s="70"/>
      <c r="G194" s="46">
        <f t="shared" si="31"/>
        <v>5</v>
      </c>
      <c r="H194" s="77">
        <v>0</v>
      </c>
      <c r="I194" s="75">
        <v>0</v>
      </c>
      <c r="J194" s="46">
        <f t="shared" si="32"/>
        <v>3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>
        <v>40</v>
      </c>
      <c r="P194" s="120">
        <f t="shared" si="36"/>
        <v>200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+'22'!J198</f>
        <v>10</v>
      </c>
      <c r="F198" s="70"/>
      <c r="G198" s="46">
        <f t="shared" si="31"/>
        <v>10</v>
      </c>
      <c r="H198" s="77">
        <v>0</v>
      </c>
      <c r="I198" s="75">
        <v>0</v>
      </c>
      <c r="J198" s="46">
        <f t="shared" si="32"/>
        <v>10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+'22'!J205</f>
        <v>7</v>
      </c>
      <c r="F205" s="70"/>
      <c r="G205" s="46">
        <f t="shared" si="31"/>
        <v>7</v>
      </c>
      <c r="H205" s="77">
        <v>0</v>
      </c>
      <c r="I205" s="75">
        <v>0</v>
      </c>
      <c r="J205" s="46">
        <f t="shared" si="32"/>
        <v>7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+'22'!J216</f>
        <v>706</v>
      </c>
      <c r="F216" s="70"/>
      <c r="G216" s="46">
        <f t="shared" si="31"/>
        <v>706</v>
      </c>
      <c r="H216" s="77">
        <v>0</v>
      </c>
      <c r="I216" s="75">
        <v>0</v>
      </c>
      <c r="J216" s="46">
        <f t="shared" si="32"/>
        <v>706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+'22'!J217</f>
        <v>58</v>
      </c>
      <c r="F217" s="70"/>
      <c r="G217" s="46">
        <f t="shared" si="31"/>
        <v>58</v>
      </c>
      <c r="H217" s="77">
        <v>0</v>
      </c>
      <c r="I217" s="75">
        <v>0</v>
      </c>
      <c r="J217" s="46">
        <f t="shared" si="32"/>
        <v>58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+'22'!J221</f>
        <v>2</v>
      </c>
      <c r="F221" s="70"/>
      <c r="G221" s="46">
        <f t="shared" si="31"/>
        <v>2</v>
      </c>
      <c r="H221" s="77">
        <v>0</v>
      </c>
      <c r="I221" s="75">
        <v>0</v>
      </c>
      <c r="J221" s="46">
        <f t="shared" si="32"/>
        <v>2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+'22'!J222</f>
        <v>1</v>
      </c>
      <c r="F222" s="70"/>
      <c r="G222" s="46">
        <f t="shared" si="31"/>
        <v>1</v>
      </c>
      <c r="H222" s="77">
        <v>0</v>
      </c>
      <c r="I222" s="75">
        <v>0</v>
      </c>
      <c r="J222" s="46">
        <f t="shared" si="32"/>
        <v>1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+'22'!J223</f>
        <v>10</v>
      </c>
      <c r="F223" s="70"/>
      <c r="G223" s="46">
        <f t="shared" si="31"/>
        <v>10</v>
      </c>
      <c r="H223" s="77">
        <v>0</v>
      </c>
      <c r="I223" s="75">
        <v>0</v>
      </c>
      <c r="J223" s="46">
        <f t="shared" si="32"/>
        <v>10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+'22'!J224</f>
        <v>346</v>
      </c>
      <c r="F224" s="70"/>
      <c r="G224" s="46">
        <f t="shared" si="31"/>
        <v>346</v>
      </c>
      <c r="H224" s="77">
        <v>0</v>
      </c>
      <c r="I224" s="75">
        <v>0</v>
      </c>
      <c r="J224" s="46">
        <f t="shared" si="32"/>
        <v>346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+'22'!J226</f>
        <v>40</v>
      </c>
      <c r="F226" s="70"/>
      <c r="G226" s="46">
        <f t="shared" si="31"/>
        <v>40</v>
      </c>
      <c r="H226" s="77">
        <v>0</v>
      </c>
      <c r="I226" s="75">
        <v>0</v>
      </c>
      <c r="J226" s="46">
        <f t="shared" si="32"/>
        <v>0</v>
      </c>
      <c r="K226" s="71">
        <v>40</v>
      </c>
      <c r="L226" s="20">
        <v>35</v>
      </c>
      <c r="M226" s="64">
        <f t="shared" si="35"/>
        <v>1400</v>
      </c>
      <c r="N226" s="17" t="s">
        <v>16</v>
      </c>
      <c r="O226" s="18"/>
      <c r="P226" s="120">
        <f t="shared" si="36"/>
        <v>1400</v>
      </c>
      <c r="Q226" s="89">
        <v>23.7</v>
      </c>
      <c r="R226" s="43">
        <f t="shared" si="37"/>
        <v>948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/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+'22'!J231</f>
        <v>0</v>
      </c>
      <c r="F231" s="70"/>
      <c r="G231" s="46">
        <f t="shared" ref="G231:G261" si="41">E231+F231</f>
        <v>0</v>
      </c>
      <c r="H231" s="77">
        <v>0</v>
      </c>
      <c r="I231" s="75">
        <v>0</v>
      </c>
      <c r="J231" s="46">
        <f t="shared" si="32"/>
        <v>0</v>
      </c>
      <c r="K231" s="71"/>
      <c r="L231" s="20">
        <v>39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ref="J232:J251" si="42">+G232-H232-K232-I232</f>
        <v>0</v>
      </c>
      <c r="K232" s="71"/>
      <c r="L232" s="20">
        <v>55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40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+'22'!J235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39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80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+'22'!J241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19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+'22'!J242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+'22'!J243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22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40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15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25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+'22'!J252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5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+'22'!J254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5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+'22'!J255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+'22'!J256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9"/>
        <v>0</v>
      </c>
      <c r="K256" s="71"/>
      <c r="L256" s="20">
        <v>20</v>
      </c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7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+'22'!J257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9"/>
        <v>0</v>
      </c>
      <c r="K257" s="71"/>
      <c r="L257" s="20">
        <v>20</v>
      </c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35"/>
        <v>0</v>
      </c>
      <c r="N258" s="17"/>
      <c r="O258" s="18"/>
      <c r="P258" s="23">
        <f t="shared" si="36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+'22'!J259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si="35"/>
        <v>0</v>
      </c>
      <c r="N259" s="17"/>
      <c r="O259" s="18"/>
      <c r="P259" s="23">
        <f t="shared" si="36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+'22'!J260</f>
        <v>0</v>
      </c>
      <c r="F260" s="70"/>
      <c r="G260" s="46">
        <f t="shared" si="41"/>
        <v>0</v>
      </c>
      <c r="H260" s="77">
        <v>0</v>
      </c>
      <c r="I260" s="75">
        <v>0</v>
      </c>
      <c r="J260" s="46">
        <f t="shared" si="49"/>
        <v>0</v>
      </c>
      <c r="K260" s="71"/>
      <c r="L260" s="20"/>
      <c r="M260" s="64">
        <f t="shared" si="35"/>
        <v>0</v>
      </c>
      <c r="N260" s="17"/>
      <c r="O260" s="18"/>
      <c r="P260" s="23">
        <f t="shared" si="36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+'22'!J261</f>
        <v>0</v>
      </c>
      <c r="F261" s="70"/>
      <c r="G261" s="46">
        <f t="shared" si="41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5"/>
        <v>0</v>
      </c>
      <c r="N261" s="17" t="s">
        <v>16</v>
      </c>
      <c r="O261" s="18"/>
      <c r="P261" s="23">
        <f t="shared" si="36"/>
        <v>0</v>
      </c>
      <c r="Q261" s="89">
        <v>20.36</v>
      </c>
      <c r="R261" s="43">
        <f t="shared" si="37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+'22'!J262</f>
        <v>0</v>
      </c>
      <c r="F262" s="70"/>
      <c r="G262" s="46">
        <f t="shared" ref="G262" si="50">E262+F262</f>
        <v>0</v>
      </c>
      <c r="H262" s="77">
        <v>0</v>
      </c>
      <c r="I262" s="75">
        <v>0</v>
      </c>
      <c r="J262" s="46">
        <f t="shared" ref="J262" si="51">+G262-H262-K262-I262</f>
        <v>0</v>
      </c>
      <c r="K262" s="71"/>
      <c r="L262" s="20"/>
      <c r="M262" s="64">
        <f t="shared" si="35"/>
        <v>0</v>
      </c>
      <c r="N262" s="17" t="s">
        <v>16</v>
      </c>
      <c r="O262" s="18"/>
      <c r="P262" s="23">
        <f t="shared" si="36"/>
        <v>0</v>
      </c>
      <c r="Q262" s="89">
        <v>20.36</v>
      </c>
      <c r="R262" s="43">
        <f t="shared" si="37"/>
        <v>0</v>
      </c>
    </row>
    <row r="263" spans="1:19" ht="25.5" x14ac:dyDescent="0.55000000000000004">
      <c r="A263" s="10"/>
      <c r="B263" s="10"/>
      <c r="C263" s="19"/>
      <c r="D263" s="10"/>
      <c r="E263" s="63">
        <f>+'22'!J263</f>
        <v>0</v>
      </c>
      <c r="F263" s="70"/>
      <c r="G263" s="46">
        <f t="shared" ref="G263" si="52">E263+F263</f>
        <v>0</v>
      </c>
      <c r="H263" s="77">
        <v>0</v>
      </c>
      <c r="I263" s="75">
        <v>0</v>
      </c>
      <c r="J263" s="46">
        <f t="shared" ref="J263" si="53">+G263-H263-K263-I263</f>
        <v>0</v>
      </c>
      <c r="K263" s="71"/>
      <c r="L263" s="20"/>
      <c r="M263" s="64">
        <f t="shared" ref="M263" si="54">+L263*K263</f>
        <v>0</v>
      </c>
      <c r="N263" s="17" t="s">
        <v>16</v>
      </c>
      <c r="O263" s="18"/>
      <c r="P263" s="23">
        <f t="shared" ref="P263" si="55">SUM(M263-O263)</f>
        <v>0</v>
      </c>
      <c r="Q263" s="89">
        <v>20.36</v>
      </c>
      <c r="R263" s="43">
        <f t="shared" ref="R263" si="56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1795.1100000000001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3550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1950</v>
      </c>
      <c r="O268" s="2">
        <v>100</v>
      </c>
      <c r="P268" s="2">
        <v>100</v>
      </c>
      <c r="Q268" s="2">
        <v>200</v>
      </c>
      <c r="R268" s="2">
        <v>1400</v>
      </c>
      <c r="S268" s="2">
        <v>150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1075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N186" sqref="N1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83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7</v>
      </c>
      <c r="F20" s="70">
        <v>2</v>
      </c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100</v>
      </c>
      <c r="P22" s="120">
        <f t="shared" si="3"/>
        <v>300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1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100</v>
      </c>
      <c r="P28" s="120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26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80</v>
      </c>
      <c r="P32" s="120">
        <f t="shared" si="3"/>
        <v>50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+'23'!J37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7</v>
      </c>
      <c r="F41" s="70">
        <v>3</v>
      </c>
      <c r="G41" s="46">
        <f t="shared" si="5"/>
        <v>10</v>
      </c>
      <c r="H41" s="77">
        <v>0</v>
      </c>
      <c r="I41" s="75">
        <v>0</v>
      </c>
      <c r="J41" s="46">
        <f t="shared" si="6"/>
        <v>10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5</v>
      </c>
      <c r="F48" s="70">
        <v>2</v>
      </c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5</v>
      </c>
      <c r="F53" s="70">
        <v>2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5</v>
      </c>
      <c r="F74" s="70">
        <v>2</v>
      </c>
      <c r="G74" s="46">
        <f t="shared" si="5"/>
        <v>7</v>
      </c>
      <c r="H74" s="77">
        <v>0</v>
      </c>
      <c r="I74" s="75">
        <v>0</v>
      </c>
      <c r="J74" s="46">
        <f t="shared" si="6"/>
        <v>6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7</v>
      </c>
      <c r="F112" s="70"/>
      <c r="G112" s="46">
        <f t="shared" si="23"/>
        <v>7</v>
      </c>
      <c r="H112" s="77">
        <v>0</v>
      </c>
      <c r="I112" s="75">
        <v>0</v>
      </c>
      <c r="J112" s="46">
        <f t="shared" si="24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4</v>
      </c>
      <c r="F115" s="70">
        <v>10</v>
      </c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0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4</v>
      </c>
      <c r="F132" s="70"/>
      <c r="G132" s="46">
        <f t="shared" si="23"/>
        <v>4</v>
      </c>
      <c r="H132" s="77">
        <v>0</v>
      </c>
      <c r="I132" s="75">
        <v>0</v>
      </c>
      <c r="J132" s="46">
        <f t="shared" si="24"/>
        <v>2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>
        <v>40</v>
      </c>
      <c r="P132" s="120">
        <f t="shared" si="8"/>
        <v>80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10</v>
      </c>
      <c r="F133" s="70">
        <v>5</v>
      </c>
      <c r="G133" s="46">
        <f t="shared" si="23"/>
        <v>15</v>
      </c>
      <c r="H133" s="77">
        <v>0</v>
      </c>
      <c r="I133" s="75">
        <v>0</v>
      </c>
      <c r="J133" s="46">
        <f t="shared" si="24"/>
        <v>15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5</v>
      </c>
      <c r="F175" s="70">
        <v>10</v>
      </c>
      <c r="G175" s="46">
        <f t="shared" si="30"/>
        <v>15</v>
      </c>
      <c r="H175" s="77">
        <v>0</v>
      </c>
      <c r="I175" s="75">
        <v>0</v>
      </c>
      <c r="J175" s="46">
        <f t="shared" si="31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89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+'23'!J188</f>
        <v>0</v>
      </c>
      <c r="F188" s="70">
        <v>31</v>
      </c>
      <c r="G188" s="46">
        <f>E188+F188</f>
        <v>31</v>
      </c>
      <c r="H188" s="77">
        <v>0</v>
      </c>
      <c r="I188" s="75">
        <v>0</v>
      </c>
      <c r="J188" s="46">
        <f>+G188-H188-K188-I188</f>
        <v>31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10</v>
      </c>
      <c r="F198" s="70"/>
      <c r="G198" s="46">
        <f t="shared" si="30"/>
        <v>10</v>
      </c>
      <c r="H198" s="77">
        <v>0</v>
      </c>
      <c r="I198" s="75">
        <v>0</v>
      </c>
      <c r="J198" s="46">
        <f t="shared" si="31"/>
        <v>10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20</v>
      </c>
      <c r="P209" s="120">
        <f t="shared" si="35"/>
        <v>100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706</v>
      </c>
      <c r="F216" s="70"/>
      <c r="G216" s="46">
        <f t="shared" si="30"/>
        <v>706</v>
      </c>
      <c r="H216" s="77">
        <v>0</v>
      </c>
      <c r="I216" s="75">
        <v>0</v>
      </c>
      <c r="J216" s="46">
        <f t="shared" si="31"/>
        <v>706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58</v>
      </c>
      <c r="F217" s="70"/>
      <c r="G217" s="46">
        <f t="shared" si="30"/>
        <v>58</v>
      </c>
      <c r="H217" s="77">
        <v>0</v>
      </c>
      <c r="I217" s="75">
        <v>0</v>
      </c>
      <c r="J217" s="46">
        <f t="shared" si="31"/>
        <v>58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2</v>
      </c>
      <c r="F221" s="70"/>
      <c r="G221" s="46">
        <f t="shared" si="30"/>
        <v>2</v>
      </c>
      <c r="H221" s="77">
        <v>0</v>
      </c>
      <c r="I221" s="75">
        <v>0</v>
      </c>
      <c r="J221" s="46">
        <f t="shared" si="31"/>
        <v>2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1</v>
      </c>
      <c r="F222" s="70"/>
      <c r="G222" s="46">
        <f t="shared" si="30"/>
        <v>1</v>
      </c>
      <c r="H222" s="77">
        <v>0</v>
      </c>
      <c r="I222" s="75">
        <v>0</v>
      </c>
      <c r="J222" s="46">
        <f t="shared" si="31"/>
        <v>1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10</v>
      </c>
      <c r="F223" s="70"/>
      <c r="G223" s="46">
        <f t="shared" si="30"/>
        <v>10</v>
      </c>
      <c r="H223" s="77">
        <v>0</v>
      </c>
      <c r="I223" s="75">
        <v>0</v>
      </c>
      <c r="J223" s="46">
        <f t="shared" si="31"/>
        <v>10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346</v>
      </c>
      <c r="F224" s="70"/>
      <c r="G224" s="46">
        <f t="shared" si="30"/>
        <v>346</v>
      </c>
      <c r="H224" s="77">
        <v>0</v>
      </c>
      <c r="I224" s="75">
        <v>0</v>
      </c>
      <c r="J224" s="46">
        <f t="shared" si="31"/>
        <v>346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/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39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51" si="41">+G232-H232-K232-I232</f>
        <v>0</v>
      </c>
      <c r="K232" s="71"/>
      <c r="L232" s="20">
        <v>55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40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39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35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80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19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22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40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15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25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+'23'!J252</f>
        <v>0</v>
      </c>
      <c r="F252" s="70"/>
      <c r="G252" s="46">
        <f t="shared" ref="G252:G262" si="48">E252+F252</f>
        <v>0</v>
      </c>
      <c r="H252" s="77">
        <v>0</v>
      </c>
      <c r="I252" s="75">
        <v>0</v>
      </c>
      <c r="J252" s="46">
        <f t="shared" ref="J252:J261" si="49">+G252-H252-K252-I252</f>
        <v>0</v>
      </c>
      <c r="K252" s="71"/>
      <c r="L252" s="20">
        <v>29</v>
      </c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+'23'!J253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>
        <v>29</v>
      </c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+'23'!J254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>
        <v>29</v>
      </c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+'23'!J255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>
        <v>20</v>
      </c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+'23'!J256</f>
        <v>0</v>
      </c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>
        <v>20</v>
      </c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+'23'!J257</f>
        <v>0</v>
      </c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>
        <v>20</v>
      </c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34"/>
        <v>0</v>
      </c>
      <c r="N258" s="17"/>
      <c r="O258" s="18"/>
      <c r="P258" s="23">
        <f t="shared" si="35"/>
        <v>0</v>
      </c>
      <c r="Q258" s="89"/>
      <c r="R258" s="43"/>
    </row>
    <row r="259" spans="1:19" ht="25.5" x14ac:dyDescent="0.55000000000000004">
      <c r="A259" s="10"/>
      <c r="B259" s="10"/>
      <c r="C259" s="19"/>
      <c r="D259" s="10"/>
      <c r="E259" s="63">
        <f>+'23'!J259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si="34"/>
        <v>0</v>
      </c>
      <c r="N259" s="17"/>
      <c r="O259" s="18"/>
      <c r="P259" s="23">
        <f t="shared" si="35"/>
        <v>0</v>
      </c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+'23'!J260</f>
        <v>0</v>
      </c>
      <c r="F260" s="70"/>
      <c r="G260" s="46">
        <f t="shared" si="48"/>
        <v>0</v>
      </c>
      <c r="H260" s="77">
        <v>0</v>
      </c>
      <c r="I260" s="75">
        <v>0</v>
      </c>
      <c r="J260" s="46">
        <f t="shared" si="49"/>
        <v>0</v>
      </c>
      <c r="K260" s="71"/>
      <c r="L260" s="20"/>
      <c r="M260" s="64">
        <f t="shared" si="34"/>
        <v>0</v>
      </c>
      <c r="N260" s="17"/>
      <c r="O260" s="18"/>
      <c r="P260" s="23">
        <f t="shared" si="35"/>
        <v>0</v>
      </c>
      <c r="Q260" s="89"/>
      <c r="R260" s="43"/>
    </row>
    <row r="261" spans="1:19" ht="25.5" x14ac:dyDescent="0.55000000000000004">
      <c r="A261" s="10"/>
      <c r="B261" s="10"/>
      <c r="C261" s="19"/>
      <c r="D261" s="10"/>
      <c r="E261" s="63">
        <f>+'23'!J261</f>
        <v>0</v>
      </c>
      <c r="F261" s="70"/>
      <c r="G261" s="46">
        <f t="shared" si="48"/>
        <v>0</v>
      </c>
      <c r="H261" s="77">
        <v>0</v>
      </c>
      <c r="I261" s="75">
        <v>0</v>
      </c>
      <c r="J261" s="46">
        <f t="shared" si="49"/>
        <v>0</v>
      </c>
      <c r="K261" s="71"/>
      <c r="L261" s="20"/>
      <c r="M261" s="64">
        <f t="shared" si="34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+'23'!J262</f>
        <v>0</v>
      </c>
      <c r="F262" s="70"/>
      <c r="G262" s="46">
        <f t="shared" si="48"/>
        <v>0</v>
      </c>
      <c r="H262" s="77">
        <v>0</v>
      </c>
      <c r="I262" s="75">
        <v>0</v>
      </c>
      <c r="J262" s="46">
        <f t="shared" ref="J262" si="50">+G262-H262-K262-I262</f>
        <v>0</v>
      </c>
      <c r="K262" s="71"/>
      <c r="L262" s="20"/>
      <c r="M262" s="64">
        <f t="shared" si="34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3"/>
      <c r="F263" s="70"/>
      <c r="G263" s="46">
        <f t="shared" ref="G263" si="51">E263+F263</f>
        <v>0</v>
      </c>
      <c r="H263" s="77">
        <v>0</v>
      </c>
      <c r="I263" s="75">
        <v>0</v>
      </c>
      <c r="J263" s="46">
        <f t="shared" ref="J263" si="52">+G263-H263-K263-I263</f>
        <v>0</v>
      </c>
      <c r="K263" s="71"/>
      <c r="L263" s="20"/>
      <c r="M263" s="64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89"/>
      <c r="R263" s="43">
        <f t="shared" ref="R263" si="5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387.08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1120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410</v>
      </c>
      <c r="O268" s="2">
        <v>150</v>
      </c>
      <c r="P268" s="2">
        <v>260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370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370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G268" sqref="G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77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0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40</v>
      </c>
      <c r="P31" s="120">
        <f t="shared" si="3"/>
        <v>260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+'24'!J37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25</v>
      </c>
      <c r="P40" s="120">
        <f t="shared" si="3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8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0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5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1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100</v>
      </c>
      <c r="P77" s="120">
        <f t="shared" si="3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>
        <v>10</v>
      </c>
      <c r="G110" s="46">
        <f t="shared" si="20"/>
        <v>10</v>
      </c>
      <c r="H110" s="77">
        <v>0</v>
      </c>
      <c r="I110" s="75">
        <v>0</v>
      </c>
      <c r="J110" s="46">
        <f t="shared" si="21"/>
        <v>10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>
        <v>7</v>
      </c>
      <c r="G111" s="46">
        <f t="shared" si="20"/>
        <v>7</v>
      </c>
      <c r="H111" s="77">
        <v>0</v>
      </c>
      <c r="I111" s="75">
        <v>0</v>
      </c>
      <c r="J111" s="46">
        <f t="shared" si="21"/>
        <v>7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9</v>
      </c>
      <c r="K113" s="71">
        <v>1</v>
      </c>
      <c r="L113" s="20"/>
      <c r="M113" s="64">
        <f t="shared" si="7"/>
        <v>0</v>
      </c>
      <c r="N113" s="17" t="s">
        <v>1473</v>
      </c>
      <c r="O113" s="18"/>
      <c r="P113" s="23">
        <f t="shared" si="8"/>
        <v>0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14</v>
      </c>
      <c r="F115" s="70"/>
      <c r="G115" s="46">
        <f t="shared" si="20"/>
        <v>14</v>
      </c>
      <c r="H115" s="77">
        <v>0</v>
      </c>
      <c r="I115" s="75">
        <v>0</v>
      </c>
      <c r="J115" s="46">
        <f t="shared" si="21"/>
        <v>13</v>
      </c>
      <c r="K115" s="71">
        <v>1</v>
      </c>
      <c r="L115" s="22">
        <v>0</v>
      </c>
      <c r="M115" s="64">
        <f t="shared" si="7"/>
        <v>0</v>
      </c>
      <c r="N115" s="17" t="s">
        <v>1473</v>
      </c>
      <c r="O115" s="18"/>
      <c r="P115" s="23">
        <f t="shared" si="8"/>
        <v>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0</v>
      </c>
      <c r="F117" s="70">
        <v>5</v>
      </c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0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1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>
        <v>30</v>
      </c>
      <c r="P132" s="120">
        <f t="shared" si="8"/>
        <v>30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15</v>
      </c>
      <c r="F133" s="70"/>
      <c r="G133" s="46">
        <f t="shared" si="20"/>
        <v>15</v>
      </c>
      <c r="H133" s="77">
        <v>0</v>
      </c>
      <c r="I133" s="75">
        <v>0</v>
      </c>
      <c r="J133" s="46">
        <f t="shared" si="21"/>
        <v>15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1452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1452</v>
      </c>
      <c r="O157" s="18"/>
      <c r="P157" s="23">
        <f t="shared" si="2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11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>
        <v>20</v>
      </c>
      <c r="P175" s="120">
        <f t="shared" si="26"/>
        <v>180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+'24'!J188</f>
        <v>31</v>
      </c>
      <c r="F188" s="70">
        <v>75</v>
      </c>
      <c r="G188" s="46">
        <f>E188+F188</f>
        <v>106</v>
      </c>
      <c r="H188" s="77">
        <v>0</v>
      </c>
      <c r="I188" s="75">
        <v>0</v>
      </c>
      <c r="J188" s="46">
        <f>+G188-H188-K188-I188</f>
        <v>102</v>
      </c>
      <c r="K188" s="71">
        <v>4</v>
      </c>
      <c r="L188" s="20"/>
      <c r="M188" s="64">
        <f>+L188*K188</f>
        <v>0</v>
      </c>
      <c r="N188" s="17" t="s">
        <v>1473</v>
      </c>
      <c r="O188" s="18"/>
      <c r="P188" s="23">
        <f t="shared" si="26"/>
        <v>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4</v>
      </c>
      <c r="F193" s="70">
        <v>5</v>
      </c>
      <c r="G193" s="46">
        <f t="shared" si="27"/>
        <v>9</v>
      </c>
      <c r="H193" s="77">
        <v>0</v>
      </c>
      <c r="I193" s="75">
        <v>0</v>
      </c>
      <c r="J193" s="46">
        <f t="shared" si="28"/>
        <v>8</v>
      </c>
      <c r="K193" s="71">
        <v>1</v>
      </c>
      <c r="L193" s="20">
        <v>0</v>
      </c>
      <c r="M193" s="64">
        <f t="shared" si="31"/>
        <v>0</v>
      </c>
      <c r="N193" s="17" t="s">
        <v>1473</v>
      </c>
      <c r="O193" s="18"/>
      <c r="P193" s="23">
        <f t="shared" si="26"/>
        <v>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3</v>
      </c>
      <c r="F194" s="70">
        <v>5</v>
      </c>
      <c r="G194" s="46">
        <f t="shared" si="27"/>
        <v>8</v>
      </c>
      <c r="H194" s="77">
        <v>0</v>
      </c>
      <c r="I194" s="75">
        <v>0</v>
      </c>
      <c r="J194" s="46">
        <f t="shared" si="28"/>
        <v>7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0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>
        <v>5</v>
      </c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>
        <v>5</v>
      </c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10</v>
      </c>
      <c r="F198" s="70"/>
      <c r="G198" s="46">
        <f t="shared" si="27"/>
        <v>10</v>
      </c>
      <c r="H198" s="77">
        <v>0</v>
      </c>
      <c r="I198" s="75">
        <v>0</v>
      </c>
      <c r="J198" s="46">
        <f t="shared" si="28"/>
        <v>10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>
        <v>2</v>
      </c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1</v>
      </c>
      <c r="F209" s="70">
        <v>3</v>
      </c>
      <c r="G209" s="46">
        <f t="shared" si="27"/>
        <v>4</v>
      </c>
      <c r="H209" s="77">
        <v>0</v>
      </c>
      <c r="I209" s="75">
        <v>0</v>
      </c>
      <c r="J209" s="46">
        <f t="shared" si="28"/>
        <v>4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63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706</v>
      </c>
      <c r="F216" s="70"/>
      <c r="G216" s="46">
        <f t="shared" si="27"/>
        <v>706</v>
      </c>
      <c r="H216" s="77">
        <v>0</v>
      </c>
      <c r="I216" s="75">
        <v>0</v>
      </c>
      <c r="J216" s="46">
        <f t="shared" si="28"/>
        <v>706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58</v>
      </c>
      <c r="F217" s="70"/>
      <c r="G217" s="46">
        <f t="shared" si="27"/>
        <v>58</v>
      </c>
      <c r="H217" s="77">
        <v>0</v>
      </c>
      <c r="I217" s="75">
        <v>0</v>
      </c>
      <c r="J217" s="46">
        <f t="shared" si="28"/>
        <v>57</v>
      </c>
      <c r="K217" s="71">
        <v>1</v>
      </c>
      <c r="L217" s="20">
        <v>10</v>
      </c>
      <c r="M217" s="64">
        <f t="shared" si="31"/>
        <v>10</v>
      </c>
      <c r="N217" s="17" t="s">
        <v>1440</v>
      </c>
      <c r="O217" s="18"/>
      <c r="P217" s="120">
        <f t="shared" si="36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2</v>
      </c>
      <c r="F221" s="70"/>
      <c r="G221" s="46">
        <f t="shared" si="27"/>
        <v>2</v>
      </c>
      <c r="H221" s="77">
        <v>0</v>
      </c>
      <c r="I221" s="75">
        <v>0</v>
      </c>
      <c r="J221" s="46">
        <f t="shared" si="28"/>
        <v>2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1</v>
      </c>
      <c r="F222" s="70"/>
      <c r="G222" s="46">
        <f t="shared" si="27"/>
        <v>1</v>
      </c>
      <c r="H222" s="77">
        <v>0</v>
      </c>
      <c r="I222" s="75">
        <v>0</v>
      </c>
      <c r="J222" s="46">
        <f t="shared" si="28"/>
        <v>0</v>
      </c>
      <c r="K222" s="71">
        <v>1</v>
      </c>
      <c r="L222" s="20">
        <v>0</v>
      </c>
      <c r="M222" s="64">
        <f t="shared" si="31"/>
        <v>0</v>
      </c>
      <c r="N222" s="17" t="s">
        <v>1473</v>
      </c>
      <c r="O222" s="18"/>
      <c r="P222" s="23">
        <f t="shared" si="36"/>
        <v>0</v>
      </c>
      <c r="Q222" s="89">
        <v>250</v>
      </c>
      <c r="R222" s="43">
        <f t="shared" si="32"/>
        <v>250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10</v>
      </c>
      <c r="F223" s="70"/>
      <c r="G223" s="46">
        <f t="shared" si="27"/>
        <v>10</v>
      </c>
      <c r="H223" s="77">
        <v>0</v>
      </c>
      <c r="I223" s="75">
        <v>0</v>
      </c>
      <c r="J223" s="46">
        <f t="shared" si="28"/>
        <v>9</v>
      </c>
      <c r="K223" s="71">
        <v>1</v>
      </c>
      <c r="L223" s="20">
        <v>0</v>
      </c>
      <c r="M223" s="64">
        <f t="shared" si="31"/>
        <v>0</v>
      </c>
      <c r="N223" s="17" t="s">
        <v>1473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346</v>
      </c>
      <c r="F224" s="70"/>
      <c r="G224" s="46">
        <f t="shared" si="27"/>
        <v>346</v>
      </c>
      <c r="H224" s="77">
        <v>0</v>
      </c>
      <c r="I224" s="75">
        <v>0</v>
      </c>
      <c r="J224" s="46">
        <f t="shared" si="28"/>
        <v>346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ref="J232:J251" si="38">+G232-H232-K232-I232</f>
        <v>0</v>
      </c>
      <c r="K232" s="71"/>
      <c r="L232" s="20">
        <v>55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40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39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35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+'24'!J239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80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19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22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40</v>
      </c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15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25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+'24'!J252</f>
        <v>0</v>
      </c>
      <c r="F252" s="70"/>
      <c r="G252" s="46">
        <f t="shared" ref="G252:G262" si="43">E252+F252</f>
        <v>0</v>
      </c>
      <c r="H252" s="77">
        <v>0</v>
      </c>
      <c r="I252" s="75">
        <v>0</v>
      </c>
      <c r="J252" s="46">
        <f t="shared" ref="J252:J261" si="44">+G252-H252-K252-I252</f>
        <v>0</v>
      </c>
      <c r="K252" s="71"/>
      <c r="L252" s="20">
        <v>29</v>
      </c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29</v>
      </c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29</v>
      </c>
      <c r="M254" s="64">
        <f t="shared" si="3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+'24'!J255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>
        <v>20</v>
      </c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+'24'!J256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>
        <v>20</v>
      </c>
      <c r="M256" s="64">
        <f t="shared" si="3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+'24'!J257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>
        <v>20</v>
      </c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2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+'24'!J258</f>
        <v>0</v>
      </c>
      <c r="F258" s="70">
        <v>3</v>
      </c>
      <c r="G258" s="46">
        <f t="shared" si="43"/>
        <v>3</v>
      </c>
      <c r="H258" s="77">
        <v>0</v>
      </c>
      <c r="I258" s="75">
        <v>0</v>
      </c>
      <c r="J258" s="46">
        <f t="shared" si="44"/>
        <v>3</v>
      </c>
      <c r="K258" s="71"/>
      <c r="L258" s="20">
        <v>35</v>
      </c>
      <c r="M258" s="64">
        <f t="shared" si="31"/>
        <v>0</v>
      </c>
      <c r="N258" s="17"/>
      <c r="O258" s="18"/>
      <c r="P258" s="23">
        <f t="shared" si="36"/>
        <v>0</v>
      </c>
      <c r="Q258" s="89"/>
      <c r="R258" s="43">
        <f t="shared" si="32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+'24'!J259</f>
        <v>0</v>
      </c>
      <c r="F259" s="70">
        <v>3</v>
      </c>
      <c r="G259" s="46">
        <f t="shared" si="43"/>
        <v>3</v>
      </c>
      <c r="H259" s="77">
        <v>0</v>
      </c>
      <c r="I259" s="75">
        <v>0</v>
      </c>
      <c r="J259" s="46">
        <f t="shared" si="44"/>
        <v>3</v>
      </c>
      <c r="K259" s="71"/>
      <c r="L259" s="20">
        <v>35</v>
      </c>
      <c r="M259" s="64">
        <f t="shared" si="31"/>
        <v>0</v>
      </c>
      <c r="N259" s="17"/>
      <c r="O259" s="18"/>
      <c r="P259" s="23">
        <f t="shared" si="36"/>
        <v>0</v>
      </c>
      <c r="Q259" s="89"/>
      <c r="R259" s="43">
        <f t="shared" si="32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+'24'!J260</f>
        <v>0</v>
      </c>
      <c r="F260" s="70">
        <v>3</v>
      </c>
      <c r="G260" s="46">
        <f t="shared" si="43"/>
        <v>3</v>
      </c>
      <c r="H260" s="77">
        <v>0</v>
      </c>
      <c r="I260" s="75">
        <v>0</v>
      </c>
      <c r="J260" s="46">
        <f t="shared" si="44"/>
        <v>3</v>
      </c>
      <c r="K260" s="71"/>
      <c r="L260" s="20">
        <v>29</v>
      </c>
      <c r="M260" s="64">
        <f t="shared" si="31"/>
        <v>0</v>
      </c>
      <c r="N260" s="17"/>
      <c r="O260" s="18"/>
      <c r="P260" s="23">
        <f t="shared" si="36"/>
        <v>0</v>
      </c>
      <c r="Q260" s="89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3">
        <f>+'24'!J261</f>
        <v>0</v>
      </c>
      <c r="F261" s="70"/>
      <c r="G261" s="46">
        <f t="shared" si="43"/>
        <v>0</v>
      </c>
      <c r="H261" s="77">
        <v>0</v>
      </c>
      <c r="I261" s="75">
        <v>0</v>
      </c>
      <c r="J261" s="46">
        <f t="shared" si="44"/>
        <v>0</v>
      </c>
      <c r="K261" s="71"/>
      <c r="L261" s="20"/>
      <c r="M261" s="64">
        <f t="shared" si="31"/>
        <v>0</v>
      </c>
      <c r="N261" s="17" t="s">
        <v>16</v>
      </c>
      <c r="O261" s="18"/>
      <c r="P261" s="23">
        <f t="shared" si="36"/>
        <v>0</v>
      </c>
      <c r="Q261" s="89"/>
      <c r="R261" s="43">
        <f t="shared" si="32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+'24'!J262</f>
        <v>0</v>
      </c>
      <c r="F262" s="70"/>
      <c r="G262" s="46">
        <f t="shared" si="43"/>
        <v>0</v>
      </c>
      <c r="H262" s="77">
        <v>0</v>
      </c>
      <c r="I262" s="75">
        <v>0</v>
      </c>
      <c r="J262" s="46">
        <f t="shared" ref="J262" si="45">+G262-H262-K262-I262</f>
        <v>0</v>
      </c>
      <c r="K262" s="71"/>
      <c r="L262" s="20"/>
      <c r="M262" s="64">
        <f t="shared" si="31"/>
        <v>0</v>
      </c>
      <c r="N262" s="17" t="s">
        <v>16</v>
      </c>
      <c r="O262" s="18"/>
      <c r="P262" s="23">
        <f t="shared" si="36"/>
        <v>0</v>
      </c>
      <c r="Q262" s="89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3">
        <f>+'24'!J263</f>
        <v>0</v>
      </c>
      <c r="F263" s="70"/>
      <c r="G263" s="46">
        <f t="shared" ref="G263" si="46">E263+F263</f>
        <v>0</v>
      </c>
      <c r="H263" s="77">
        <v>0</v>
      </c>
      <c r="I263" s="75">
        <v>0</v>
      </c>
      <c r="J263" s="46">
        <f t="shared" ref="J263" si="47">+G263-H263-K263-I263</f>
        <v>0</v>
      </c>
      <c r="K263" s="71"/>
      <c r="L263" s="20"/>
      <c r="M263" s="64">
        <f t="shared" ref="M263" si="48">+L263*K263</f>
        <v>0</v>
      </c>
      <c r="N263" s="17" t="s">
        <v>16</v>
      </c>
      <c r="O263" s="18"/>
      <c r="P263" s="23">
        <f t="shared" si="36"/>
        <v>0</v>
      </c>
      <c r="Q263" s="89"/>
      <c r="R263" s="43">
        <f t="shared" ref="R263" si="49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1231.08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2310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900</v>
      </c>
      <c r="O268" s="2">
        <v>400</v>
      </c>
      <c r="P268" s="2">
        <v>360</v>
      </c>
      <c r="Q268" s="2">
        <v>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240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1155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1155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0"/>
  <sheetViews>
    <sheetView zoomScale="80" zoomScaleNormal="80" workbookViewId="0">
      <pane xSplit="10" ySplit="4" topLeftCell="K5" activePane="bottomRight" state="frozen"/>
      <selection activeCell="T272" sqref="T272"/>
      <selection pane="topRight" activeCell="T272" sqref="T272"/>
      <selection pane="bottomLeft" activeCell="T272" sqref="T272"/>
      <selection pane="bottomRight" activeCell="E6" sqref="E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18</v>
      </c>
      <c r="F5" s="70">
        <v>10</v>
      </c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25</v>
      </c>
      <c r="K5" s="71">
        <v>3</v>
      </c>
      <c r="L5" s="15">
        <v>0</v>
      </c>
      <c r="M5" s="64">
        <f>+L5*K5</f>
        <v>0</v>
      </c>
      <c r="N5" s="17" t="s">
        <v>441</v>
      </c>
      <c r="O5" s="18"/>
      <c r="P5" s="23">
        <f>SUM(M5-O5)</f>
        <v>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77</v>
      </c>
      <c r="F6" s="70">
        <v>30</v>
      </c>
      <c r="G6" s="46">
        <f t="shared" si="0"/>
        <v>107</v>
      </c>
      <c r="H6" s="77">
        <v>0</v>
      </c>
      <c r="I6" s="75">
        <v>0</v>
      </c>
      <c r="J6" s="46">
        <f t="shared" si="1"/>
        <v>102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>
        <v>100</v>
      </c>
      <c r="P6" s="120">
        <f t="shared" ref="P6:P69" si="3">SUM(M6-O6)</f>
        <v>400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1</v>
      </c>
      <c r="F11" s="70">
        <v>5</v>
      </c>
      <c r="G11" s="46">
        <f t="shared" si="0"/>
        <v>6</v>
      </c>
      <c r="H11" s="77">
        <v>0</v>
      </c>
      <c r="I11" s="75">
        <v>2</v>
      </c>
      <c r="J11" s="46">
        <f t="shared" si="1"/>
        <v>3</v>
      </c>
      <c r="K11" s="71">
        <v>1</v>
      </c>
      <c r="L11" s="15">
        <v>50</v>
      </c>
      <c r="M11" s="64">
        <f t="shared" si="2"/>
        <v>50</v>
      </c>
      <c r="N11" s="17" t="s">
        <v>1474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3</v>
      </c>
      <c r="F18" s="70">
        <v>3</v>
      </c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9</v>
      </c>
      <c r="F20" s="70">
        <v>3</v>
      </c>
      <c r="G20" s="46">
        <f t="shared" si="0"/>
        <v>12</v>
      </c>
      <c r="H20" s="77">
        <v>0</v>
      </c>
      <c r="I20" s="75">
        <v>0</v>
      </c>
      <c r="J20" s="46">
        <f t="shared" si="1"/>
        <v>12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20</v>
      </c>
      <c r="F22" s="70">
        <v>10</v>
      </c>
      <c r="G22" s="46">
        <f t="shared" si="0"/>
        <v>30</v>
      </c>
      <c r="H22" s="77">
        <v>0</v>
      </c>
      <c r="I22" s="75">
        <v>0</v>
      </c>
      <c r="J22" s="46">
        <f t="shared" si="1"/>
        <v>26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8</v>
      </c>
      <c r="F24" s="70">
        <v>5</v>
      </c>
      <c r="G24" s="46">
        <f t="shared" si="0"/>
        <v>13</v>
      </c>
      <c r="H24" s="77">
        <v>0</v>
      </c>
      <c r="I24" s="75">
        <v>0</v>
      </c>
      <c r="J24" s="46">
        <f t="shared" si="1"/>
        <v>11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0</v>
      </c>
      <c r="F28" s="70">
        <v>3</v>
      </c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23</v>
      </c>
      <c r="F31" s="70">
        <v>10</v>
      </c>
      <c r="G31" s="46">
        <f t="shared" si="5"/>
        <v>33</v>
      </c>
      <c r="H31" s="77">
        <v>0</v>
      </c>
      <c r="I31" s="75">
        <v>3</v>
      </c>
      <c r="J31" s="46">
        <f t="shared" si="6"/>
        <v>28</v>
      </c>
      <c r="K31" s="71">
        <v>2</v>
      </c>
      <c r="L31" s="15">
        <v>100</v>
      </c>
      <c r="M31" s="64">
        <f t="shared" si="2"/>
        <v>200</v>
      </c>
      <c r="N31" s="17" t="s">
        <v>1475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4</v>
      </c>
      <c r="F32" s="70">
        <v>5</v>
      </c>
      <c r="G32" s="46">
        <f t="shared" si="5"/>
        <v>9</v>
      </c>
      <c r="H32" s="77">
        <v>0</v>
      </c>
      <c r="I32" s="75">
        <v>0</v>
      </c>
      <c r="J32" s="46">
        <f t="shared" si="6"/>
        <v>9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+'25'!J37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5</v>
      </c>
      <c r="F39" s="70">
        <v>3</v>
      </c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0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3</v>
      </c>
      <c r="F40" s="70">
        <v>3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0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8</v>
      </c>
      <c r="F41" s="70">
        <v>3</v>
      </c>
      <c r="G41" s="46">
        <f t="shared" si="5"/>
        <v>11</v>
      </c>
      <c r="H41" s="77">
        <v>0</v>
      </c>
      <c r="I41" s="75">
        <v>0</v>
      </c>
      <c r="J41" s="46">
        <f t="shared" si="6"/>
        <v>11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0</v>
      </c>
      <c r="F46" s="70">
        <v>3</v>
      </c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1</v>
      </c>
      <c r="F47" s="70">
        <v>3</v>
      </c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>
        <v>25</v>
      </c>
      <c r="P47" s="120">
        <f t="shared" si="3"/>
        <v>25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2</v>
      </c>
      <c r="F49" s="70">
        <v>3</v>
      </c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0</v>
      </c>
      <c r="M49" s="64">
        <f>+L49*K49</f>
        <v>0</v>
      </c>
      <c r="N49" s="17" t="s">
        <v>441</v>
      </c>
      <c r="O49" s="18"/>
      <c r="P49" s="23">
        <f t="shared" si="3"/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3</v>
      </c>
      <c r="F50" s="70">
        <v>3</v>
      </c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0</v>
      </c>
      <c r="M50" s="64">
        <f t="shared" si="2"/>
        <v>0</v>
      </c>
      <c r="N50" s="17" t="s">
        <v>441</v>
      </c>
      <c r="O50" s="18"/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6</v>
      </c>
      <c r="F53" s="70">
        <v>5</v>
      </c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2</v>
      </c>
      <c r="F55" s="70">
        <v>2</v>
      </c>
      <c r="G55" s="46">
        <f t="shared" si="5"/>
        <v>4</v>
      </c>
      <c r="H55" s="77">
        <v>0</v>
      </c>
      <c r="I55" s="75">
        <v>0</v>
      </c>
      <c r="J55" s="46">
        <f t="shared" si="6"/>
        <v>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0">
        <f t="shared" si="3"/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0">
        <f t="shared" si="3"/>
        <v>85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2</v>
      </c>
      <c r="F57" s="70">
        <v>2</v>
      </c>
      <c r="G57" s="46">
        <f t="shared" si="5"/>
        <v>4</v>
      </c>
      <c r="H57" s="77">
        <v>0</v>
      </c>
      <c r="I57" s="75">
        <v>0</v>
      </c>
      <c r="J57" s="46">
        <f t="shared" si="6"/>
        <v>3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0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0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5</v>
      </c>
      <c r="F62" s="70">
        <v>2</v>
      </c>
      <c r="G62" s="46">
        <f t="shared" si="5"/>
        <v>7</v>
      </c>
      <c r="H62" s="77">
        <v>0</v>
      </c>
      <c r="I62" s="75">
        <v>0</v>
      </c>
      <c r="J62" s="46">
        <f t="shared" si="6"/>
        <v>6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0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2</v>
      </c>
      <c r="F64" s="70">
        <v>3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6</v>
      </c>
      <c r="F65" s="70">
        <v>3</v>
      </c>
      <c r="G65" s="46">
        <f t="shared" si="5"/>
        <v>9</v>
      </c>
      <c r="H65" s="77">
        <v>0</v>
      </c>
      <c r="I65" s="75">
        <v>0</v>
      </c>
      <c r="J65" s="46">
        <f t="shared" si="6"/>
        <v>9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5</v>
      </c>
      <c r="F66" s="70">
        <v>3</v>
      </c>
      <c r="G66" s="46">
        <f t="shared" si="5"/>
        <v>8</v>
      </c>
      <c r="H66" s="77">
        <v>0</v>
      </c>
      <c r="I66" s="75">
        <v>0</v>
      </c>
      <c r="J66" s="46">
        <f t="shared" si="6"/>
        <v>8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6</v>
      </c>
      <c r="F74" s="70">
        <v>3</v>
      </c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10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7</v>
      </c>
      <c r="F111" s="70"/>
      <c r="G111" s="46">
        <f t="shared" si="20"/>
        <v>7</v>
      </c>
      <c r="H111" s="77">
        <v>0</v>
      </c>
      <c r="I111" s="75">
        <v>0</v>
      </c>
      <c r="J111" s="46">
        <f t="shared" si="21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6</v>
      </c>
      <c r="K112" s="71">
        <v>1</v>
      </c>
      <c r="L112" s="20">
        <v>0</v>
      </c>
      <c r="M112" s="64">
        <f>+L112*K112</f>
        <v>0</v>
      </c>
      <c r="N112" s="17" t="s">
        <v>441</v>
      </c>
      <c r="O112" s="18"/>
      <c r="P112" s="23">
        <f t="shared" si="7"/>
        <v>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0</v>
      </c>
      <c r="M113" s="64">
        <f t="shared" si="8"/>
        <v>0</v>
      </c>
      <c r="N113" s="17" t="s">
        <v>441</v>
      </c>
      <c r="O113" s="18"/>
      <c r="P113" s="23">
        <f t="shared" si="7"/>
        <v>0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10</v>
      </c>
      <c r="K115" s="71">
        <v>3</v>
      </c>
      <c r="L115" s="22">
        <v>0</v>
      </c>
      <c r="M115" s="64">
        <f t="shared" si="8"/>
        <v>0</v>
      </c>
      <c r="N115" s="17" t="s">
        <v>441</v>
      </c>
      <c r="O115" s="18"/>
      <c r="P115" s="23">
        <f t="shared" si="7"/>
        <v>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5</v>
      </c>
      <c r="K116" s="71">
        <v>2</v>
      </c>
      <c r="L116" s="22">
        <v>0</v>
      </c>
      <c r="M116" s="64">
        <f t="shared" si="8"/>
        <v>0</v>
      </c>
      <c r="N116" s="17" t="s">
        <v>441</v>
      </c>
      <c r="O116" s="18"/>
      <c r="P116" s="23">
        <f t="shared" si="7"/>
        <v>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0</v>
      </c>
      <c r="F131" s="70">
        <v>3</v>
      </c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15</v>
      </c>
      <c r="F133" s="70">
        <v>3</v>
      </c>
      <c r="G133" s="46">
        <f t="shared" si="20"/>
        <v>18</v>
      </c>
      <c r="H133" s="77">
        <v>0</v>
      </c>
      <c r="I133" s="75">
        <v>0</v>
      </c>
      <c r="J133" s="46">
        <f t="shared" si="21"/>
        <v>17</v>
      </c>
      <c r="K133" s="71">
        <v>1</v>
      </c>
      <c r="L133" s="20">
        <v>50</v>
      </c>
      <c r="M133" s="64">
        <f t="shared" si="8"/>
        <v>50</v>
      </c>
      <c r="N133" s="17" t="s">
        <v>1447</v>
      </c>
      <c r="O133" s="18">
        <v>50</v>
      </c>
      <c r="P133" s="23">
        <f t="shared" si="7"/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>
        <v>5</v>
      </c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11</v>
      </c>
      <c r="F175" s="70">
        <v>10</v>
      </c>
      <c r="G175" s="46">
        <f t="shared" si="27"/>
        <v>21</v>
      </c>
      <c r="H175" s="77">
        <v>0</v>
      </c>
      <c r="I175" s="75">
        <v>0</v>
      </c>
      <c r="J175" s="46">
        <f t="shared" si="28"/>
        <v>16</v>
      </c>
      <c r="K175" s="71">
        <v>5</v>
      </c>
      <c r="L175" s="15">
        <v>0</v>
      </c>
      <c r="M175" s="64">
        <f>+L175*K175</f>
        <v>0</v>
      </c>
      <c r="N175" s="17" t="s">
        <v>441</v>
      </c>
      <c r="O175" s="18"/>
      <c r="P175" s="23">
        <f t="shared" si="26"/>
        <v>0</v>
      </c>
      <c r="Q175" s="119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+'25'!J188</f>
        <v>102</v>
      </c>
      <c r="F188" s="70"/>
      <c r="G188" s="46">
        <f>E188+F188</f>
        <v>102</v>
      </c>
      <c r="H188" s="77">
        <v>0</v>
      </c>
      <c r="I188" s="75">
        <v>0</v>
      </c>
      <c r="J188" s="46">
        <f>+G188-H188-K188-I188</f>
        <v>92</v>
      </c>
      <c r="K188" s="71">
        <v>10</v>
      </c>
      <c r="L188" s="20">
        <v>0</v>
      </c>
      <c r="M188" s="64">
        <f>+L188*K188</f>
        <v>0</v>
      </c>
      <c r="N188" s="17" t="s">
        <v>441</v>
      </c>
      <c r="O188" s="18"/>
      <c r="P188" s="23">
        <f t="shared" si="26"/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8</v>
      </c>
      <c r="F193" s="70">
        <v>5</v>
      </c>
      <c r="G193" s="46">
        <f t="shared" si="27"/>
        <v>13</v>
      </c>
      <c r="H193" s="77">
        <v>0</v>
      </c>
      <c r="I193" s="75">
        <v>0</v>
      </c>
      <c r="J193" s="46">
        <f t="shared" si="28"/>
        <v>11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20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7</v>
      </c>
      <c r="F194" s="70">
        <v>5</v>
      </c>
      <c r="G194" s="46">
        <f t="shared" si="27"/>
        <v>12</v>
      </c>
      <c r="H194" s="77">
        <v>0</v>
      </c>
      <c r="I194" s="75">
        <v>0</v>
      </c>
      <c r="J194" s="46">
        <f t="shared" si="28"/>
        <v>11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0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5</v>
      </c>
      <c r="F195" s="70">
        <v>5</v>
      </c>
      <c r="G195" s="46">
        <f t="shared" si="27"/>
        <v>10</v>
      </c>
      <c r="H195" s="77">
        <v>0</v>
      </c>
      <c r="I195" s="75">
        <v>0</v>
      </c>
      <c r="J195" s="46">
        <f t="shared" si="28"/>
        <v>10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5</v>
      </c>
      <c r="F196" s="70">
        <v>5</v>
      </c>
      <c r="G196" s="46">
        <f t="shared" si="27"/>
        <v>10</v>
      </c>
      <c r="H196" s="77">
        <v>0</v>
      </c>
      <c r="I196" s="75">
        <v>0</v>
      </c>
      <c r="J196" s="46">
        <f t="shared" si="28"/>
        <v>10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10</v>
      </c>
      <c r="F198" s="70">
        <v>20</v>
      </c>
      <c r="G198" s="46">
        <f t="shared" si="27"/>
        <v>30</v>
      </c>
      <c r="H198" s="77">
        <v>0</v>
      </c>
      <c r="I198" s="75">
        <v>0</v>
      </c>
      <c r="J198" s="46">
        <f t="shared" si="28"/>
        <v>27</v>
      </c>
      <c r="K198" s="71">
        <v>3</v>
      </c>
      <c r="L198" s="20">
        <v>0</v>
      </c>
      <c r="M198" s="64">
        <f t="shared" si="31"/>
        <v>0</v>
      </c>
      <c r="N198" s="17" t="s">
        <v>441</v>
      </c>
      <c r="O198" s="18"/>
      <c r="P198" s="23">
        <f t="shared" ref="P198:P263" si="35">SUM(M198-O198)</f>
        <v>0</v>
      </c>
      <c r="Q198" s="89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4</v>
      </c>
      <c r="F209" s="70"/>
      <c r="G209" s="46">
        <f t="shared" si="27"/>
        <v>4</v>
      </c>
      <c r="H209" s="77">
        <v>0</v>
      </c>
      <c r="I209" s="75">
        <v>0</v>
      </c>
      <c r="J209" s="46">
        <f t="shared" si="28"/>
        <v>4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706</v>
      </c>
      <c r="F216" s="70"/>
      <c r="G216" s="46">
        <f t="shared" si="27"/>
        <v>706</v>
      </c>
      <c r="H216" s="77">
        <v>0</v>
      </c>
      <c r="I216" s="75">
        <v>0</v>
      </c>
      <c r="J216" s="46">
        <f t="shared" si="28"/>
        <v>703</v>
      </c>
      <c r="K216" s="71">
        <v>3</v>
      </c>
      <c r="L216" s="20">
        <v>10</v>
      </c>
      <c r="M216" s="64">
        <f t="shared" si="31"/>
        <v>30</v>
      </c>
      <c r="N216" s="17" t="s">
        <v>16</v>
      </c>
      <c r="O216" s="18"/>
      <c r="P216" s="120">
        <f t="shared" si="35"/>
        <v>30</v>
      </c>
      <c r="Q216" s="89">
        <v>9</v>
      </c>
      <c r="R216" s="43">
        <f t="shared" si="32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57</v>
      </c>
      <c r="F217" s="70"/>
      <c r="G217" s="46">
        <f t="shared" si="27"/>
        <v>57</v>
      </c>
      <c r="H217" s="77">
        <v>0</v>
      </c>
      <c r="I217" s="75">
        <v>0</v>
      </c>
      <c r="J217" s="46">
        <f t="shared" si="28"/>
        <v>56</v>
      </c>
      <c r="K217" s="71">
        <v>1</v>
      </c>
      <c r="L217" s="20">
        <v>0</v>
      </c>
      <c r="M217" s="64">
        <f t="shared" si="31"/>
        <v>0</v>
      </c>
      <c r="N217" s="17" t="s">
        <v>1440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2</v>
      </c>
      <c r="F221" s="70"/>
      <c r="G221" s="46">
        <f t="shared" si="27"/>
        <v>2</v>
      </c>
      <c r="H221" s="77">
        <v>0</v>
      </c>
      <c r="I221" s="75">
        <v>0</v>
      </c>
      <c r="J221" s="46">
        <f t="shared" si="28"/>
        <v>2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9</v>
      </c>
      <c r="F223" s="70"/>
      <c r="G223" s="46">
        <f t="shared" si="27"/>
        <v>9</v>
      </c>
      <c r="H223" s="77">
        <v>0</v>
      </c>
      <c r="I223" s="75">
        <v>0</v>
      </c>
      <c r="J223" s="46">
        <f t="shared" si="28"/>
        <v>9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346</v>
      </c>
      <c r="F224" s="70"/>
      <c r="G224" s="46">
        <f t="shared" si="27"/>
        <v>346</v>
      </c>
      <c r="H224" s="77">
        <v>0</v>
      </c>
      <c r="I224" s="75">
        <v>0</v>
      </c>
      <c r="J224" s="46">
        <f t="shared" si="28"/>
        <v>346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+'25'!J231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ref="J232:J251" si="38">+G232-H232-K232-I232</f>
        <v>0</v>
      </c>
      <c r="K232" s="71"/>
      <c r="L232" s="20">
        <v>55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40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39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+'25'!J236</f>
        <v>0</v>
      </c>
      <c r="F236" s="70">
        <v>3</v>
      </c>
      <c r="G236" s="46">
        <f t="shared" si="37"/>
        <v>3</v>
      </c>
      <c r="H236" s="77">
        <v>0</v>
      </c>
      <c r="I236" s="75">
        <v>0</v>
      </c>
      <c r="J236" s="46">
        <f t="shared" si="38"/>
        <v>3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+'25'!J237</f>
        <v>0</v>
      </c>
      <c r="F237" s="70">
        <v>3</v>
      </c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+'25'!J238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35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80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+'25'!J241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19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+'25'!J242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+'25'!J243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22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+'25'!J247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40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15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+'25'!J252</f>
        <v>0</v>
      </c>
      <c r="F252" s="70"/>
      <c r="G252" s="46">
        <f t="shared" ref="G252:G262" si="43">E252+F252</f>
        <v>0</v>
      </c>
      <c r="H252" s="77">
        <v>0</v>
      </c>
      <c r="I252" s="75">
        <v>0</v>
      </c>
      <c r="J252" s="46">
        <f t="shared" ref="J252:J261" si="44">+G252-H252-K252-I252</f>
        <v>0</v>
      </c>
      <c r="K252" s="71"/>
      <c r="L252" s="20">
        <v>29</v>
      </c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+'25'!J253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29</v>
      </c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+'25'!J254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29</v>
      </c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+'25'!J255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>
        <v>20</v>
      </c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+'25'!J256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>
        <v>20</v>
      </c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+'25'!J257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>
        <v>20</v>
      </c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+'25'!J258</f>
        <v>3</v>
      </c>
      <c r="F258" s="70"/>
      <c r="G258" s="46">
        <f t="shared" si="43"/>
        <v>3</v>
      </c>
      <c r="H258" s="77">
        <v>0</v>
      </c>
      <c r="I258" s="75">
        <v>0</v>
      </c>
      <c r="J258" s="46">
        <f t="shared" si="44"/>
        <v>2</v>
      </c>
      <c r="K258" s="71">
        <v>1</v>
      </c>
      <c r="L258" s="20">
        <v>35</v>
      </c>
      <c r="M258" s="64">
        <f t="shared" si="31"/>
        <v>35</v>
      </c>
      <c r="N258" s="17" t="s">
        <v>16</v>
      </c>
      <c r="O258" s="18"/>
      <c r="P258" s="120">
        <f t="shared" si="35"/>
        <v>35</v>
      </c>
      <c r="Q258" s="89"/>
      <c r="R258" s="43">
        <f t="shared" si="32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+'25'!J259</f>
        <v>3</v>
      </c>
      <c r="F259" s="70"/>
      <c r="G259" s="46">
        <f t="shared" si="43"/>
        <v>3</v>
      </c>
      <c r="H259" s="77">
        <v>0</v>
      </c>
      <c r="I259" s="75">
        <v>0</v>
      </c>
      <c r="J259" s="46">
        <f t="shared" si="44"/>
        <v>2</v>
      </c>
      <c r="K259" s="71">
        <v>1</v>
      </c>
      <c r="L259" s="20">
        <v>35</v>
      </c>
      <c r="M259" s="64">
        <f t="shared" si="31"/>
        <v>35</v>
      </c>
      <c r="N259" s="17" t="s">
        <v>1447</v>
      </c>
      <c r="O259" s="18">
        <v>35</v>
      </c>
      <c r="P259" s="23">
        <f t="shared" si="35"/>
        <v>0</v>
      </c>
      <c r="Q259" s="89"/>
      <c r="R259" s="43">
        <f t="shared" si="32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+'25'!J260</f>
        <v>3</v>
      </c>
      <c r="F260" s="70"/>
      <c r="G260" s="46">
        <f t="shared" si="43"/>
        <v>3</v>
      </c>
      <c r="H260" s="77">
        <v>0</v>
      </c>
      <c r="I260" s="75">
        <v>0</v>
      </c>
      <c r="J260" s="46">
        <f t="shared" si="44"/>
        <v>3</v>
      </c>
      <c r="K260" s="71"/>
      <c r="L260" s="20">
        <v>29</v>
      </c>
      <c r="M260" s="64">
        <f t="shared" si="31"/>
        <v>0</v>
      </c>
      <c r="N260" s="17" t="s">
        <v>16</v>
      </c>
      <c r="O260" s="18"/>
      <c r="P260" s="23">
        <f t="shared" si="35"/>
        <v>0</v>
      </c>
      <c r="Q260" s="89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3">
        <f>+'25'!J261</f>
        <v>0</v>
      </c>
      <c r="F261" s="70"/>
      <c r="G261" s="46">
        <f t="shared" si="43"/>
        <v>0</v>
      </c>
      <c r="H261" s="77">
        <v>0</v>
      </c>
      <c r="I261" s="75">
        <v>0</v>
      </c>
      <c r="J261" s="46">
        <f t="shared" si="44"/>
        <v>0</v>
      </c>
      <c r="K261" s="71"/>
      <c r="L261" s="20"/>
      <c r="M261" s="64">
        <f t="shared" si="31"/>
        <v>0</v>
      </c>
      <c r="N261" s="17" t="s">
        <v>16</v>
      </c>
      <c r="O261" s="18"/>
      <c r="P261" s="23">
        <f t="shared" si="35"/>
        <v>0</v>
      </c>
      <c r="Q261" s="89"/>
      <c r="R261" s="43">
        <f t="shared" si="32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+'25'!J262</f>
        <v>0</v>
      </c>
      <c r="F262" s="70"/>
      <c r="G262" s="46">
        <f t="shared" si="43"/>
        <v>0</v>
      </c>
      <c r="H262" s="77">
        <v>0</v>
      </c>
      <c r="I262" s="75">
        <v>0</v>
      </c>
      <c r="J262" s="46">
        <f t="shared" ref="J262" si="45">+G262-H262-K262-I262</f>
        <v>0</v>
      </c>
      <c r="K262" s="71"/>
      <c r="L262" s="20"/>
      <c r="M262" s="64">
        <f t="shared" si="31"/>
        <v>0</v>
      </c>
      <c r="N262" s="17" t="s">
        <v>16</v>
      </c>
      <c r="O262" s="18"/>
      <c r="P262" s="23">
        <f t="shared" si="35"/>
        <v>0</v>
      </c>
      <c r="Q262" s="89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3">
        <f>+'25'!J263</f>
        <v>0</v>
      </c>
      <c r="F263" s="70"/>
      <c r="G263" s="46">
        <f t="shared" ref="G263" si="46">E263+F263</f>
        <v>0</v>
      </c>
      <c r="H263" s="77">
        <v>0</v>
      </c>
      <c r="I263" s="75">
        <v>0</v>
      </c>
      <c r="J263" s="46">
        <f t="shared" ref="J263" si="47">+G263-H263-K263-I263</f>
        <v>0</v>
      </c>
      <c r="K263" s="71"/>
      <c r="L263" s="20"/>
      <c r="M263" s="64">
        <f t="shared" ref="M263" si="48">+L263*K263</f>
        <v>0</v>
      </c>
      <c r="N263" s="17" t="s">
        <v>16</v>
      </c>
      <c r="O263" s="18"/>
      <c r="P263" s="23">
        <f t="shared" si="35"/>
        <v>0</v>
      </c>
      <c r="Q263" s="89"/>
      <c r="R263" s="43">
        <f t="shared" ref="R263" si="49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1500.5900000000001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2610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800</v>
      </c>
      <c r="O268" s="2">
        <v>120</v>
      </c>
      <c r="P268" s="2">
        <v>500</v>
      </c>
      <c r="Q268" s="2">
        <v>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570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1240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1240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0"/>
  <sheetViews>
    <sheetView zoomScale="80" zoomScaleNormal="80" workbookViewId="0">
      <pane xSplit="10" ySplit="4" topLeftCell="K263" activePane="bottomRight" state="frozen"/>
      <selection activeCell="T272" sqref="T272"/>
      <selection pane="topRight" activeCell="T272" sqref="T272"/>
      <selection pane="bottomLeft" activeCell="T272" sqref="T272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102</v>
      </c>
      <c r="F6" s="70"/>
      <c r="G6" s="46">
        <f t="shared" si="0"/>
        <v>102</v>
      </c>
      <c r="H6" s="77">
        <v>0</v>
      </c>
      <c r="I6" s="75">
        <v>0</v>
      </c>
      <c r="J6" s="46">
        <f t="shared" si="1"/>
        <v>63</v>
      </c>
      <c r="K6" s="71">
        <v>39</v>
      </c>
      <c r="L6" s="15">
        <v>100</v>
      </c>
      <c r="M6" s="64">
        <f t="shared" ref="M6:M80" si="2">+L6*K6</f>
        <v>3900</v>
      </c>
      <c r="N6" s="17" t="s">
        <v>16</v>
      </c>
      <c r="O6" s="18">
        <v>780</v>
      </c>
      <c r="P6" s="120">
        <f t="shared" ref="P6:P69" si="3">SUM(M6-O6)</f>
        <v>3120</v>
      </c>
      <c r="Q6" s="119">
        <v>36.43</v>
      </c>
      <c r="R6" s="43">
        <f t="shared" ref="R6:R80" si="4">+K6*Q6</f>
        <v>1420.77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11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9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+'26'!J37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7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11</v>
      </c>
      <c r="F41" s="70"/>
      <c r="G41" s="46">
        <f t="shared" si="5"/>
        <v>11</v>
      </c>
      <c r="H41" s="77">
        <v>0</v>
      </c>
      <c r="I41" s="75">
        <v>0</v>
      </c>
      <c r="J41" s="46">
        <f t="shared" si="6"/>
        <v>11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9</v>
      </c>
      <c r="F65" s="70"/>
      <c r="G65" s="46">
        <f t="shared" si="5"/>
        <v>9</v>
      </c>
      <c r="H65" s="77">
        <v>0</v>
      </c>
      <c r="I65" s="75">
        <v>0</v>
      </c>
      <c r="J65" s="46">
        <f t="shared" si="6"/>
        <v>9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8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10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7</v>
      </c>
      <c r="F111" s="70"/>
      <c r="G111" s="46">
        <f t="shared" si="20"/>
        <v>7</v>
      </c>
      <c r="H111" s="77">
        <v>0</v>
      </c>
      <c r="I111" s="75">
        <v>0</v>
      </c>
      <c r="J111" s="46">
        <f t="shared" si="21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6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6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6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6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6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6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6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17</v>
      </c>
      <c r="F133" s="70"/>
      <c r="G133" s="46">
        <f t="shared" si="20"/>
        <v>17</v>
      </c>
      <c r="H133" s="77">
        <v>0</v>
      </c>
      <c r="I133" s="75">
        <v>0</v>
      </c>
      <c r="J133" s="46">
        <f t="shared" si="21"/>
        <v>17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16</v>
      </c>
      <c r="F175" s="70"/>
      <c r="G175" s="46">
        <f t="shared" si="27"/>
        <v>16</v>
      </c>
      <c r="H175" s="77">
        <v>0</v>
      </c>
      <c r="I175" s="75">
        <v>0</v>
      </c>
      <c r="J175" s="46">
        <f t="shared" si="28"/>
        <v>16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2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ref="P182:P262" si="34">SUM(M182-O182)</f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+'26'!J188</f>
        <v>92</v>
      </c>
      <c r="F188" s="70"/>
      <c r="G188" s="46">
        <f>E188+F188</f>
        <v>92</v>
      </c>
      <c r="H188" s="77">
        <v>0</v>
      </c>
      <c r="I188" s="75">
        <v>0</v>
      </c>
      <c r="J188" s="46">
        <f>+G188-H188-K188-I188</f>
        <v>79</v>
      </c>
      <c r="K188" s="71">
        <v>13</v>
      </c>
      <c r="L188" s="20">
        <v>15</v>
      </c>
      <c r="M188" s="64">
        <f>+L188*K188</f>
        <v>195</v>
      </c>
      <c r="N188" s="17" t="s">
        <v>1447</v>
      </c>
      <c r="O188" s="18">
        <v>195</v>
      </c>
      <c r="P188" s="23">
        <f>SUM(M188-O188)</f>
        <v>0</v>
      </c>
      <c r="Q188" s="89">
        <v>3.5</v>
      </c>
      <c r="R188" s="43">
        <f>+K188*Q188</f>
        <v>45.5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11</v>
      </c>
      <c r="F193" s="70"/>
      <c r="G193" s="46">
        <f t="shared" si="27"/>
        <v>11</v>
      </c>
      <c r="H193" s="77">
        <v>0</v>
      </c>
      <c r="I193" s="75">
        <v>0</v>
      </c>
      <c r="J193" s="46">
        <f t="shared" si="28"/>
        <v>11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10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>
        <v>20</v>
      </c>
      <c r="P194" s="120">
        <f t="shared" si="34"/>
        <v>100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10</v>
      </c>
      <c r="F195" s="70"/>
      <c r="G195" s="46">
        <f t="shared" si="27"/>
        <v>10</v>
      </c>
      <c r="H195" s="77">
        <v>0</v>
      </c>
      <c r="I195" s="75">
        <v>0</v>
      </c>
      <c r="J195" s="46">
        <f t="shared" si="28"/>
        <v>10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10</v>
      </c>
      <c r="F196" s="70"/>
      <c r="G196" s="46">
        <f t="shared" si="27"/>
        <v>10</v>
      </c>
      <c r="H196" s="77">
        <v>0</v>
      </c>
      <c r="I196" s="75">
        <v>0</v>
      </c>
      <c r="J196" s="46">
        <f t="shared" si="28"/>
        <v>10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27</v>
      </c>
      <c r="F198" s="70"/>
      <c r="G198" s="46">
        <f t="shared" si="27"/>
        <v>27</v>
      </c>
      <c r="H198" s="77">
        <v>0</v>
      </c>
      <c r="I198" s="75">
        <v>0</v>
      </c>
      <c r="J198" s="46">
        <f t="shared" si="28"/>
        <v>27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4</v>
      </c>
      <c r="F209" s="70"/>
      <c r="G209" s="46">
        <f t="shared" si="27"/>
        <v>4</v>
      </c>
      <c r="H209" s="77">
        <v>0</v>
      </c>
      <c r="I209" s="75">
        <v>0</v>
      </c>
      <c r="J209" s="46">
        <f t="shared" si="28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703</v>
      </c>
      <c r="F216" s="70"/>
      <c r="G216" s="46">
        <f t="shared" si="27"/>
        <v>703</v>
      </c>
      <c r="H216" s="77">
        <v>0</v>
      </c>
      <c r="I216" s="75">
        <v>0</v>
      </c>
      <c r="J216" s="46">
        <f t="shared" si="28"/>
        <v>703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56</v>
      </c>
      <c r="F217" s="70"/>
      <c r="G217" s="46">
        <f t="shared" si="27"/>
        <v>56</v>
      </c>
      <c r="H217" s="77">
        <v>0</v>
      </c>
      <c r="I217" s="75">
        <v>0</v>
      </c>
      <c r="J217" s="46">
        <f t="shared" si="28"/>
        <v>55</v>
      </c>
      <c r="K217" s="71">
        <v>1</v>
      </c>
      <c r="L217" s="20">
        <v>0</v>
      </c>
      <c r="M217" s="64">
        <f t="shared" si="32"/>
        <v>0</v>
      </c>
      <c r="N217" s="17" t="s">
        <v>1440</v>
      </c>
      <c r="O217" s="18"/>
      <c r="P217" s="23">
        <f t="shared" si="34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2</v>
      </c>
      <c r="F221" s="70"/>
      <c r="G221" s="46">
        <f t="shared" si="27"/>
        <v>2</v>
      </c>
      <c r="H221" s="77">
        <v>0</v>
      </c>
      <c r="I221" s="75">
        <v>0</v>
      </c>
      <c r="J221" s="46">
        <f t="shared" si="28"/>
        <v>2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9</v>
      </c>
      <c r="F223" s="70"/>
      <c r="G223" s="46">
        <f t="shared" si="27"/>
        <v>9</v>
      </c>
      <c r="H223" s="77">
        <v>0</v>
      </c>
      <c r="I223" s="75">
        <v>0</v>
      </c>
      <c r="J223" s="46">
        <f t="shared" si="28"/>
        <v>9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346</v>
      </c>
      <c r="F224" s="70"/>
      <c r="G224" s="46">
        <f t="shared" si="27"/>
        <v>346</v>
      </c>
      <c r="H224" s="77">
        <v>0</v>
      </c>
      <c r="I224" s="75">
        <v>0</v>
      </c>
      <c r="J224" s="46">
        <f t="shared" si="28"/>
        <v>346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2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+'26'!J231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2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+'26'!J232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ref="J232:J251" si="39">+G232-H232-K232-I232</f>
        <v>0</v>
      </c>
      <c r="K232" s="71"/>
      <c r="L232" s="20">
        <v>55</v>
      </c>
      <c r="M232" s="64">
        <f t="shared" si="32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40</v>
      </c>
      <c r="M233" s="64">
        <f t="shared" si="32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49</v>
      </c>
      <c r="M234" s="64">
        <f t="shared" si="32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+'26'!J235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39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+'26'!J236</f>
        <v>3</v>
      </c>
      <c r="F236" s="70"/>
      <c r="G236" s="46">
        <f t="shared" si="38"/>
        <v>3</v>
      </c>
      <c r="H236" s="77">
        <v>0</v>
      </c>
      <c r="I236" s="75">
        <v>0</v>
      </c>
      <c r="J236" s="46">
        <f t="shared" si="39"/>
        <v>3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+'26'!J237</f>
        <v>3</v>
      </c>
      <c r="F237" s="70"/>
      <c r="G237" s="46">
        <f t="shared" si="38"/>
        <v>3</v>
      </c>
      <c r="H237" s="77">
        <v>0</v>
      </c>
      <c r="I237" s="75">
        <v>0</v>
      </c>
      <c r="J237" s="46">
        <f t="shared" si="39"/>
        <v>3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+'26'!J238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+'26'!J239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80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+'26'!J240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+'26'!J241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19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+'26'!J242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+'26'!J243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+'26'!J244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+'26'!J245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22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+'26'!J247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40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+'26'!J248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15</v>
      </c>
      <c r="M248" s="64">
        <f t="shared" si="32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+'26'!J249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25</v>
      </c>
      <c r="M249" s="64">
        <f t="shared" si="32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3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+'26'!J250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3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+'26'!J251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+'26'!J252</f>
        <v>0</v>
      </c>
      <c r="F252" s="70"/>
      <c r="G252" s="46">
        <f t="shared" ref="G252:G262" si="46">E252+F252</f>
        <v>0</v>
      </c>
      <c r="H252" s="77">
        <v>0</v>
      </c>
      <c r="I252" s="75">
        <v>0</v>
      </c>
      <c r="J252" s="46">
        <f t="shared" ref="J252:J262" si="47">+G252-H252-K252-I252</f>
        <v>0</v>
      </c>
      <c r="K252" s="71"/>
      <c r="L252" s="20">
        <v>29</v>
      </c>
      <c r="M252" s="64">
        <f t="shared" si="32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>
        <v>29</v>
      </c>
      <c r="M253" s="64">
        <f t="shared" si="32"/>
        <v>0</v>
      </c>
      <c r="N253" s="17" t="s">
        <v>16</v>
      </c>
      <c r="O253" s="18"/>
      <c r="P253" s="23">
        <f t="shared" si="34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>
        <v>29</v>
      </c>
      <c r="M254" s="64">
        <f t="shared" si="32"/>
        <v>0</v>
      </c>
      <c r="N254" s="17" t="s">
        <v>16</v>
      </c>
      <c r="O254" s="18"/>
      <c r="P254" s="23">
        <f t="shared" si="34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+'26'!J255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>
        <v>20</v>
      </c>
      <c r="M255" s="64">
        <f t="shared" si="32"/>
        <v>0</v>
      </c>
      <c r="N255" s="17" t="s">
        <v>16</v>
      </c>
      <c r="O255" s="18"/>
      <c r="P255" s="23">
        <f t="shared" si="34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+'26'!J256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>
        <v>20</v>
      </c>
      <c r="M256" s="64">
        <f t="shared" si="32"/>
        <v>0</v>
      </c>
      <c r="N256" s="17" t="s">
        <v>16</v>
      </c>
      <c r="O256" s="18"/>
      <c r="P256" s="23">
        <f t="shared" si="34"/>
        <v>0</v>
      </c>
      <c r="Q256" s="89"/>
      <c r="R256" s="43">
        <f t="shared" si="33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+'26'!J257</f>
        <v>0</v>
      </c>
      <c r="F257" s="70"/>
      <c r="G257" s="46">
        <f t="shared" si="46"/>
        <v>0</v>
      </c>
      <c r="H257" s="77">
        <v>0</v>
      </c>
      <c r="I257" s="75">
        <v>0</v>
      </c>
      <c r="J257" s="46">
        <f t="shared" si="47"/>
        <v>0</v>
      </c>
      <c r="K257" s="71"/>
      <c r="L257" s="20">
        <v>20</v>
      </c>
      <c r="M257" s="64">
        <f t="shared" si="32"/>
        <v>0</v>
      </c>
      <c r="N257" s="17" t="s">
        <v>16</v>
      </c>
      <c r="O257" s="18"/>
      <c r="P257" s="23">
        <f t="shared" si="34"/>
        <v>0</v>
      </c>
      <c r="Q257" s="89"/>
      <c r="R257" s="43">
        <f t="shared" si="33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+'26'!J258</f>
        <v>2</v>
      </c>
      <c r="F258" s="70"/>
      <c r="G258" s="46">
        <f t="shared" si="46"/>
        <v>2</v>
      </c>
      <c r="H258" s="77">
        <v>0</v>
      </c>
      <c r="I258" s="75">
        <v>0</v>
      </c>
      <c r="J258" s="46">
        <f t="shared" si="47"/>
        <v>1</v>
      </c>
      <c r="K258" s="71">
        <v>1</v>
      </c>
      <c r="L258" s="20">
        <v>35</v>
      </c>
      <c r="M258" s="64">
        <f t="shared" si="32"/>
        <v>35</v>
      </c>
      <c r="N258" s="17" t="s">
        <v>16</v>
      </c>
      <c r="O258" s="18"/>
      <c r="P258" s="120">
        <f t="shared" si="34"/>
        <v>35</v>
      </c>
      <c r="Q258" s="89"/>
      <c r="R258" s="43">
        <f t="shared" si="33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+'26'!J259</f>
        <v>2</v>
      </c>
      <c r="F259" s="70"/>
      <c r="G259" s="46">
        <f t="shared" si="46"/>
        <v>2</v>
      </c>
      <c r="H259" s="77">
        <v>0</v>
      </c>
      <c r="I259" s="75">
        <v>0</v>
      </c>
      <c r="J259" s="46">
        <f t="shared" si="47"/>
        <v>2</v>
      </c>
      <c r="K259" s="71"/>
      <c r="L259" s="20">
        <v>35</v>
      </c>
      <c r="M259" s="64">
        <f t="shared" si="32"/>
        <v>0</v>
      </c>
      <c r="N259" s="17" t="s">
        <v>16</v>
      </c>
      <c r="O259" s="18"/>
      <c r="P259" s="23">
        <f t="shared" si="34"/>
        <v>0</v>
      </c>
      <c r="Q259" s="89"/>
      <c r="R259" s="43">
        <f t="shared" si="33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+'26'!J260</f>
        <v>3</v>
      </c>
      <c r="F260" s="70"/>
      <c r="G260" s="46">
        <f t="shared" si="46"/>
        <v>3</v>
      </c>
      <c r="H260" s="77">
        <v>0</v>
      </c>
      <c r="I260" s="75">
        <v>0</v>
      </c>
      <c r="J260" s="46">
        <f t="shared" si="47"/>
        <v>3</v>
      </c>
      <c r="K260" s="71"/>
      <c r="L260" s="20">
        <v>29</v>
      </c>
      <c r="M260" s="64">
        <f t="shared" si="32"/>
        <v>0</v>
      </c>
      <c r="N260" s="17" t="s">
        <v>16</v>
      </c>
      <c r="O260" s="18"/>
      <c r="P260" s="23">
        <f t="shared" si="34"/>
        <v>0</v>
      </c>
      <c r="Q260" s="89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3">
        <f>+'26'!J261</f>
        <v>0</v>
      </c>
      <c r="F261" s="70"/>
      <c r="G261" s="46">
        <f t="shared" si="46"/>
        <v>0</v>
      </c>
      <c r="H261" s="77">
        <v>0</v>
      </c>
      <c r="I261" s="75">
        <v>0</v>
      </c>
      <c r="J261" s="46">
        <f t="shared" si="47"/>
        <v>0</v>
      </c>
      <c r="K261" s="71"/>
      <c r="L261" s="20"/>
      <c r="M261" s="64">
        <f t="shared" si="32"/>
        <v>0</v>
      </c>
      <c r="N261" s="17" t="s">
        <v>16</v>
      </c>
      <c r="O261" s="18"/>
      <c r="P261" s="23">
        <f t="shared" si="34"/>
        <v>0</v>
      </c>
      <c r="Q261" s="89"/>
      <c r="R261" s="43">
        <f t="shared" si="33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+'26'!J262</f>
        <v>0</v>
      </c>
      <c r="F262" s="70"/>
      <c r="G262" s="46">
        <f t="shared" si="46"/>
        <v>0</v>
      </c>
      <c r="H262" s="77">
        <v>0</v>
      </c>
      <c r="I262" s="75">
        <v>0</v>
      </c>
      <c r="J262" s="46">
        <f t="shared" si="47"/>
        <v>0</v>
      </c>
      <c r="K262" s="71"/>
      <c r="L262" s="20"/>
      <c r="M262" s="64">
        <f t="shared" si="32"/>
        <v>0</v>
      </c>
      <c r="N262" s="17" t="s">
        <v>16</v>
      </c>
      <c r="O262" s="18"/>
      <c r="P262" s="23">
        <f t="shared" si="34"/>
        <v>0</v>
      </c>
      <c r="Q262" s="89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3">
        <f>+'26'!J263</f>
        <v>0</v>
      </c>
      <c r="F263" s="70"/>
      <c r="G263" s="46">
        <f t="shared" ref="G263" si="48">E263+F263</f>
        <v>0</v>
      </c>
      <c r="H263" s="77">
        <v>0</v>
      </c>
      <c r="I263" s="75">
        <v>0</v>
      </c>
      <c r="J263" s="46">
        <f t="shared" ref="J263" si="49">+G263-H263-K263-I263</f>
        <v>0</v>
      </c>
      <c r="K263" s="71"/>
      <c r="L263" s="20"/>
      <c r="M263" s="64">
        <f t="shared" ref="M263" si="50">+L263*K263</f>
        <v>0</v>
      </c>
      <c r="N263" s="17" t="s">
        <v>16</v>
      </c>
      <c r="O263" s="18"/>
      <c r="P263" s="23">
        <f t="shared" ref="P263" si="51">SUM(M263-O263)</f>
        <v>0</v>
      </c>
      <c r="Q263" s="89"/>
      <c r="R263" s="43">
        <f t="shared" ref="R263" si="52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1585.21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4365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775</v>
      </c>
      <c r="O268" s="2">
        <v>115</v>
      </c>
      <c r="P268" s="2">
        <v>660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995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2580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2580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0"/>
  <sheetViews>
    <sheetView tabSelected="1" zoomScale="80" zoomScaleNormal="80" workbookViewId="0">
      <pane xSplit="10" ySplit="4" topLeftCell="K207" activePane="bottomRight" state="frozen"/>
      <selection activeCell="T272" sqref="T272"/>
      <selection pane="topRight" activeCell="T272" sqref="T272"/>
      <selection pane="bottomLeft" activeCell="T272" sqref="T272"/>
      <selection pane="bottomRight" activeCell="U211" sqref="U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63</v>
      </c>
      <c r="F6" s="70"/>
      <c r="G6" s="46">
        <f t="shared" si="0"/>
        <v>63</v>
      </c>
      <c r="H6" s="77">
        <v>0</v>
      </c>
      <c r="I6" s="75">
        <v>0</v>
      </c>
      <c r="J6" s="46">
        <f t="shared" si="1"/>
        <v>60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11</v>
      </c>
      <c r="F20" s="70"/>
      <c r="G20" s="46">
        <f t="shared" si="0"/>
        <v>11</v>
      </c>
      <c r="H20" s="77">
        <v>0</v>
      </c>
      <c r="I20" s="75">
        <v>0</v>
      </c>
      <c r="J20" s="46">
        <f t="shared" si="1"/>
        <v>10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4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>
        <v>60</v>
      </c>
      <c r="P32" s="120">
        <f t="shared" si="3"/>
        <v>590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+'27'!J37</f>
        <v>7</v>
      </c>
      <c r="F37" s="70"/>
      <c r="G37" s="46">
        <f t="shared" si="5"/>
        <v>7</v>
      </c>
      <c r="H37" s="77">
        <v>0</v>
      </c>
      <c r="I37" s="75">
        <v>0</v>
      </c>
      <c r="J37" s="46">
        <f t="shared" si="6"/>
        <v>6</v>
      </c>
      <c r="K37" s="71">
        <v>1</v>
      </c>
      <c r="L37" s="15">
        <v>100</v>
      </c>
      <c r="M37" s="64">
        <f t="shared" si="2"/>
        <v>100</v>
      </c>
      <c r="N37" s="17" t="s">
        <v>1452</v>
      </c>
      <c r="O37" s="18">
        <v>50</v>
      </c>
      <c r="P37" s="120">
        <f t="shared" si="3"/>
        <v>50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11</v>
      </c>
      <c r="F41" s="70"/>
      <c r="G41" s="46">
        <f t="shared" si="5"/>
        <v>11</v>
      </c>
      <c r="H41" s="77">
        <v>0</v>
      </c>
      <c r="I41" s="75">
        <v>0</v>
      </c>
      <c r="J41" s="46">
        <f t="shared" si="6"/>
        <v>10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0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1447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10</v>
      </c>
      <c r="K53" s="71">
        <v>1</v>
      </c>
      <c r="L53" s="20">
        <v>50</v>
      </c>
      <c r="M53" s="64">
        <f>+L53*K53</f>
        <v>50</v>
      </c>
      <c r="N53" s="17" t="s">
        <v>1447</v>
      </c>
      <c r="O53" s="18">
        <v>50</v>
      </c>
      <c r="P53" s="23">
        <f t="shared" si="3"/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5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0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9</v>
      </c>
      <c r="F65" s="70"/>
      <c r="G65" s="46">
        <f t="shared" si="5"/>
        <v>9</v>
      </c>
      <c r="H65" s="77">
        <v>0</v>
      </c>
      <c r="I65" s="75">
        <v>0</v>
      </c>
      <c r="J65" s="46">
        <f t="shared" si="6"/>
        <v>7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0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8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8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0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10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7</v>
      </c>
      <c r="F111" s="70"/>
      <c r="G111" s="46">
        <f t="shared" si="20"/>
        <v>7</v>
      </c>
      <c r="H111" s="77">
        <v>0</v>
      </c>
      <c r="I111" s="75">
        <v>0</v>
      </c>
      <c r="J111" s="46">
        <f t="shared" si="21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7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0">
        <f t="shared" si="22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50</v>
      </c>
      <c r="P131" s="23">
        <f t="shared" si="22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17</v>
      </c>
      <c r="F133" s="70"/>
      <c r="G133" s="46">
        <f t="shared" si="20"/>
        <v>17</v>
      </c>
      <c r="H133" s="77">
        <v>0</v>
      </c>
      <c r="I133" s="75">
        <v>0</v>
      </c>
      <c r="J133" s="46">
        <f t="shared" si="21"/>
        <v>15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0">
        <f t="shared" si="22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16</v>
      </c>
      <c r="F175" s="70"/>
      <c r="G175" s="46">
        <f t="shared" si="27"/>
        <v>16</v>
      </c>
      <c r="H175" s="77">
        <v>0</v>
      </c>
      <c r="I175" s="75">
        <v>0</v>
      </c>
      <c r="J175" s="46">
        <f t="shared" si="28"/>
        <v>16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2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6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+'27'!J188</f>
        <v>79</v>
      </c>
      <c r="F188" s="70"/>
      <c r="G188" s="46">
        <f>E188+F188</f>
        <v>79</v>
      </c>
      <c r="H188" s="77">
        <v>0</v>
      </c>
      <c r="I188" s="75">
        <v>0</v>
      </c>
      <c r="J188" s="46">
        <f>+G188-H188-K188-I188</f>
        <v>68</v>
      </c>
      <c r="K188" s="71">
        <v>11</v>
      </c>
      <c r="L188" s="20">
        <v>15</v>
      </c>
      <c r="M188" s="64">
        <f>+L188*K188</f>
        <v>165</v>
      </c>
      <c r="N188" s="17" t="s">
        <v>16</v>
      </c>
      <c r="O188" s="18">
        <v>105</v>
      </c>
      <c r="P188" s="120">
        <f t="shared" si="29"/>
        <v>60</v>
      </c>
      <c r="Q188" s="89">
        <v>3.5</v>
      </c>
      <c r="R188" s="43">
        <f>+K188*Q188</f>
        <v>38.5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11</v>
      </c>
      <c r="F193" s="70"/>
      <c r="G193" s="46">
        <f t="shared" si="27"/>
        <v>11</v>
      </c>
      <c r="H193" s="77">
        <v>0</v>
      </c>
      <c r="I193" s="75">
        <v>0</v>
      </c>
      <c r="J193" s="46">
        <f t="shared" si="28"/>
        <v>11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10</v>
      </c>
      <c r="F194" s="70"/>
      <c r="G194" s="46">
        <f t="shared" si="27"/>
        <v>10</v>
      </c>
      <c r="H194" s="77">
        <v>0</v>
      </c>
      <c r="I194" s="75">
        <v>0</v>
      </c>
      <c r="J194" s="46">
        <f t="shared" si="28"/>
        <v>9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0">
        <f t="shared" si="29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10</v>
      </c>
      <c r="F195" s="70"/>
      <c r="G195" s="46">
        <f t="shared" si="27"/>
        <v>10</v>
      </c>
      <c r="H195" s="77">
        <v>0</v>
      </c>
      <c r="I195" s="75">
        <v>0</v>
      </c>
      <c r="J195" s="46">
        <f t="shared" si="28"/>
        <v>10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10</v>
      </c>
      <c r="F196" s="70"/>
      <c r="G196" s="46">
        <f t="shared" si="27"/>
        <v>10</v>
      </c>
      <c r="H196" s="77">
        <v>0</v>
      </c>
      <c r="I196" s="75">
        <v>0</v>
      </c>
      <c r="J196" s="46">
        <f t="shared" si="28"/>
        <v>10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27</v>
      </c>
      <c r="F198" s="70"/>
      <c r="G198" s="46">
        <f t="shared" si="27"/>
        <v>27</v>
      </c>
      <c r="H198" s="77">
        <v>0</v>
      </c>
      <c r="I198" s="75">
        <v>0</v>
      </c>
      <c r="J198" s="46">
        <f t="shared" si="28"/>
        <v>25</v>
      </c>
      <c r="K198" s="71">
        <v>2</v>
      </c>
      <c r="L198" s="20">
        <v>150</v>
      </c>
      <c r="M198" s="64">
        <f t="shared" si="32"/>
        <v>300</v>
      </c>
      <c r="N198" s="17" t="s">
        <v>16</v>
      </c>
      <c r="O198" s="18"/>
      <c r="P198" s="120">
        <f t="shared" si="29"/>
        <v>300</v>
      </c>
      <c r="Q198" s="89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ref="P205:P262" si="36">SUM(M205-O205)</f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4</v>
      </c>
      <c r="F209" s="70">
        <v>1</v>
      </c>
      <c r="G209" s="46">
        <f t="shared" si="27"/>
        <v>5</v>
      </c>
      <c r="H209" s="77">
        <v>0</v>
      </c>
      <c r="I209" s="75">
        <v>0</v>
      </c>
      <c r="J209" s="46">
        <f t="shared" si="28"/>
        <v>0</v>
      </c>
      <c r="K209" s="71">
        <v>5</v>
      </c>
      <c r="L209" s="20">
        <v>120</v>
      </c>
      <c r="M209" s="64">
        <f t="shared" si="32"/>
        <v>600</v>
      </c>
      <c r="N209" s="17" t="s">
        <v>16</v>
      </c>
      <c r="O209" s="18">
        <v>140</v>
      </c>
      <c r="P209" s="120">
        <f t="shared" si="36"/>
        <v>460</v>
      </c>
      <c r="Q209" s="89">
        <v>83</v>
      </c>
      <c r="R209" s="43">
        <f t="shared" si="33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703</v>
      </c>
      <c r="F216" s="70"/>
      <c r="G216" s="46">
        <f t="shared" si="27"/>
        <v>703</v>
      </c>
      <c r="H216" s="77">
        <v>0</v>
      </c>
      <c r="I216" s="75">
        <v>0</v>
      </c>
      <c r="J216" s="46">
        <f t="shared" si="28"/>
        <v>700</v>
      </c>
      <c r="K216" s="71">
        <v>3</v>
      </c>
      <c r="L216" s="20">
        <v>10</v>
      </c>
      <c r="M216" s="64">
        <f t="shared" si="32"/>
        <v>30</v>
      </c>
      <c r="N216" s="17" t="s">
        <v>16</v>
      </c>
      <c r="O216" s="18"/>
      <c r="P216" s="120">
        <f t="shared" si="36"/>
        <v>30</v>
      </c>
      <c r="Q216" s="89">
        <v>9</v>
      </c>
      <c r="R216" s="43">
        <f t="shared" si="33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55</v>
      </c>
      <c r="F217" s="70"/>
      <c r="G217" s="46">
        <f t="shared" si="27"/>
        <v>55</v>
      </c>
      <c r="H217" s="77">
        <v>0</v>
      </c>
      <c r="I217" s="75">
        <v>0</v>
      </c>
      <c r="J217" s="46">
        <f t="shared" si="28"/>
        <v>54</v>
      </c>
      <c r="K217" s="71">
        <v>1</v>
      </c>
      <c r="L217" s="20">
        <v>0</v>
      </c>
      <c r="M217" s="64">
        <f t="shared" si="32"/>
        <v>0</v>
      </c>
      <c r="N217" s="17" t="s">
        <v>1440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2</v>
      </c>
      <c r="F221" s="70"/>
      <c r="G221" s="46">
        <f t="shared" si="27"/>
        <v>2</v>
      </c>
      <c r="H221" s="77">
        <v>0</v>
      </c>
      <c r="I221" s="75">
        <v>0</v>
      </c>
      <c r="J221" s="46">
        <f t="shared" si="28"/>
        <v>2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9</v>
      </c>
      <c r="F223" s="70"/>
      <c r="G223" s="46">
        <f t="shared" si="27"/>
        <v>9</v>
      </c>
      <c r="H223" s="77">
        <v>0</v>
      </c>
      <c r="I223" s="75">
        <v>0</v>
      </c>
      <c r="J223" s="46">
        <f t="shared" si="28"/>
        <v>9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346</v>
      </c>
      <c r="F224" s="70"/>
      <c r="G224" s="46">
        <f t="shared" si="27"/>
        <v>346</v>
      </c>
      <c r="H224" s="77">
        <v>0</v>
      </c>
      <c r="I224" s="75">
        <v>0</v>
      </c>
      <c r="J224" s="46">
        <f t="shared" si="28"/>
        <v>346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+'27'!J231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+'27'!J232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ref="J232:J251" si="39">+G232-H232-K232-I232</f>
        <v>0</v>
      </c>
      <c r="K232" s="71"/>
      <c r="L232" s="20">
        <v>55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40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+'27'!J235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39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+'27'!J236</f>
        <v>3</v>
      </c>
      <c r="F236" s="70"/>
      <c r="G236" s="46">
        <f t="shared" si="38"/>
        <v>3</v>
      </c>
      <c r="H236" s="77">
        <v>0</v>
      </c>
      <c r="I236" s="75">
        <v>0</v>
      </c>
      <c r="J236" s="46">
        <f t="shared" si="39"/>
        <v>3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+'27'!J237</f>
        <v>3</v>
      </c>
      <c r="F237" s="70"/>
      <c r="G237" s="46">
        <f t="shared" si="38"/>
        <v>3</v>
      </c>
      <c r="H237" s="77">
        <v>0</v>
      </c>
      <c r="I237" s="75">
        <v>0</v>
      </c>
      <c r="J237" s="46">
        <f t="shared" si="39"/>
        <v>3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+'27'!J238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+'27'!J239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80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+'27'!J240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+'27'!J241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19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+'27'!J242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+'27'!J244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+'27'!J245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22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+'27'!J247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40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+'27'!J248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15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+'27'!J249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25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+'27'!J250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+'27'!J252</f>
        <v>0</v>
      </c>
      <c r="F252" s="70"/>
      <c r="G252" s="46">
        <f t="shared" ref="G252:G262" si="46">E252+F252</f>
        <v>0</v>
      </c>
      <c r="H252" s="77">
        <v>0</v>
      </c>
      <c r="I252" s="75">
        <v>0</v>
      </c>
      <c r="J252" s="46">
        <f t="shared" ref="J252:J261" si="47">+G252-H252-K252-I252</f>
        <v>0</v>
      </c>
      <c r="K252" s="71"/>
      <c r="L252" s="20">
        <v>29</v>
      </c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+'27'!J253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>
        <v>29</v>
      </c>
      <c r="M253" s="64">
        <f t="shared" si="32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+'27'!J254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>
        <v>29</v>
      </c>
      <c r="M254" s="64">
        <f t="shared" si="32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+'27'!J255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>
        <v>20</v>
      </c>
      <c r="M255" s="64">
        <f t="shared" si="32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+'27'!J256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>
        <v>20</v>
      </c>
      <c r="M256" s="64">
        <f t="shared" si="32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3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+'27'!J257</f>
        <v>0</v>
      </c>
      <c r="F257" s="70"/>
      <c r="G257" s="46">
        <f t="shared" si="46"/>
        <v>0</v>
      </c>
      <c r="H257" s="77">
        <v>0</v>
      </c>
      <c r="I257" s="75">
        <v>0</v>
      </c>
      <c r="J257" s="46">
        <f t="shared" si="47"/>
        <v>0</v>
      </c>
      <c r="K257" s="71"/>
      <c r="L257" s="20">
        <v>20</v>
      </c>
      <c r="M257" s="64">
        <f t="shared" si="32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3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+'27'!J258</f>
        <v>1</v>
      </c>
      <c r="F258" s="70"/>
      <c r="G258" s="46">
        <f t="shared" si="46"/>
        <v>1</v>
      </c>
      <c r="H258" s="77">
        <v>0</v>
      </c>
      <c r="I258" s="75">
        <v>0</v>
      </c>
      <c r="J258" s="46">
        <f t="shared" si="47"/>
        <v>0</v>
      </c>
      <c r="K258" s="71">
        <v>1</v>
      </c>
      <c r="L258" s="20">
        <v>35</v>
      </c>
      <c r="M258" s="64">
        <f t="shared" si="32"/>
        <v>35</v>
      </c>
      <c r="N258" s="17" t="s">
        <v>1447</v>
      </c>
      <c r="O258" s="18">
        <v>35</v>
      </c>
      <c r="P258" s="23">
        <f t="shared" si="36"/>
        <v>0</v>
      </c>
      <c r="Q258" s="89"/>
      <c r="R258" s="43">
        <f t="shared" si="33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+'27'!J259</f>
        <v>2</v>
      </c>
      <c r="F259" s="70"/>
      <c r="G259" s="46">
        <f t="shared" si="46"/>
        <v>2</v>
      </c>
      <c r="H259" s="77">
        <v>0</v>
      </c>
      <c r="I259" s="75">
        <v>0</v>
      </c>
      <c r="J259" s="46">
        <f t="shared" si="47"/>
        <v>1</v>
      </c>
      <c r="K259" s="71">
        <v>1</v>
      </c>
      <c r="L259" s="20">
        <v>35</v>
      </c>
      <c r="M259" s="64">
        <f t="shared" si="32"/>
        <v>35</v>
      </c>
      <c r="N259" s="17" t="s">
        <v>16</v>
      </c>
      <c r="O259" s="18"/>
      <c r="P259" s="120">
        <f t="shared" si="36"/>
        <v>35</v>
      </c>
      <c r="Q259" s="89"/>
      <c r="R259" s="43">
        <f t="shared" si="33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+'27'!J260</f>
        <v>3</v>
      </c>
      <c r="F260" s="70"/>
      <c r="G260" s="46">
        <f t="shared" si="46"/>
        <v>3</v>
      </c>
      <c r="H260" s="77">
        <v>0</v>
      </c>
      <c r="I260" s="75">
        <v>0</v>
      </c>
      <c r="J260" s="46">
        <f t="shared" si="47"/>
        <v>0</v>
      </c>
      <c r="K260" s="71">
        <v>3</v>
      </c>
      <c r="L260" s="20">
        <v>29</v>
      </c>
      <c r="M260" s="64">
        <f t="shared" si="32"/>
        <v>87</v>
      </c>
      <c r="N260" s="17" t="s">
        <v>16</v>
      </c>
      <c r="O260" s="18"/>
      <c r="P260" s="120">
        <f t="shared" si="36"/>
        <v>87</v>
      </c>
      <c r="Q260" s="89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3">
        <f>+'27'!J261</f>
        <v>0</v>
      </c>
      <c r="F261" s="70"/>
      <c r="G261" s="46">
        <f t="shared" si="46"/>
        <v>0</v>
      </c>
      <c r="H261" s="77">
        <v>0</v>
      </c>
      <c r="I261" s="75">
        <v>0</v>
      </c>
      <c r="J261" s="46">
        <f t="shared" si="47"/>
        <v>0</v>
      </c>
      <c r="K261" s="71"/>
      <c r="L261" s="20"/>
      <c r="M261" s="64">
        <f t="shared" si="32"/>
        <v>0</v>
      </c>
      <c r="N261" s="17" t="s">
        <v>16</v>
      </c>
      <c r="O261" s="18"/>
      <c r="P261" s="23">
        <f t="shared" si="36"/>
        <v>0</v>
      </c>
      <c r="Q261" s="89"/>
      <c r="R261" s="43">
        <f t="shared" si="33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+'27'!J262</f>
        <v>0</v>
      </c>
      <c r="F262" s="70"/>
      <c r="G262" s="46">
        <f t="shared" si="46"/>
        <v>0</v>
      </c>
      <c r="H262" s="77">
        <v>0</v>
      </c>
      <c r="I262" s="75">
        <v>0</v>
      </c>
      <c r="J262" s="46">
        <f t="shared" ref="J262" si="48">+G262-H262-K262-I262</f>
        <v>0</v>
      </c>
      <c r="K262" s="71"/>
      <c r="L262" s="20"/>
      <c r="M262" s="64">
        <f t="shared" si="32"/>
        <v>0</v>
      </c>
      <c r="N262" s="17" t="s">
        <v>16</v>
      </c>
      <c r="O262" s="18"/>
      <c r="P262" s="23">
        <f t="shared" si="36"/>
        <v>0</v>
      </c>
      <c r="Q262" s="89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3">
        <f>+'27'!J263</f>
        <v>0</v>
      </c>
      <c r="F263" s="70"/>
      <c r="G263" s="46">
        <f t="shared" ref="G263" si="49">E263+F263</f>
        <v>0</v>
      </c>
      <c r="H263" s="77">
        <v>0</v>
      </c>
      <c r="I263" s="75">
        <v>0</v>
      </c>
      <c r="J263" s="46">
        <f t="shared" ref="J263" si="50">+G263-H263-K263-I263</f>
        <v>0</v>
      </c>
      <c r="K263" s="71"/>
      <c r="L263" s="20"/>
      <c r="M263" s="64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89"/>
      <c r="R263" s="43">
        <f t="shared" ref="R263" si="53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1410.62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3512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1620</v>
      </c>
      <c r="O268" s="2">
        <v>745</v>
      </c>
      <c r="P268" s="2">
        <v>100</v>
      </c>
      <c r="Q268" s="2">
        <v>330</v>
      </c>
      <c r="R268" s="2">
        <v>360</v>
      </c>
      <c r="S268" s="2">
        <v>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>
        <v>100</v>
      </c>
      <c r="O270" s="2" t="s">
        <v>1476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1242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1242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0"/>
  <sheetViews>
    <sheetView zoomScale="80" zoomScaleNormal="80" workbookViewId="0">
      <pane xSplit="10" ySplit="4" topLeftCell="K191" activePane="bottomRight" state="frozen"/>
      <selection activeCell="T272" sqref="T272"/>
      <selection pane="topRight" activeCell="T272" sqref="T272"/>
      <selection pane="bottomLeft" activeCell="T272" sqref="T272"/>
      <selection pane="bottomRight" activeCell="N271" sqref="N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21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60</v>
      </c>
      <c r="F6" s="70">
        <v>20</v>
      </c>
      <c r="G6" s="46">
        <f t="shared" si="0"/>
        <v>80</v>
      </c>
      <c r="H6" s="77">
        <v>0</v>
      </c>
      <c r="I6" s="75">
        <v>0</v>
      </c>
      <c r="J6" s="46">
        <f t="shared" si="1"/>
        <v>77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0">
        <f t="shared" ref="P6:P37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10</v>
      </c>
      <c r="F20" s="70">
        <v>2</v>
      </c>
      <c r="G20" s="46">
        <f t="shared" si="0"/>
        <v>12</v>
      </c>
      <c r="H20" s="77">
        <v>0</v>
      </c>
      <c r="I20" s="75">
        <v>0</v>
      </c>
      <c r="J20" s="46">
        <f t="shared" si="1"/>
        <v>12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25</v>
      </c>
      <c r="F22" s="70">
        <v>10</v>
      </c>
      <c r="G22" s="46">
        <f t="shared" si="0"/>
        <v>35</v>
      </c>
      <c r="H22" s="77">
        <v>0</v>
      </c>
      <c r="I22" s="75">
        <v>0</v>
      </c>
      <c r="J22" s="46">
        <f t="shared" si="1"/>
        <v>35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27</v>
      </c>
      <c r="F31" s="70">
        <v>10</v>
      </c>
      <c r="G31" s="46">
        <f t="shared" si="5"/>
        <v>37</v>
      </c>
      <c r="H31" s="77">
        <v>0</v>
      </c>
      <c r="I31" s="75">
        <v>0</v>
      </c>
      <c r="J31" s="46">
        <f t="shared" si="6"/>
        <v>37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+'28'!J37</f>
        <v>6</v>
      </c>
      <c r="F37" s="70"/>
      <c r="G37" s="46">
        <f t="shared" si="5"/>
        <v>6</v>
      </c>
      <c r="H37" s="77">
        <v>0</v>
      </c>
      <c r="I37" s="75">
        <v>0</v>
      </c>
      <c r="J37" s="46">
        <f t="shared" si="6"/>
        <v>6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ref="P38:P80" si="7"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7</v>
      </c>
      <c r="F39" s="70">
        <v>2</v>
      </c>
      <c r="G39" s="46">
        <f t="shared" si="5"/>
        <v>9</v>
      </c>
      <c r="H39" s="77">
        <v>0</v>
      </c>
      <c r="I39" s="75">
        <v>0</v>
      </c>
      <c r="J39" s="46">
        <f t="shared" si="6"/>
        <v>9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5</v>
      </c>
      <c r="F40" s="70">
        <v>2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10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 t="shared" si="7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0">
        <f t="shared" si="7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5</v>
      </c>
      <c r="F62" s="70">
        <v>3</v>
      </c>
      <c r="G62" s="46">
        <f t="shared" si="5"/>
        <v>8</v>
      </c>
      <c r="H62" s="77">
        <v>0</v>
      </c>
      <c r="I62" s="75">
        <v>0</v>
      </c>
      <c r="J62" s="46">
        <f t="shared" si="6"/>
        <v>8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7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0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1477</v>
      </c>
      <c r="C86" s="19" t="s">
        <v>1389</v>
      </c>
      <c r="D86" s="10" t="s">
        <v>434</v>
      </c>
      <c r="E86" s="63">
        <f>+'28'!J86</f>
        <v>0</v>
      </c>
      <c r="F86" s="70">
        <v>10</v>
      </c>
      <c r="G86" s="46">
        <f t="shared" si="5"/>
        <v>10</v>
      </c>
      <c r="H86" s="77">
        <v>0</v>
      </c>
      <c r="I86" s="75">
        <v>0</v>
      </c>
      <c r="J86" s="46">
        <f t="shared" si="6"/>
        <v>10</v>
      </c>
      <c r="K86" s="71"/>
      <c r="L86" s="20">
        <v>35</v>
      </c>
      <c r="M86" s="64">
        <f t="shared" si="11"/>
        <v>0</v>
      </c>
      <c r="N86" s="17" t="s">
        <v>1452</v>
      </c>
      <c r="O86" s="18"/>
      <c r="P86" s="23">
        <f t="shared" si="9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+'28'!J87</f>
        <v>0</v>
      </c>
      <c r="F87" s="70">
        <v>4</v>
      </c>
      <c r="G87" s="46">
        <f t="shared" ref="G87" si="13">E87+F87</f>
        <v>4</v>
      </c>
      <c r="H87" s="77">
        <v>0</v>
      </c>
      <c r="I87" s="75">
        <v>0</v>
      </c>
      <c r="J87" s="46">
        <f t="shared" ref="J87" si="14">+G87-H87-K87-I87</f>
        <v>3</v>
      </c>
      <c r="K87" s="71">
        <v>1</v>
      </c>
      <c r="L87" s="20">
        <v>20</v>
      </c>
      <c r="M87" s="64">
        <f t="shared" ref="M87" si="15">+L87*K87</f>
        <v>20</v>
      </c>
      <c r="N87" s="17" t="s">
        <v>1452</v>
      </c>
      <c r="O87" s="18"/>
      <c r="P87" s="120">
        <f t="shared" si="9"/>
        <v>20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>
        <v>8</v>
      </c>
      <c r="G106" s="46">
        <f t="shared" si="21"/>
        <v>8</v>
      </c>
      <c r="H106" s="77">
        <v>0</v>
      </c>
      <c r="I106" s="75">
        <v>0</v>
      </c>
      <c r="J106" s="46">
        <f t="shared" si="22"/>
        <v>8</v>
      </c>
      <c r="K106" s="71"/>
      <c r="L106" s="20">
        <v>35</v>
      </c>
      <c r="M106" s="64">
        <f t="shared" si="8"/>
        <v>0</v>
      </c>
      <c r="N106" s="17" t="s">
        <v>1452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10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5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>
        <v>55</v>
      </c>
      <c r="P113" s="120">
        <f t="shared" si="9"/>
        <v>55</v>
      </c>
      <c r="Q113" s="119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10</v>
      </c>
      <c r="F115" s="70">
        <v>10</v>
      </c>
      <c r="G115" s="46">
        <f t="shared" si="21"/>
        <v>20</v>
      </c>
      <c r="H115" s="77">
        <v>0</v>
      </c>
      <c r="I115" s="75">
        <v>0</v>
      </c>
      <c r="J115" s="46">
        <f t="shared" si="22"/>
        <v>19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0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15</v>
      </c>
      <c r="F133" s="70"/>
      <c r="G133" s="46">
        <f t="shared" si="21"/>
        <v>15</v>
      </c>
      <c r="H133" s="77">
        <v>0</v>
      </c>
      <c r="I133" s="75">
        <v>0</v>
      </c>
      <c r="J133" s="46">
        <f t="shared" si="22"/>
        <v>14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0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5</v>
      </c>
      <c r="F154" s="70"/>
      <c r="G154" s="46">
        <f t="shared" si="21"/>
        <v>5</v>
      </c>
      <c r="H154" s="77">
        <v>0</v>
      </c>
      <c r="I154" s="75">
        <v>0</v>
      </c>
      <c r="J154" s="46">
        <f t="shared" si="22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1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+'28'!J174</f>
        <v>0</v>
      </c>
      <c r="F174" s="70">
        <v>17</v>
      </c>
      <c r="G174" s="46">
        <f t="shared" ref="G174" si="30">E174+F174</f>
        <v>17</v>
      </c>
      <c r="H174" s="77">
        <v>0</v>
      </c>
      <c r="I174" s="75">
        <v>0</v>
      </c>
      <c r="J174" s="46">
        <f t="shared" ref="J174" si="31">+G174-H174-K174-I174</f>
        <v>17</v>
      </c>
      <c r="K174" s="71"/>
      <c r="L174" s="15">
        <v>65</v>
      </c>
      <c r="M174" s="64">
        <f>+L174*K174</f>
        <v>0</v>
      </c>
      <c r="N174" s="17" t="s">
        <v>1452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16</v>
      </c>
      <c r="F175" s="70"/>
      <c r="G175" s="46">
        <f t="shared" si="28"/>
        <v>16</v>
      </c>
      <c r="H175" s="77">
        <v>0</v>
      </c>
      <c r="I175" s="75">
        <v>0</v>
      </c>
      <c r="J175" s="46">
        <f t="shared" si="29"/>
        <v>16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6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6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1</v>
      </c>
      <c r="F178" s="70"/>
      <c r="G178" s="46">
        <f t="shared" si="28"/>
        <v>1</v>
      </c>
      <c r="H178" s="77">
        <v>0</v>
      </c>
      <c r="I178" s="75">
        <v>0</v>
      </c>
      <c r="J178" s="46">
        <f t="shared" si="29"/>
        <v>1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+'28'!J188</f>
        <v>68</v>
      </c>
      <c r="F188" s="70"/>
      <c r="G188" s="46">
        <f>E188+F188</f>
        <v>68</v>
      </c>
      <c r="H188" s="77">
        <v>0</v>
      </c>
      <c r="I188" s="75">
        <v>0</v>
      </c>
      <c r="J188" s="46">
        <f>+G188-H188-K188-I188</f>
        <v>63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25</v>
      </c>
      <c r="P188" s="120">
        <f t="shared" si="27"/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11</v>
      </c>
      <c r="F193" s="70"/>
      <c r="G193" s="46">
        <f t="shared" si="28"/>
        <v>11</v>
      </c>
      <c r="H193" s="77">
        <v>0</v>
      </c>
      <c r="I193" s="75">
        <v>0</v>
      </c>
      <c r="J193" s="46">
        <f t="shared" si="29"/>
        <v>11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9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10</v>
      </c>
      <c r="F195" s="70"/>
      <c r="G195" s="46">
        <f t="shared" si="28"/>
        <v>10</v>
      </c>
      <c r="H195" s="77">
        <v>0</v>
      </c>
      <c r="I195" s="75">
        <v>0</v>
      </c>
      <c r="J195" s="46">
        <f t="shared" si="29"/>
        <v>10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10</v>
      </c>
      <c r="F196" s="70"/>
      <c r="G196" s="46">
        <f t="shared" si="28"/>
        <v>10</v>
      </c>
      <c r="H196" s="77">
        <v>0</v>
      </c>
      <c r="I196" s="75">
        <v>0</v>
      </c>
      <c r="J196" s="46">
        <f t="shared" si="29"/>
        <v>10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25</v>
      </c>
      <c r="F198" s="70"/>
      <c r="G198" s="46">
        <f t="shared" si="28"/>
        <v>25</v>
      </c>
      <c r="H198" s="77">
        <v>0</v>
      </c>
      <c r="I198" s="75">
        <v>0</v>
      </c>
      <c r="J198" s="46">
        <f t="shared" si="29"/>
        <v>24</v>
      </c>
      <c r="K198" s="71">
        <v>1</v>
      </c>
      <c r="L198" s="20">
        <v>150</v>
      </c>
      <c r="M198" s="64">
        <f t="shared" si="32"/>
        <v>150</v>
      </c>
      <c r="N198" s="17" t="s">
        <v>16</v>
      </c>
      <c r="O198" s="18"/>
      <c r="P198" s="120">
        <f t="shared" si="27"/>
        <v>150</v>
      </c>
      <c r="Q198" s="89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7</v>
      </c>
      <c r="F205" s="70"/>
      <c r="G205" s="46">
        <f t="shared" si="28"/>
        <v>7</v>
      </c>
      <c r="H205" s="77">
        <v>0</v>
      </c>
      <c r="I205" s="75">
        <v>0</v>
      </c>
      <c r="J205" s="46">
        <f t="shared" si="29"/>
        <v>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2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63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700</v>
      </c>
      <c r="F216" s="70"/>
      <c r="G216" s="46">
        <f t="shared" si="28"/>
        <v>700</v>
      </c>
      <c r="H216" s="77">
        <v>0</v>
      </c>
      <c r="I216" s="75">
        <v>0</v>
      </c>
      <c r="J216" s="46">
        <f t="shared" si="29"/>
        <v>700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54</v>
      </c>
      <c r="F217" s="70"/>
      <c r="G217" s="46">
        <f t="shared" si="28"/>
        <v>54</v>
      </c>
      <c r="H217" s="77">
        <v>0</v>
      </c>
      <c r="I217" s="75">
        <v>0</v>
      </c>
      <c r="J217" s="46">
        <f t="shared" si="29"/>
        <v>54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2</v>
      </c>
      <c r="F221" s="70"/>
      <c r="G221" s="46">
        <f t="shared" si="28"/>
        <v>2</v>
      </c>
      <c r="H221" s="77">
        <v>0</v>
      </c>
      <c r="I221" s="75">
        <v>0</v>
      </c>
      <c r="J221" s="46">
        <f t="shared" si="29"/>
        <v>1</v>
      </c>
      <c r="K221" s="71">
        <v>1</v>
      </c>
      <c r="L221" s="20">
        <v>150</v>
      </c>
      <c r="M221" s="64">
        <f t="shared" si="32"/>
        <v>150</v>
      </c>
      <c r="N221" s="17" t="s">
        <v>16</v>
      </c>
      <c r="O221" s="18"/>
      <c r="P221" s="120">
        <f t="shared" si="37"/>
        <v>150</v>
      </c>
      <c r="Q221" s="89">
        <v>100</v>
      </c>
      <c r="R221" s="43">
        <f t="shared" si="33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9</v>
      </c>
      <c r="F223" s="70"/>
      <c r="G223" s="46">
        <f t="shared" si="28"/>
        <v>9</v>
      </c>
      <c r="H223" s="77">
        <v>0</v>
      </c>
      <c r="I223" s="75">
        <v>0</v>
      </c>
      <c r="J223" s="46">
        <f t="shared" si="29"/>
        <v>8</v>
      </c>
      <c r="K223" s="71">
        <v>1</v>
      </c>
      <c r="L223" s="20">
        <v>55</v>
      </c>
      <c r="M223" s="64">
        <f t="shared" si="32"/>
        <v>55</v>
      </c>
      <c r="N223" s="17" t="s">
        <v>16</v>
      </c>
      <c r="O223" s="18"/>
      <c r="P223" s="120">
        <f t="shared" si="37"/>
        <v>55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346</v>
      </c>
      <c r="F224" s="70"/>
      <c r="G224" s="46">
        <f t="shared" si="28"/>
        <v>346</v>
      </c>
      <c r="H224" s="77">
        <v>0</v>
      </c>
      <c r="I224" s="75">
        <v>0</v>
      </c>
      <c r="J224" s="46">
        <f t="shared" si="29"/>
        <v>346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/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+'28'!J231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si="29"/>
        <v>0</v>
      </c>
      <c r="K231" s="71"/>
      <c r="L231" s="20">
        <v>39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ref="J232:J251" si="39">+G232-H232-K232-I232</f>
        <v>0</v>
      </c>
      <c r="K232" s="71"/>
      <c r="L232" s="20">
        <v>55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+'28'!J235</f>
        <v>0</v>
      </c>
      <c r="F235" s="70">
        <v>2</v>
      </c>
      <c r="G235" s="46">
        <f t="shared" si="38"/>
        <v>2</v>
      </c>
      <c r="H235" s="77">
        <v>0</v>
      </c>
      <c r="I235" s="75">
        <v>0</v>
      </c>
      <c r="J235" s="46">
        <f t="shared" si="39"/>
        <v>2</v>
      </c>
      <c r="K235" s="71"/>
      <c r="L235" s="20">
        <v>39</v>
      </c>
      <c r="M235" s="64">
        <f t="shared" ref="M235:M247" si="40">+L235*K235</f>
        <v>0</v>
      </c>
      <c r="N235" s="17" t="s">
        <v>1452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+'28'!J236</f>
        <v>3</v>
      </c>
      <c r="F236" s="70"/>
      <c r="G236" s="46">
        <f t="shared" si="38"/>
        <v>3</v>
      </c>
      <c r="H236" s="77">
        <v>0</v>
      </c>
      <c r="I236" s="75">
        <v>0</v>
      </c>
      <c r="J236" s="46">
        <f t="shared" si="39"/>
        <v>3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+'28'!J237</f>
        <v>3</v>
      </c>
      <c r="F237" s="70"/>
      <c r="G237" s="46">
        <f t="shared" si="38"/>
        <v>3</v>
      </c>
      <c r="H237" s="77">
        <v>0</v>
      </c>
      <c r="I237" s="75">
        <v>0</v>
      </c>
      <c r="J237" s="46">
        <f t="shared" si="39"/>
        <v>3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80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19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22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40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+'28'!J248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15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+'28'!J250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+'28'!J252</f>
        <v>0</v>
      </c>
      <c r="F252" s="70"/>
      <c r="G252" s="46">
        <f t="shared" ref="G252:G262" si="44">E252+F252</f>
        <v>0</v>
      </c>
      <c r="H252" s="77">
        <v>0</v>
      </c>
      <c r="I252" s="75">
        <v>0</v>
      </c>
      <c r="J252" s="46">
        <f t="shared" ref="J252:J261" si="45">+G252-H252-K252-I252</f>
        <v>0</v>
      </c>
      <c r="K252" s="71"/>
      <c r="L252" s="20">
        <v>29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+'28'!J253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>
        <v>29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+'28'!J254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>
        <v>29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+'28'!J255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>
        <v>20</v>
      </c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+'28'!J256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>
        <v>20</v>
      </c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+'28'!J257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>
        <v>20</v>
      </c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+'28'!J258</f>
        <v>0</v>
      </c>
      <c r="F258" s="70"/>
      <c r="G258" s="46">
        <f t="shared" si="44"/>
        <v>0</v>
      </c>
      <c r="H258" s="77">
        <v>0</v>
      </c>
      <c r="I258" s="75">
        <v>0</v>
      </c>
      <c r="J258" s="46">
        <f t="shared" si="45"/>
        <v>0</v>
      </c>
      <c r="K258" s="71"/>
      <c r="L258" s="20">
        <v>35</v>
      </c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+'28'!J259</f>
        <v>1</v>
      </c>
      <c r="F259" s="70"/>
      <c r="G259" s="46">
        <f t="shared" si="44"/>
        <v>1</v>
      </c>
      <c r="H259" s="77">
        <v>0</v>
      </c>
      <c r="I259" s="75">
        <v>0</v>
      </c>
      <c r="J259" s="46">
        <f t="shared" si="45"/>
        <v>0</v>
      </c>
      <c r="K259" s="71">
        <v>1</v>
      </c>
      <c r="L259" s="20">
        <v>35</v>
      </c>
      <c r="M259" s="64">
        <f t="shared" si="32"/>
        <v>35</v>
      </c>
      <c r="N259" s="17" t="s">
        <v>16</v>
      </c>
      <c r="O259" s="18">
        <v>5</v>
      </c>
      <c r="P259" s="120">
        <f t="shared" si="37"/>
        <v>30</v>
      </c>
      <c r="Q259" s="89"/>
      <c r="R259" s="43">
        <f t="shared" si="33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+'28'!J260</f>
        <v>0</v>
      </c>
      <c r="F260" s="70"/>
      <c r="G260" s="46">
        <f t="shared" si="44"/>
        <v>0</v>
      </c>
      <c r="H260" s="77">
        <v>0</v>
      </c>
      <c r="I260" s="75">
        <v>0</v>
      </c>
      <c r="J260" s="46">
        <f t="shared" si="45"/>
        <v>0</v>
      </c>
      <c r="K260" s="71"/>
      <c r="L260" s="20">
        <v>29</v>
      </c>
      <c r="M260" s="64">
        <f t="shared" si="32"/>
        <v>0</v>
      </c>
      <c r="N260" s="17" t="s">
        <v>16</v>
      </c>
      <c r="O260" s="18"/>
      <c r="P260" s="23">
        <f t="shared" si="37"/>
        <v>0</v>
      </c>
      <c r="Q260" s="89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3">
        <f>+'28'!J261</f>
        <v>0</v>
      </c>
      <c r="F261" s="70"/>
      <c r="G261" s="46">
        <f t="shared" si="44"/>
        <v>0</v>
      </c>
      <c r="H261" s="77">
        <v>0</v>
      </c>
      <c r="I261" s="75">
        <v>0</v>
      </c>
      <c r="J261" s="46">
        <f t="shared" si="45"/>
        <v>0</v>
      </c>
      <c r="K261" s="71"/>
      <c r="L261" s="20"/>
      <c r="M261" s="64">
        <f t="shared" si="32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si="33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+'28'!J262</f>
        <v>0</v>
      </c>
      <c r="F262" s="70"/>
      <c r="G262" s="46">
        <f t="shared" si="44"/>
        <v>0</v>
      </c>
      <c r="H262" s="77">
        <v>0</v>
      </c>
      <c r="I262" s="75">
        <v>0</v>
      </c>
      <c r="J262" s="46">
        <f t="shared" ref="J262" si="46">+G262-H262-K262-I262</f>
        <v>0</v>
      </c>
      <c r="K262" s="71"/>
      <c r="L262" s="20"/>
      <c r="M262" s="64">
        <f t="shared" si="32"/>
        <v>0</v>
      </c>
      <c r="N262" s="17" t="s">
        <v>16</v>
      </c>
      <c r="O262" s="18"/>
      <c r="P262" s="23">
        <f t="shared" si="37"/>
        <v>0</v>
      </c>
      <c r="Q262" s="89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3">
        <f>+'28'!J263</f>
        <v>0</v>
      </c>
      <c r="F263" s="70"/>
      <c r="G263" s="46">
        <f t="shared" ref="G263" si="47">E263+F263</f>
        <v>0</v>
      </c>
      <c r="H263" s="77">
        <v>0</v>
      </c>
      <c r="I263" s="75">
        <v>0</v>
      </c>
      <c r="J263" s="46">
        <f t="shared" ref="J263" si="48">+G263-H263-K263-I263</f>
        <v>0</v>
      </c>
      <c r="K263" s="71"/>
      <c r="L263" s="20"/>
      <c r="M263" s="64">
        <f t="shared" ref="M263" si="49">+L263*K263</f>
        <v>0</v>
      </c>
      <c r="N263" s="17" t="s">
        <v>16</v>
      </c>
      <c r="O263" s="18"/>
      <c r="P263" s="23">
        <f t="shared" si="37"/>
        <v>0</v>
      </c>
      <c r="Q263" s="89"/>
      <c r="R263" s="43">
        <f t="shared" ref="R263" si="50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484.17999999999995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1255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1170</v>
      </c>
      <c r="O268" s="2">
        <v>200</v>
      </c>
      <c r="P268" s="2">
        <v>850</v>
      </c>
      <c r="Q268" s="2">
        <v>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/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0"/>
  <sheetViews>
    <sheetView zoomScale="80" zoomScaleNormal="80" workbookViewId="0">
      <pane xSplit="10" ySplit="4" topLeftCell="K221" activePane="bottomRight" state="frozen"/>
      <selection activeCell="T272" sqref="T272"/>
      <selection pane="topRight" activeCell="T272" sqref="T272"/>
      <selection pane="bottomLeft" activeCell="T272" sqref="T272"/>
      <selection pane="bottomRight" activeCell="R275" sqref="R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69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>
        <v>40</v>
      </c>
      <c r="P6" s="120">
        <f t="shared" ref="P6:P11" si="3">SUM(M6-O6)</f>
        <v>760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11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0">
        <f t="shared" si="5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40</v>
      </c>
      <c r="P22" s="120">
        <f t="shared" si="5"/>
        <v>160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3</v>
      </c>
      <c r="F28" s="70"/>
      <c r="G28" s="46">
        <f t="shared" si="6"/>
        <v>3</v>
      </c>
      <c r="H28" s="77">
        <v>0</v>
      </c>
      <c r="I28" s="75">
        <v>0</v>
      </c>
      <c r="J28" s="46">
        <f t="shared" si="7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+'29'!J30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37</v>
      </c>
      <c r="F31" s="70"/>
      <c r="G31" s="46">
        <f t="shared" si="6"/>
        <v>37</v>
      </c>
      <c r="H31" s="77">
        <v>0</v>
      </c>
      <c r="I31" s="75">
        <v>0</v>
      </c>
      <c r="J31" s="46">
        <f t="shared" si="7"/>
        <v>35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0">
        <f t="shared" si="5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7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5</v>
      </c>
      <c r="F33" s="70"/>
      <c r="G33" s="46">
        <f t="shared" si="6"/>
        <v>5</v>
      </c>
      <c r="H33" s="77">
        <v>0</v>
      </c>
      <c r="I33" s="75">
        <v>0</v>
      </c>
      <c r="J33" s="46">
        <f t="shared" si="7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+'29'!J36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+'29'!J37</f>
        <v>6</v>
      </c>
      <c r="F37" s="70"/>
      <c r="G37" s="46">
        <f t="shared" si="6"/>
        <v>6</v>
      </c>
      <c r="H37" s="77">
        <v>0</v>
      </c>
      <c r="I37" s="75">
        <v>0</v>
      </c>
      <c r="J37" s="46">
        <f t="shared" si="7"/>
        <v>6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+'29'!J38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9</v>
      </c>
      <c r="F39" s="70"/>
      <c r="G39" s="46">
        <f t="shared" si="6"/>
        <v>9</v>
      </c>
      <c r="H39" s="77">
        <v>0</v>
      </c>
      <c r="I39" s="75">
        <v>0</v>
      </c>
      <c r="J39" s="46">
        <f t="shared" si="7"/>
        <v>7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0">
        <f t="shared" si="5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7</v>
      </c>
      <c r="F40" s="70"/>
      <c r="G40" s="46">
        <f t="shared" si="6"/>
        <v>7</v>
      </c>
      <c r="H40" s="77">
        <v>0</v>
      </c>
      <c r="I40" s="75">
        <v>0</v>
      </c>
      <c r="J40" s="46">
        <f t="shared" si="7"/>
        <v>6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0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10</v>
      </c>
      <c r="F41" s="70"/>
      <c r="G41" s="46">
        <f t="shared" si="6"/>
        <v>10</v>
      </c>
      <c r="H41" s="77">
        <v>0</v>
      </c>
      <c r="I41" s="75">
        <v>0</v>
      </c>
      <c r="J41" s="46">
        <f t="shared" si="7"/>
        <v>3</v>
      </c>
      <c r="K41" s="71">
        <v>7</v>
      </c>
      <c r="L41" s="15">
        <v>50</v>
      </c>
      <c r="M41" s="64">
        <f t="shared" si="2"/>
        <v>350</v>
      </c>
      <c r="N41" s="17" t="s">
        <v>16</v>
      </c>
      <c r="O41" s="18">
        <v>175</v>
      </c>
      <c r="P41" s="120">
        <f t="shared" si="5"/>
        <v>175</v>
      </c>
      <c r="Q41" s="89">
        <v>15.42</v>
      </c>
      <c r="R41" s="43">
        <f t="shared" si="4"/>
        <v>107.94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11</v>
      </c>
      <c r="F48" s="70"/>
      <c r="G48" s="46">
        <f t="shared" si="6"/>
        <v>11</v>
      </c>
      <c r="H48" s="77">
        <v>0</v>
      </c>
      <c r="I48" s="75">
        <v>0</v>
      </c>
      <c r="J48" s="46">
        <f t="shared" si="7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0">
        <f t="shared" si="5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7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10</v>
      </c>
      <c r="F53" s="70"/>
      <c r="G53" s="46">
        <f t="shared" si="6"/>
        <v>10</v>
      </c>
      <c r="H53" s="77">
        <v>0</v>
      </c>
      <c r="I53" s="75">
        <v>0</v>
      </c>
      <c r="J53" s="46">
        <f t="shared" si="7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3</v>
      </c>
      <c r="F55" s="70"/>
      <c r="G55" s="46">
        <f t="shared" si="6"/>
        <v>3</v>
      </c>
      <c r="H55" s="77">
        <v>0</v>
      </c>
      <c r="I55" s="75">
        <v>0</v>
      </c>
      <c r="J55" s="46">
        <f t="shared" si="7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1</v>
      </c>
      <c r="F56" s="70"/>
      <c r="G56" s="46">
        <f t="shared" si="6"/>
        <v>1</v>
      </c>
      <c r="H56" s="77">
        <v>0</v>
      </c>
      <c r="I56" s="75">
        <v>0</v>
      </c>
      <c r="J56" s="46">
        <f t="shared" si="7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3</v>
      </c>
      <c r="F57" s="70"/>
      <c r="G57" s="46">
        <f t="shared" si="6"/>
        <v>3</v>
      </c>
      <c r="H57" s="77">
        <v>0</v>
      </c>
      <c r="I57" s="75">
        <v>0</v>
      </c>
      <c r="J57" s="46">
        <f t="shared" si="7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0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20">
        <f t="shared" si="5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3</v>
      </c>
      <c r="F59" s="70"/>
      <c r="G59" s="46">
        <f t="shared" si="6"/>
        <v>3</v>
      </c>
      <c r="H59" s="77">
        <v>0</v>
      </c>
      <c r="I59" s="75">
        <v>0</v>
      </c>
      <c r="J59" s="46">
        <f t="shared" si="7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8</v>
      </c>
      <c r="F62" s="70"/>
      <c r="G62" s="46">
        <f t="shared" si="6"/>
        <v>8</v>
      </c>
      <c r="H62" s="77">
        <v>0</v>
      </c>
      <c r="I62" s="75">
        <v>0</v>
      </c>
      <c r="J62" s="46">
        <f t="shared" si="7"/>
        <v>8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3</v>
      </c>
      <c r="F64" s="70"/>
      <c r="G64" s="46">
        <f t="shared" si="6"/>
        <v>3</v>
      </c>
      <c r="H64" s="77">
        <v>0</v>
      </c>
      <c r="I64" s="75">
        <v>0</v>
      </c>
      <c r="J64" s="46">
        <f t="shared" si="7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7</v>
      </c>
      <c r="F65" s="70"/>
      <c r="G65" s="46">
        <f t="shared" si="6"/>
        <v>7</v>
      </c>
      <c r="H65" s="77">
        <v>0</v>
      </c>
      <c r="I65" s="75">
        <v>0</v>
      </c>
      <c r="J65" s="46">
        <f t="shared" si="7"/>
        <v>6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0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7</v>
      </c>
      <c r="F66" s="70"/>
      <c r="G66" s="46">
        <f t="shared" si="6"/>
        <v>7</v>
      </c>
      <c r="H66" s="77">
        <v>0</v>
      </c>
      <c r="I66" s="75">
        <v>0</v>
      </c>
      <c r="J66" s="46">
        <f t="shared" si="7"/>
        <v>7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+'29'!J70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+'29'!J72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8</v>
      </c>
      <c r="F74" s="70"/>
      <c r="G74" s="46">
        <f t="shared" si="6"/>
        <v>8</v>
      </c>
      <c r="H74" s="77">
        <v>0</v>
      </c>
      <c r="I74" s="75">
        <v>0</v>
      </c>
      <c r="J74" s="46">
        <f t="shared" si="7"/>
        <v>8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6</v>
      </c>
      <c r="F77" s="70"/>
      <c r="G77" s="46">
        <f t="shared" si="6"/>
        <v>6</v>
      </c>
      <c r="H77" s="77">
        <v>0</v>
      </c>
      <c r="I77" s="75">
        <v>0</v>
      </c>
      <c r="J77" s="46">
        <f t="shared" si="7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>
        <f>+'29'!J78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45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1477</v>
      </c>
      <c r="C86" s="19" t="s">
        <v>1389</v>
      </c>
      <c r="D86" s="10" t="s">
        <v>434</v>
      </c>
      <c r="E86" s="63">
        <f>+'29'!J86</f>
        <v>10</v>
      </c>
      <c r="F86" s="70"/>
      <c r="G86" s="46">
        <f t="shared" si="6"/>
        <v>10</v>
      </c>
      <c r="H86" s="77">
        <v>0</v>
      </c>
      <c r="I86" s="75">
        <v>0</v>
      </c>
      <c r="J86" s="46">
        <f t="shared" si="7"/>
        <v>3</v>
      </c>
      <c r="K86" s="71">
        <v>7</v>
      </c>
      <c r="L86" s="20">
        <v>35</v>
      </c>
      <c r="M86" s="64">
        <f t="shared" si="11"/>
        <v>245</v>
      </c>
      <c r="N86" s="17" t="s">
        <v>1452</v>
      </c>
      <c r="O86" s="18">
        <v>105</v>
      </c>
      <c r="P86" s="120">
        <f t="shared" si="10"/>
        <v>140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+'29'!J87</f>
        <v>3</v>
      </c>
      <c r="F87" s="70"/>
      <c r="G87" s="46">
        <f t="shared" si="6"/>
        <v>3</v>
      </c>
      <c r="H87" s="77">
        <v>0</v>
      </c>
      <c r="I87" s="75">
        <v>0</v>
      </c>
      <c r="J87" s="46">
        <f t="shared" si="7"/>
        <v>0</v>
      </c>
      <c r="K87" s="71">
        <v>3</v>
      </c>
      <c r="L87" s="20">
        <v>35</v>
      </c>
      <c r="M87" s="64">
        <f t="shared" si="11"/>
        <v>105</v>
      </c>
      <c r="N87" s="17" t="s">
        <v>1452</v>
      </c>
      <c r="O87" s="18">
        <v>45</v>
      </c>
      <c r="P87" s="120">
        <f t="shared" si="10"/>
        <v>60</v>
      </c>
      <c r="Q87" s="89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+'29'!J88</f>
        <v>0</v>
      </c>
      <c r="F88" s="70"/>
      <c r="G88" s="46">
        <f t="shared" ref="G88" si="14">E88+F88</f>
        <v>0</v>
      </c>
      <c r="H88" s="77">
        <v>0</v>
      </c>
      <c r="I88" s="75">
        <v>0</v>
      </c>
      <c r="J88" s="46">
        <f t="shared" ref="J88" si="15">+G88-H88-K88-I88</f>
        <v>0</v>
      </c>
      <c r="K88" s="71"/>
      <c r="L88" s="20">
        <v>49</v>
      </c>
      <c r="M88" s="64">
        <f t="shared" ref="M88" si="16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+'29'!J89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>
        <f>+'29'!J90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ref="J94:J161" si="19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19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19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19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19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>
        <f>+'29'!J99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19"/>
        <v>0</v>
      </c>
      <c r="K99" s="71"/>
      <c r="L99" s="20">
        <v>35</v>
      </c>
      <c r="M99" s="64">
        <f t="shared" ref="M99:M105" si="20">+L99*K99</f>
        <v>0</v>
      </c>
      <c r="N99" s="17" t="s">
        <v>16</v>
      </c>
      <c r="O99" s="18"/>
      <c r="P99" s="23">
        <f t="shared" si="10"/>
        <v>0</v>
      </c>
      <c r="Q99" s="116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>
        <f>+'29'!J100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19"/>
        <v>0</v>
      </c>
      <c r="K100" s="71"/>
      <c r="L100" s="20">
        <v>35</v>
      </c>
      <c r="M100" s="64">
        <f t="shared" si="20"/>
        <v>0</v>
      </c>
      <c r="N100" s="17" t="s">
        <v>16</v>
      </c>
      <c r="O100" s="18"/>
      <c r="P100" s="23">
        <f t="shared" si="10"/>
        <v>0</v>
      </c>
      <c r="Q100" s="116"/>
      <c r="R100" s="43">
        <f t="shared" si="21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>
        <f>+'29'!J101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19"/>
        <v>0</v>
      </c>
      <c r="K101" s="71"/>
      <c r="L101" s="20">
        <v>35</v>
      </c>
      <c r="M101" s="64">
        <f t="shared" si="20"/>
        <v>0</v>
      </c>
      <c r="N101" s="17" t="s">
        <v>16</v>
      </c>
      <c r="O101" s="18"/>
      <c r="P101" s="23">
        <f t="shared" si="10"/>
        <v>0</v>
      </c>
      <c r="Q101" s="116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+'29'!J102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ref="J102" si="23">+G102-H102-K102-I102</f>
        <v>0</v>
      </c>
      <c r="K102" s="71"/>
      <c r="L102" s="20">
        <v>49</v>
      </c>
      <c r="M102" s="64">
        <f t="shared" si="20"/>
        <v>0</v>
      </c>
      <c r="N102" s="17" t="s">
        <v>16</v>
      </c>
      <c r="O102" s="18"/>
      <c r="P102" s="23">
        <f t="shared" si="10"/>
        <v>0</v>
      </c>
      <c r="Q102" s="116"/>
      <c r="R102" s="43">
        <f t="shared" si="21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0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0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0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8</v>
      </c>
      <c r="F106" s="70"/>
      <c r="G106" s="46">
        <f t="shared" si="18"/>
        <v>8</v>
      </c>
      <c r="H106" s="77">
        <v>0</v>
      </c>
      <c r="I106" s="75">
        <v>0</v>
      </c>
      <c r="J106" s="46">
        <f t="shared" si="19"/>
        <v>0</v>
      </c>
      <c r="K106" s="71">
        <v>8</v>
      </c>
      <c r="L106" s="20">
        <v>35</v>
      </c>
      <c r="M106" s="64">
        <f t="shared" si="8"/>
        <v>280</v>
      </c>
      <c r="N106" s="17" t="s">
        <v>16</v>
      </c>
      <c r="O106" s="18">
        <v>80</v>
      </c>
      <c r="P106" s="120">
        <f t="shared" si="10"/>
        <v>200</v>
      </c>
      <c r="Q106" s="89">
        <v>10.98</v>
      </c>
      <c r="R106" s="43">
        <f t="shared" si="9"/>
        <v>87.84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19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19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19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10</v>
      </c>
      <c r="F110" s="70"/>
      <c r="G110" s="46">
        <f t="shared" si="18"/>
        <v>10</v>
      </c>
      <c r="H110" s="77">
        <v>0</v>
      </c>
      <c r="I110" s="75">
        <v>0</v>
      </c>
      <c r="J110" s="46">
        <f t="shared" si="19"/>
        <v>10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7</v>
      </c>
      <c r="F111" s="70"/>
      <c r="G111" s="46">
        <f t="shared" si="18"/>
        <v>7</v>
      </c>
      <c r="H111" s="77">
        <v>0</v>
      </c>
      <c r="I111" s="75">
        <v>0</v>
      </c>
      <c r="J111" s="46">
        <f t="shared" si="19"/>
        <v>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6</v>
      </c>
      <c r="F112" s="70"/>
      <c r="G112" s="46">
        <f t="shared" si="18"/>
        <v>6</v>
      </c>
      <c r="H112" s="77">
        <v>0</v>
      </c>
      <c r="I112" s="75">
        <v>0</v>
      </c>
      <c r="J112" s="46">
        <f t="shared" si="19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5</v>
      </c>
      <c r="F113" s="70"/>
      <c r="G113" s="46">
        <f t="shared" si="18"/>
        <v>5</v>
      </c>
      <c r="H113" s="77">
        <v>0</v>
      </c>
      <c r="I113" s="75">
        <v>0</v>
      </c>
      <c r="J113" s="46">
        <f t="shared" si="19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19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19</v>
      </c>
      <c r="F115" s="70"/>
      <c r="G115" s="46">
        <f t="shared" si="18"/>
        <v>19</v>
      </c>
      <c r="H115" s="77">
        <v>0</v>
      </c>
      <c r="I115" s="75">
        <v>0</v>
      </c>
      <c r="J115" s="46">
        <f t="shared" si="19"/>
        <v>19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5</v>
      </c>
      <c r="F116" s="70"/>
      <c r="G116" s="46">
        <f t="shared" si="18"/>
        <v>5</v>
      </c>
      <c r="H116" s="77">
        <v>0</v>
      </c>
      <c r="I116" s="75">
        <v>0</v>
      </c>
      <c r="J116" s="46">
        <f t="shared" si="19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5</v>
      </c>
      <c r="F117" s="70"/>
      <c r="G117" s="46">
        <f t="shared" si="18"/>
        <v>5</v>
      </c>
      <c r="H117" s="77">
        <v>0</v>
      </c>
      <c r="I117" s="75">
        <v>0</v>
      </c>
      <c r="J117" s="46">
        <f t="shared" si="19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19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19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19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19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19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19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+'29'!J124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19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19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19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19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19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19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19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2</v>
      </c>
      <c r="F131" s="70"/>
      <c r="G131" s="46">
        <f t="shared" si="18"/>
        <v>2</v>
      </c>
      <c r="H131" s="77">
        <v>0</v>
      </c>
      <c r="I131" s="75">
        <v>0</v>
      </c>
      <c r="J131" s="46">
        <f t="shared" si="19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1</v>
      </c>
      <c r="F132" s="70"/>
      <c r="G132" s="46">
        <f t="shared" si="18"/>
        <v>1</v>
      </c>
      <c r="H132" s="77">
        <v>0</v>
      </c>
      <c r="I132" s="75">
        <v>0</v>
      </c>
      <c r="J132" s="46">
        <f t="shared" si="19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14</v>
      </c>
      <c r="F133" s="70"/>
      <c r="G133" s="46">
        <f t="shared" si="18"/>
        <v>14</v>
      </c>
      <c r="H133" s="77">
        <v>0</v>
      </c>
      <c r="I133" s="75">
        <v>0</v>
      </c>
      <c r="J133" s="46">
        <f t="shared" si="19"/>
        <v>13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5</v>
      </c>
      <c r="P133" s="120">
        <f t="shared" si="10"/>
        <v>45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>
        <f>+'29'!J134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19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>
        <f>+'29'!J135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19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>
        <f>+'29'!J136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19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+'29'!J137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19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19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19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19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19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19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19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19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19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19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ref="P146:P209" si="24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19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19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19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19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19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19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19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5</v>
      </c>
      <c r="F154" s="70"/>
      <c r="G154" s="46">
        <f t="shared" si="18"/>
        <v>5</v>
      </c>
      <c r="H154" s="77">
        <v>0</v>
      </c>
      <c r="I154" s="75">
        <v>0</v>
      </c>
      <c r="J154" s="46">
        <f t="shared" si="19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19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>
        <f>+'29'!J156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19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>
        <f>+'29'!J157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19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4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19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19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19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19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ref="G162:G230" si="25">E162+F162</f>
        <v>0</v>
      </c>
      <c r="H162" s="77">
        <v>0</v>
      </c>
      <c r="I162" s="75">
        <v>0</v>
      </c>
      <c r="J162" s="46">
        <f t="shared" ref="J162:J231" si="26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25"/>
        <v>0</v>
      </c>
      <c r="H163" s="77">
        <v>0</v>
      </c>
      <c r="I163" s="75">
        <v>0</v>
      </c>
      <c r="J163" s="46">
        <f t="shared" si="2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25"/>
        <v>0</v>
      </c>
      <c r="H164" s="77">
        <v>0</v>
      </c>
      <c r="I164" s="75">
        <v>0</v>
      </c>
      <c r="J164" s="46">
        <f t="shared" si="2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25"/>
        <v>0</v>
      </c>
      <c r="H165" s="77">
        <v>0</v>
      </c>
      <c r="I165" s="75">
        <v>0</v>
      </c>
      <c r="J165" s="46">
        <f t="shared" si="2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25"/>
        <v>0</v>
      </c>
      <c r="H166" s="77">
        <v>0</v>
      </c>
      <c r="I166" s="75">
        <v>0</v>
      </c>
      <c r="J166" s="46">
        <f t="shared" si="2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25"/>
        <v>0</v>
      </c>
      <c r="H167" s="77">
        <v>0</v>
      </c>
      <c r="I167" s="75">
        <v>0</v>
      </c>
      <c r="J167" s="46">
        <f t="shared" si="2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25"/>
        <v>0</v>
      </c>
      <c r="H168" s="77">
        <v>0</v>
      </c>
      <c r="I168" s="75">
        <v>0</v>
      </c>
      <c r="J168" s="46">
        <f t="shared" si="2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25"/>
        <v>0</v>
      </c>
      <c r="H169" s="77">
        <v>0</v>
      </c>
      <c r="I169" s="75">
        <v>0</v>
      </c>
      <c r="J169" s="46">
        <f t="shared" si="2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25"/>
        <v>0</v>
      </c>
      <c r="H170" s="77">
        <v>0</v>
      </c>
      <c r="I170" s="75">
        <v>0</v>
      </c>
      <c r="J170" s="46">
        <f t="shared" si="2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25"/>
        <v>0</v>
      </c>
      <c r="H171" s="77">
        <v>0</v>
      </c>
      <c r="I171" s="75">
        <v>0</v>
      </c>
      <c r="J171" s="46">
        <f t="shared" si="2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25"/>
        <v>0</v>
      </c>
      <c r="H172" s="77">
        <v>0</v>
      </c>
      <c r="I172" s="75">
        <v>0</v>
      </c>
      <c r="J172" s="46">
        <f t="shared" si="2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+'29'!J174</f>
        <v>17</v>
      </c>
      <c r="F174" s="70"/>
      <c r="G174" s="46">
        <f t="shared" ref="G174" si="27">E174+F174</f>
        <v>17</v>
      </c>
      <c r="H174" s="77">
        <v>0</v>
      </c>
      <c r="I174" s="75">
        <v>0</v>
      </c>
      <c r="J174" s="46">
        <f t="shared" ref="J174" si="28">+G174-H174-K174-I174</f>
        <v>7</v>
      </c>
      <c r="K174" s="71">
        <v>10</v>
      </c>
      <c r="L174" s="15">
        <v>65</v>
      </c>
      <c r="M174" s="64">
        <f>+L174*K174</f>
        <v>650</v>
      </c>
      <c r="N174" s="17" t="s">
        <v>16</v>
      </c>
      <c r="O174" s="18">
        <v>450</v>
      </c>
      <c r="P174" s="120">
        <f t="shared" si="24"/>
        <v>200</v>
      </c>
      <c r="Q174" s="89">
        <v>29.96</v>
      </c>
      <c r="R174" s="43">
        <f>+K174*Q174</f>
        <v>299.60000000000002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16</v>
      </c>
      <c r="F175" s="70"/>
      <c r="G175" s="46">
        <f t="shared" si="25"/>
        <v>16</v>
      </c>
      <c r="H175" s="77">
        <v>0</v>
      </c>
      <c r="I175" s="75">
        <v>0</v>
      </c>
      <c r="J175" s="46">
        <f t="shared" si="26"/>
        <v>16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4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>
        <f>+'29'!J176</f>
        <v>0</v>
      </c>
      <c r="F176" s="70"/>
      <c r="G176" s="46">
        <f t="shared" si="25"/>
        <v>0</v>
      </c>
      <c r="H176" s="77">
        <v>0</v>
      </c>
      <c r="I176" s="75">
        <v>0</v>
      </c>
      <c r="J176" s="46">
        <f t="shared" si="2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4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25"/>
        <v>0</v>
      </c>
      <c r="H177" s="77">
        <v>0</v>
      </c>
      <c r="I177" s="75">
        <v>0</v>
      </c>
      <c r="J177" s="46">
        <f t="shared" si="26"/>
        <v>0</v>
      </c>
      <c r="K177" s="71"/>
      <c r="L177" s="20">
        <v>55</v>
      </c>
      <c r="M177" s="64">
        <f t="shared" ref="M177:M262" si="29">+L177*K177</f>
        <v>0</v>
      </c>
      <c r="N177" s="17" t="s">
        <v>16</v>
      </c>
      <c r="O177" s="18"/>
      <c r="P177" s="23">
        <f t="shared" si="24"/>
        <v>0</v>
      </c>
      <c r="Q177" s="89"/>
      <c r="R177" s="43">
        <f t="shared" ref="R177:R262" si="3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1</v>
      </c>
      <c r="F178" s="70"/>
      <c r="G178" s="46">
        <f t="shared" si="25"/>
        <v>1</v>
      </c>
      <c r="H178" s="77">
        <v>0</v>
      </c>
      <c r="I178" s="75">
        <v>0</v>
      </c>
      <c r="J178" s="46">
        <f t="shared" si="26"/>
        <v>1</v>
      </c>
      <c r="K178" s="71"/>
      <c r="L178" s="20">
        <v>55</v>
      </c>
      <c r="M178" s="64">
        <f t="shared" si="29"/>
        <v>0</v>
      </c>
      <c r="N178" s="17" t="s">
        <v>16</v>
      </c>
      <c r="O178" s="18"/>
      <c r="P178" s="23">
        <f t="shared" si="2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25"/>
        <v>0</v>
      </c>
      <c r="H179" s="77">
        <v>0</v>
      </c>
      <c r="I179" s="75">
        <v>0</v>
      </c>
      <c r="J179" s="46">
        <f t="shared" si="26"/>
        <v>0</v>
      </c>
      <c r="K179" s="71"/>
      <c r="L179" s="20">
        <v>10</v>
      </c>
      <c r="M179" s="64">
        <f t="shared" si="29"/>
        <v>0</v>
      </c>
      <c r="N179" s="17" t="s">
        <v>16</v>
      </c>
      <c r="O179" s="18"/>
      <c r="P179" s="23">
        <f t="shared" si="24"/>
        <v>0</v>
      </c>
      <c r="Q179" s="89">
        <v>6.82</v>
      </c>
      <c r="R179" s="43">
        <f t="shared" si="3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0</v>
      </c>
      <c r="F180" s="70"/>
      <c r="G180" s="46">
        <f t="shared" si="25"/>
        <v>0</v>
      </c>
      <c r="H180" s="77">
        <v>0</v>
      </c>
      <c r="I180" s="75">
        <v>0</v>
      </c>
      <c r="J180" s="46">
        <f t="shared" si="26"/>
        <v>0</v>
      </c>
      <c r="K180" s="71"/>
      <c r="L180" s="20">
        <v>35</v>
      </c>
      <c r="M180" s="64">
        <f t="shared" si="29"/>
        <v>0</v>
      </c>
      <c r="N180" s="17" t="s">
        <v>16</v>
      </c>
      <c r="O180" s="18"/>
      <c r="P180" s="23">
        <f t="shared" si="24"/>
        <v>0</v>
      </c>
      <c r="Q180" s="89"/>
      <c r="R180" s="43">
        <f t="shared" si="3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+'29'!J181</f>
        <v>0</v>
      </c>
      <c r="F181" s="70"/>
      <c r="G181" s="46">
        <f t="shared" si="25"/>
        <v>0</v>
      </c>
      <c r="H181" s="77">
        <v>0</v>
      </c>
      <c r="I181" s="75">
        <v>0</v>
      </c>
      <c r="J181" s="46">
        <f t="shared" si="2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25"/>
        <v>0</v>
      </c>
      <c r="H182" s="77">
        <v>0</v>
      </c>
      <c r="I182" s="75">
        <v>0</v>
      </c>
      <c r="J182" s="46">
        <f t="shared" si="26"/>
        <v>0</v>
      </c>
      <c r="K182" s="71"/>
      <c r="L182" s="20">
        <v>40</v>
      </c>
      <c r="M182" s="64">
        <f t="shared" si="29"/>
        <v>0</v>
      </c>
      <c r="N182" s="17" t="s">
        <v>16</v>
      </c>
      <c r="O182" s="18"/>
      <c r="P182" s="23">
        <f t="shared" si="24"/>
        <v>0</v>
      </c>
      <c r="Q182" s="89">
        <v>20</v>
      </c>
      <c r="R182" s="43">
        <f t="shared" si="3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25"/>
        <v>0</v>
      </c>
      <c r="H183" s="77">
        <v>0</v>
      </c>
      <c r="I183" s="75">
        <v>0</v>
      </c>
      <c r="J183" s="46">
        <f t="shared" si="2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25"/>
        <v>0</v>
      </c>
      <c r="H184" s="77">
        <v>0</v>
      </c>
      <c r="I184" s="75">
        <v>0</v>
      </c>
      <c r="J184" s="46">
        <f t="shared" si="26"/>
        <v>0</v>
      </c>
      <c r="K184" s="71"/>
      <c r="L184" s="20">
        <v>50</v>
      </c>
      <c r="M184" s="64">
        <f t="shared" si="29"/>
        <v>0</v>
      </c>
      <c r="N184" s="17" t="s">
        <v>16</v>
      </c>
      <c r="O184" s="18"/>
      <c r="P184" s="23">
        <f t="shared" si="24"/>
        <v>0</v>
      </c>
      <c r="Q184" s="89">
        <v>24.99</v>
      </c>
      <c r="R184" s="43">
        <f t="shared" si="3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0</v>
      </c>
      <c r="F185" s="70"/>
      <c r="G185" s="46">
        <f t="shared" si="25"/>
        <v>0</v>
      </c>
      <c r="H185" s="77">
        <v>0</v>
      </c>
      <c r="I185" s="75">
        <v>0</v>
      </c>
      <c r="J185" s="46">
        <f t="shared" si="26"/>
        <v>0</v>
      </c>
      <c r="K185" s="71"/>
      <c r="L185" s="20">
        <v>80</v>
      </c>
      <c r="M185" s="64">
        <f t="shared" si="29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3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+'29'!J186</f>
        <v>0</v>
      </c>
      <c r="F186" s="70"/>
      <c r="G186" s="46">
        <f t="shared" si="25"/>
        <v>0</v>
      </c>
      <c r="H186" s="77">
        <v>0</v>
      </c>
      <c r="I186" s="75">
        <v>0</v>
      </c>
      <c r="J186" s="46">
        <f t="shared" si="26"/>
        <v>0</v>
      </c>
      <c r="K186" s="71"/>
      <c r="L186" s="20">
        <v>15</v>
      </c>
      <c r="M186" s="64">
        <f t="shared" si="29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ref="R186" si="31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>
        <f>+'29'!J188</f>
        <v>63</v>
      </c>
      <c r="F188" s="70"/>
      <c r="G188" s="46">
        <f>E188+F188</f>
        <v>63</v>
      </c>
      <c r="H188" s="77">
        <v>0</v>
      </c>
      <c r="I188" s="75">
        <v>0</v>
      </c>
      <c r="J188" s="46">
        <f>+G188-H188-K188-I188</f>
        <v>48</v>
      </c>
      <c r="K188" s="71">
        <v>15</v>
      </c>
      <c r="L188" s="20">
        <v>15</v>
      </c>
      <c r="M188" s="64">
        <f>+L188*K188</f>
        <v>225</v>
      </c>
      <c r="N188" s="17" t="s">
        <v>16</v>
      </c>
      <c r="O188" s="18">
        <v>75</v>
      </c>
      <c r="P188" s="120">
        <f t="shared" si="24"/>
        <v>150</v>
      </c>
      <c r="Q188" s="89">
        <v>3.5</v>
      </c>
      <c r="R188" s="43">
        <f>+K188*Q188</f>
        <v>52.5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>
        <f>+'29'!J190</f>
        <v>0</v>
      </c>
      <c r="F190" s="70"/>
      <c r="G190" s="46">
        <f t="shared" si="25"/>
        <v>0</v>
      </c>
      <c r="H190" s="77">
        <v>0</v>
      </c>
      <c r="I190" s="75">
        <v>0</v>
      </c>
      <c r="J190" s="46">
        <f t="shared" si="26"/>
        <v>0</v>
      </c>
      <c r="K190" s="71"/>
      <c r="L190" s="20">
        <v>80</v>
      </c>
      <c r="M190" s="64">
        <f t="shared" si="29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3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25"/>
        <v>0</v>
      </c>
      <c r="H191" s="77">
        <v>0</v>
      </c>
      <c r="I191" s="75">
        <v>0</v>
      </c>
      <c r="J191" s="46">
        <f t="shared" si="26"/>
        <v>0</v>
      </c>
      <c r="K191" s="71"/>
      <c r="L191" s="20">
        <v>35</v>
      </c>
      <c r="M191" s="64">
        <f t="shared" si="29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3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25"/>
        <v>0</v>
      </c>
      <c r="H192" s="77">
        <v>0</v>
      </c>
      <c r="I192" s="75">
        <v>0</v>
      </c>
      <c r="J192" s="46">
        <f t="shared" si="26"/>
        <v>0</v>
      </c>
      <c r="K192" s="71"/>
      <c r="L192" s="20">
        <v>35</v>
      </c>
      <c r="M192" s="64">
        <f t="shared" si="29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3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11</v>
      </c>
      <c r="F193" s="70"/>
      <c r="G193" s="46">
        <f t="shared" si="25"/>
        <v>11</v>
      </c>
      <c r="H193" s="77">
        <v>0</v>
      </c>
      <c r="I193" s="75">
        <v>0</v>
      </c>
      <c r="J193" s="46">
        <f t="shared" si="26"/>
        <v>11</v>
      </c>
      <c r="K193" s="71"/>
      <c r="L193" s="20">
        <v>60</v>
      </c>
      <c r="M193" s="64">
        <f t="shared" si="29"/>
        <v>0</v>
      </c>
      <c r="N193" s="17" t="s">
        <v>16</v>
      </c>
      <c r="O193" s="18"/>
      <c r="P193" s="23">
        <f t="shared" si="24"/>
        <v>0</v>
      </c>
      <c r="Q193" s="89">
        <v>38</v>
      </c>
      <c r="R193" s="43">
        <f t="shared" si="3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9</v>
      </c>
      <c r="F194" s="70"/>
      <c r="G194" s="46">
        <f t="shared" si="25"/>
        <v>9</v>
      </c>
      <c r="H194" s="77">
        <v>0</v>
      </c>
      <c r="I194" s="75">
        <v>0</v>
      </c>
      <c r="J194" s="46">
        <f t="shared" si="26"/>
        <v>9</v>
      </c>
      <c r="K194" s="71"/>
      <c r="L194" s="20">
        <v>120</v>
      </c>
      <c r="M194" s="64">
        <f t="shared" si="29"/>
        <v>0</v>
      </c>
      <c r="N194" s="17" t="s">
        <v>16</v>
      </c>
      <c r="O194" s="18"/>
      <c r="P194" s="23">
        <f t="shared" si="24"/>
        <v>0</v>
      </c>
      <c r="Q194" s="89">
        <v>73</v>
      </c>
      <c r="R194" s="43">
        <f t="shared" si="3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10</v>
      </c>
      <c r="F195" s="70"/>
      <c r="G195" s="46">
        <f t="shared" si="25"/>
        <v>10</v>
      </c>
      <c r="H195" s="77">
        <v>0</v>
      </c>
      <c r="I195" s="75">
        <v>0</v>
      </c>
      <c r="J195" s="46">
        <f t="shared" si="26"/>
        <v>10</v>
      </c>
      <c r="K195" s="71"/>
      <c r="L195" s="20">
        <v>60</v>
      </c>
      <c r="M195" s="64">
        <f t="shared" si="29"/>
        <v>0</v>
      </c>
      <c r="N195" s="17" t="s">
        <v>16</v>
      </c>
      <c r="O195" s="18"/>
      <c r="P195" s="23">
        <f t="shared" si="24"/>
        <v>0</v>
      </c>
      <c r="Q195" s="89">
        <v>38</v>
      </c>
      <c r="R195" s="43">
        <f t="shared" si="3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10</v>
      </c>
      <c r="F196" s="70"/>
      <c r="G196" s="46">
        <f t="shared" si="25"/>
        <v>10</v>
      </c>
      <c r="H196" s="77">
        <v>0</v>
      </c>
      <c r="I196" s="75">
        <v>0</v>
      </c>
      <c r="J196" s="46">
        <f t="shared" si="26"/>
        <v>10</v>
      </c>
      <c r="K196" s="71"/>
      <c r="L196" s="20">
        <v>120</v>
      </c>
      <c r="M196" s="64">
        <f t="shared" si="29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3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25"/>
        <v>0</v>
      </c>
      <c r="H197" s="77">
        <v>0</v>
      </c>
      <c r="I197" s="75">
        <v>0</v>
      </c>
      <c r="J197" s="46">
        <f t="shared" si="26"/>
        <v>0</v>
      </c>
      <c r="K197" s="71"/>
      <c r="L197" s="20">
        <v>50</v>
      </c>
      <c r="M197" s="64">
        <f t="shared" si="29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3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24</v>
      </c>
      <c r="F198" s="70"/>
      <c r="G198" s="46">
        <f t="shared" si="25"/>
        <v>24</v>
      </c>
      <c r="H198" s="77">
        <v>0</v>
      </c>
      <c r="I198" s="75">
        <v>0</v>
      </c>
      <c r="J198" s="46">
        <f t="shared" si="26"/>
        <v>24</v>
      </c>
      <c r="K198" s="71"/>
      <c r="L198" s="20">
        <v>150</v>
      </c>
      <c r="M198" s="64">
        <f t="shared" si="29"/>
        <v>0</v>
      </c>
      <c r="N198" s="17" t="s">
        <v>16</v>
      </c>
      <c r="O198" s="18"/>
      <c r="P198" s="23">
        <f t="shared" si="24"/>
        <v>0</v>
      </c>
      <c r="Q198" s="89">
        <v>64.38</v>
      </c>
      <c r="R198" s="43">
        <f t="shared" si="3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25"/>
        <v>0</v>
      </c>
      <c r="H199" s="77">
        <v>0</v>
      </c>
      <c r="I199" s="75">
        <v>0</v>
      </c>
      <c r="J199" s="46">
        <f t="shared" si="26"/>
        <v>0</v>
      </c>
      <c r="K199" s="71"/>
      <c r="L199" s="20">
        <v>135</v>
      </c>
      <c r="M199" s="64">
        <f t="shared" si="29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3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25"/>
        <v>0</v>
      </c>
      <c r="H200" s="77">
        <v>0</v>
      </c>
      <c r="I200" s="75">
        <v>0</v>
      </c>
      <c r="J200" s="46">
        <f t="shared" si="26"/>
        <v>0</v>
      </c>
      <c r="K200" s="71"/>
      <c r="L200" s="20">
        <v>100</v>
      </c>
      <c r="M200" s="64">
        <f t="shared" si="29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3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25"/>
        <v>0</v>
      </c>
      <c r="H201" s="77">
        <v>0</v>
      </c>
      <c r="I201" s="75">
        <v>0</v>
      </c>
      <c r="J201" s="46">
        <f t="shared" si="26"/>
        <v>0</v>
      </c>
      <c r="K201" s="71"/>
      <c r="L201" s="20">
        <v>90</v>
      </c>
      <c r="M201" s="64">
        <f t="shared" si="29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3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25"/>
        <v>0</v>
      </c>
      <c r="H202" s="77">
        <v>0</v>
      </c>
      <c r="I202" s="75">
        <v>0</v>
      </c>
      <c r="J202" s="46">
        <f t="shared" si="26"/>
        <v>0</v>
      </c>
      <c r="K202" s="71"/>
      <c r="L202" s="20">
        <v>90</v>
      </c>
      <c r="M202" s="64">
        <f t="shared" si="29"/>
        <v>0</v>
      </c>
      <c r="N202" s="17" t="s">
        <v>16</v>
      </c>
      <c r="O202" s="18"/>
      <c r="P202" s="23">
        <f t="shared" si="24"/>
        <v>0</v>
      </c>
      <c r="Q202" s="89">
        <v>60</v>
      </c>
      <c r="R202" s="43">
        <f t="shared" si="3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90</v>
      </c>
      <c r="M203" s="64">
        <f t="shared" si="29"/>
        <v>0</v>
      </c>
      <c r="N203" s="17" t="s">
        <v>16</v>
      </c>
      <c r="O203" s="18"/>
      <c r="P203" s="23">
        <f t="shared" si="24"/>
        <v>0</v>
      </c>
      <c r="Q203" s="89">
        <v>60</v>
      </c>
      <c r="R203" s="43">
        <f t="shared" si="3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90</v>
      </c>
      <c r="M204" s="64">
        <f t="shared" si="29"/>
        <v>0</v>
      </c>
      <c r="N204" s="17" t="s">
        <v>16</v>
      </c>
      <c r="O204" s="18"/>
      <c r="P204" s="23">
        <f t="shared" si="24"/>
        <v>0</v>
      </c>
      <c r="Q204" s="89">
        <v>60</v>
      </c>
      <c r="R204" s="43">
        <f t="shared" si="3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7</v>
      </c>
      <c r="F205" s="70"/>
      <c r="G205" s="46">
        <f t="shared" si="25"/>
        <v>7</v>
      </c>
      <c r="H205" s="77">
        <v>0</v>
      </c>
      <c r="I205" s="75">
        <v>0</v>
      </c>
      <c r="J205" s="46">
        <f t="shared" si="26"/>
        <v>7</v>
      </c>
      <c r="K205" s="71"/>
      <c r="L205" s="20">
        <v>55</v>
      </c>
      <c r="M205" s="64">
        <f t="shared" si="29"/>
        <v>0</v>
      </c>
      <c r="N205" s="17" t="s">
        <v>16</v>
      </c>
      <c r="O205" s="18"/>
      <c r="P205" s="23">
        <f t="shared" si="24"/>
        <v>0</v>
      </c>
      <c r="Q205" s="89">
        <v>40</v>
      </c>
      <c r="R205" s="43">
        <f t="shared" si="3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9"/>
        <v>0</v>
      </c>
      <c r="N206" s="17" t="s">
        <v>16</v>
      </c>
      <c r="O206" s="18"/>
      <c r="P206" s="23">
        <f t="shared" si="24"/>
        <v>0</v>
      </c>
      <c r="Q206" s="89">
        <v>60</v>
      </c>
      <c r="R206" s="43">
        <f t="shared" si="3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4"/>
        <v>0</v>
      </c>
      <c r="Q207" s="89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2</v>
      </c>
      <c r="F208" s="70"/>
      <c r="G208" s="46">
        <f t="shared" si="25"/>
        <v>2</v>
      </c>
      <c r="H208" s="77">
        <v>0</v>
      </c>
      <c r="I208" s="75">
        <v>0</v>
      </c>
      <c r="J208" s="46">
        <f t="shared" si="26"/>
        <v>2</v>
      </c>
      <c r="K208" s="71"/>
      <c r="L208" s="20">
        <v>50</v>
      </c>
      <c r="M208" s="64">
        <f t="shared" si="29"/>
        <v>0</v>
      </c>
      <c r="N208" s="17" t="s">
        <v>16</v>
      </c>
      <c r="O208" s="18"/>
      <c r="P208" s="23">
        <f t="shared" si="24"/>
        <v>0</v>
      </c>
      <c r="Q208" s="89">
        <v>33</v>
      </c>
      <c r="R208" s="43">
        <f t="shared" si="3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9"/>
        <v>0</v>
      </c>
      <c r="N209" s="17" t="s">
        <v>16</v>
      </c>
      <c r="O209" s="18"/>
      <c r="P209" s="23">
        <f t="shared" si="24"/>
        <v>0</v>
      </c>
      <c r="Q209" s="89">
        <v>83</v>
      </c>
      <c r="R209" s="43">
        <f t="shared" si="3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63" si="34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9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9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9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4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700</v>
      </c>
      <c r="F216" s="70"/>
      <c r="G216" s="46">
        <f t="shared" si="25"/>
        <v>700</v>
      </c>
      <c r="H216" s="77">
        <v>0</v>
      </c>
      <c r="I216" s="75">
        <v>0</v>
      </c>
      <c r="J216" s="46">
        <f t="shared" si="26"/>
        <v>700</v>
      </c>
      <c r="K216" s="71"/>
      <c r="L216" s="20">
        <v>10</v>
      </c>
      <c r="M216" s="64">
        <f t="shared" si="29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54</v>
      </c>
      <c r="F217" s="70"/>
      <c r="G217" s="46">
        <f t="shared" si="25"/>
        <v>54</v>
      </c>
      <c r="H217" s="77">
        <v>0</v>
      </c>
      <c r="I217" s="75">
        <v>0</v>
      </c>
      <c r="J217" s="46">
        <f t="shared" si="26"/>
        <v>53</v>
      </c>
      <c r="K217" s="71">
        <v>1</v>
      </c>
      <c r="L217" s="20">
        <v>0</v>
      </c>
      <c r="M217" s="64">
        <f t="shared" si="29"/>
        <v>0</v>
      </c>
      <c r="N217" s="17" t="s">
        <v>1440</v>
      </c>
      <c r="O217" s="18"/>
      <c r="P217" s="23">
        <f t="shared" si="34"/>
        <v>0</v>
      </c>
      <c r="Q217" s="89"/>
      <c r="R217" s="43">
        <f t="shared" si="3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9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9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9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1</v>
      </c>
      <c r="F221" s="70"/>
      <c r="G221" s="46">
        <f t="shared" si="25"/>
        <v>1</v>
      </c>
      <c r="H221" s="77">
        <v>0</v>
      </c>
      <c r="I221" s="75">
        <v>0</v>
      </c>
      <c r="J221" s="46">
        <f t="shared" si="26"/>
        <v>1</v>
      </c>
      <c r="K221" s="71"/>
      <c r="L221" s="20">
        <v>200</v>
      </c>
      <c r="M221" s="64">
        <f t="shared" si="29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9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8</v>
      </c>
      <c r="F223" s="70"/>
      <c r="G223" s="46">
        <f t="shared" si="25"/>
        <v>8</v>
      </c>
      <c r="H223" s="77">
        <v>0</v>
      </c>
      <c r="I223" s="75">
        <v>0</v>
      </c>
      <c r="J223" s="46">
        <f t="shared" si="26"/>
        <v>8</v>
      </c>
      <c r="K223" s="71"/>
      <c r="L223" s="20">
        <v>50</v>
      </c>
      <c r="M223" s="64">
        <f t="shared" si="29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346</v>
      </c>
      <c r="F224" s="70"/>
      <c r="G224" s="46">
        <f t="shared" si="25"/>
        <v>346</v>
      </c>
      <c r="H224" s="77">
        <v>0</v>
      </c>
      <c r="I224" s="75">
        <v>0</v>
      </c>
      <c r="J224" s="46">
        <f t="shared" si="26"/>
        <v>346</v>
      </c>
      <c r="K224" s="71"/>
      <c r="L224" s="20">
        <v>0</v>
      </c>
      <c r="M224" s="64">
        <f t="shared" si="29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9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9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9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+'29'!J229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/>
      <c r="M229" s="64">
        <f t="shared" si="29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+'29'!J230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9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0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+'29'!J231</f>
        <v>0</v>
      </c>
      <c r="F231" s="70"/>
      <c r="G231" s="46">
        <f t="shared" ref="G231:G262" si="35">E231+F231</f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9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+'29'!J232</f>
        <v>0</v>
      </c>
      <c r="F232" s="70"/>
      <c r="G232" s="46">
        <f t="shared" si="35"/>
        <v>0</v>
      </c>
      <c r="H232" s="77">
        <v>0</v>
      </c>
      <c r="I232" s="75">
        <v>0</v>
      </c>
      <c r="J232" s="46">
        <f t="shared" ref="J232:J261" si="36">+G232-H232-K232-I232</f>
        <v>0</v>
      </c>
      <c r="K232" s="71"/>
      <c r="L232" s="20">
        <v>55</v>
      </c>
      <c r="M232" s="64">
        <f t="shared" si="29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+'29'!J233</f>
        <v>0</v>
      </c>
      <c r="F233" s="70"/>
      <c r="G233" s="46">
        <f t="shared" si="35"/>
        <v>0</v>
      </c>
      <c r="H233" s="77">
        <v>0</v>
      </c>
      <c r="I233" s="75">
        <v>0</v>
      </c>
      <c r="J233" s="46">
        <f t="shared" si="36"/>
        <v>0</v>
      </c>
      <c r="K233" s="71"/>
      <c r="L233" s="20">
        <v>40</v>
      </c>
      <c r="M233" s="64">
        <f t="shared" si="29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+'29'!J234</f>
        <v>0</v>
      </c>
      <c r="F234" s="70"/>
      <c r="G234" s="46">
        <f t="shared" si="35"/>
        <v>0</v>
      </c>
      <c r="H234" s="77">
        <v>0</v>
      </c>
      <c r="I234" s="75">
        <v>0</v>
      </c>
      <c r="J234" s="46">
        <f t="shared" si="36"/>
        <v>0</v>
      </c>
      <c r="K234" s="71"/>
      <c r="L234" s="20">
        <v>49</v>
      </c>
      <c r="M234" s="64">
        <f t="shared" si="29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+'29'!J235</f>
        <v>2</v>
      </c>
      <c r="F235" s="70"/>
      <c r="G235" s="46">
        <f t="shared" si="35"/>
        <v>2</v>
      </c>
      <c r="H235" s="77">
        <v>0</v>
      </c>
      <c r="I235" s="75">
        <v>0</v>
      </c>
      <c r="J235" s="46">
        <f t="shared" si="36"/>
        <v>0</v>
      </c>
      <c r="K235" s="71">
        <v>2</v>
      </c>
      <c r="L235" s="20">
        <v>39</v>
      </c>
      <c r="M235" s="64">
        <f t="shared" ref="M235:M247" si="37">+L235*K235</f>
        <v>78</v>
      </c>
      <c r="N235" s="17" t="s">
        <v>16</v>
      </c>
      <c r="O235" s="18">
        <v>38</v>
      </c>
      <c r="P235" s="120">
        <f t="shared" si="34"/>
        <v>40</v>
      </c>
      <c r="Q235" s="89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+'29'!J236</f>
        <v>3</v>
      </c>
      <c r="F236" s="70"/>
      <c r="G236" s="46">
        <f t="shared" si="35"/>
        <v>3</v>
      </c>
      <c r="H236" s="77">
        <v>0</v>
      </c>
      <c r="I236" s="75">
        <v>0</v>
      </c>
      <c r="J236" s="46">
        <f t="shared" si="36"/>
        <v>3</v>
      </c>
      <c r="K236" s="71"/>
      <c r="L236" s="20">
        <v>50</v>
      </c>
      <c r="M236" s="64">
        <f t="shared" si="37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+'29'!J237</f>
        <v>3</v>
      </c>
      <c r="F237" s="70"/>
      <c r="G237" s="46">
        <f t="shared" si="35"/>
        <v>3</v>
      </c>
      <c r="H237" s="77">
        <v>0</v>
      </c>
      <c r="I237" s="75">
        <v>0</v>
      </c>
      <c r="J237" s="46">
        <f t="shared" si="36"/>
        <v>3</v>
      </c>
      <c r="K237" s="71"/>
      <c r="L237" s="20">
        <v>50</v>
      </c>
      <c r="M237" s="64">
        <f t="shared" si="37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+'29'!J238</f>
        <v>0</v>
      </c>
      <c r="F238" s="70"/>
      <c r="G238" s="46">
        <f t="shared" si="35"/>
        <v>0</v>
      </c>
      <c r="H238" s="77">
        <v>0</v>
      </c>
      <c r="I238" s="75">
        <v>0</v>
      </c>
      <c r="J238" s="46">
        <f t="shared" si="36"/>
        <v>0</v>
      </c>
      <c r="K238" s="71"/>
      <c r="L238" s="20">
        <v>35</v>
      </c>
      <c r="M238" s="64">
        <f t="shared" si="37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>
        <f>+'29'!J239</f>
        <v>0</v>
      </c>
      <c r="F239" s="70"/>
      <c r="G239" s="46">
        <f t="shared" si="35"/>
        <v>0</v>
      </c>
      <c r="H239" s="77">
        <v>0</v>
      </c>
      <c r="I239" s="75">
        <v>0</v>
      </c>
      <c r="J239" s="46">
        <f t="shared" si="36"/>
        <v>0</v>
      </c>
      <c r="K239" s="71"/>
      <c r="L239" s="20">
        <v>80</v>
      </c>
      <c r="M239" s="64">
        <f t="shared" si="37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>
        <f>+'29'!J240</f>
        <v>0</v>
      </c>
      <c r="F240" s="70"/>
      <c r="G240" s="46">
        <f t="shared" si="35"/>
        <v>0</v>
      </c>
      <c r="H240" s="77">
        <v>0</v>
      </c>
      <c r="I240" s="75">
        <v>0</v>
      </c>
      <c r="J240" s="46">
        <f t="shared" si="36"/>
        <v>0</v>
      </c>
      <c r="K240" s="71"/>
      <c r="L240" s="20">
        <v>35</v>
      </c>
      <c r="M240" s="64">
        <f t="shared" si="37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>
        <f>+'29'!J241</f>
        <v>0</v>
      </c>
      <c r="F241" s="70"/>
      <c r="G241" s="46">
        <f t="shared" si="35"/>
        <v>0</v>
      </c>
      <c r="H241" s="77">
        <v>0</v>
      </c>
      <c r="I241" s="75">
        <v>0</v>
      </c>
      <c r="J241" s="46">
        <f t="shared" si="36"/>
        <v>0</v>
      </c>
      <c r="K241" s="71"/>
      <c r="L241" s="20">
        <v>19</v>
      </c>
      <c r="M241" s="64">
        <f t="shared" si="37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>
        <f>+'29'!J242</f>
        <v>0</v>
      </c>
      <c r="F242" s="70"/>
      <c r="G242" s="46">
        <f t="shared" si="35"/>
        <v>0</v>
      </c>
      <c r="H242" s="77">
        <v>0</v>
      </c>
      <c r="I242" s="75">
        <v>0</v>
      </c>
      <c r="J242" s="46">
        <f t="shared" si="36"/>
        <v>0</v>
      </c>
      <c r="K242" s="71"/>
      <c r="L242" s="20">
        <v>15</v>
      </c>
      <c r="M242" s="64">
        <f t="shared" si="37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>
        <f>+'29'!J243</f>
        <v>0</v>
      </c>
      <c r="F243" s="70"/>
      <c r="G243" s="46">
        <f t="shared" si="35"/>
        <v>0</v>
      </c>
      <c r="H243" s="77">
        <v>0</v>
      </c>
      <c r="I243" s="75">
        <v>0</v>
      </c>
      <c r="J243" s="46">
        <f t="shared" si="36"/>
        <v>0</v>
      </c>
      <c r="K243" s="71"/>
      <c r="L243" s="20">
        <v>35</v>
      </c>
      <c r="M243" s="64">
        <f t="shared" ref="M243:M246" si="39">+L243*K243</f>
        <v>0</v>
      </c>
      <c r="N243" s="17" t="s">
        <v>16</v>
      </c>
      <c r="O243" s="18"/>
      <c r="P243" s="23">
        <f t="shared" si="34"/>
        <v>0</v>
      </c>
      <c r="Q243" s="89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>
        <f>+'29'!J244</f>
        <v>0</v>
      </c>
      <c r="F244" s="70"/>
      <c r="G244" s="46">
        <f t="shared" si="35"/>
        <v>0</v>
      </c>
      <c r="H244" s="77">
        <v>0</v>
      </c>
      <c r="I244" s="75">
        <v>0</v>
      </c>
      <c r="J244" s="46">
        <f t="shared" si="36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4"/>
        <v>0</v>
      </c>
      <c r="Q244" s="89"/>
      <c r="R244" s="43">
        <f t="shared" si="4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>
        <f>+'29'!J245</f>
        <v>0</v>
      </c>
      <c r="F245" s="70"/>
      <c r="G245" s="46">
        <f t="shared" si="35"/>
        <v>0</v>
      </c>
      <c r="H245" s="77">
        <v>0</v>
      </c>
      <c r="I245" s="75">
        <v>0</v>
      </c>
      <c r="J245" s="46">
        <f t="shared" si="36"/>
        <v>0</v>
      </c>
      <c r="K245" s="71"/>
      <c r="L245" s="20">
        <v>22</v>
      </c>
      <c r="M245" s="64">
        <f t="shared" si="39"/>
        <v>0</v>
      </c>
      <c r="N245" s="17" t="s">
        <v>16</v>
      </c>
      <c r="O245" s="18"/>
      <c r="P245" s="23">
        <f t="shared" si="34"/>
        <v>0</v>
      </c>
      <c r="Q245" s="89"/>
      <c r="R245" s="43">
        <f t="shared" si="4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>
        <f>+'29'!J246</f>
        <v>0</v>
      </c>
      <c r="F246" s="70"/>
      <c r="G246" s="46">
        <f t="shared" si="35"/>
        <v>0</v>
      </c>
      <c r="H246" s="77">
        <v>0</v>
      </c>
      <c r="I246" s="75">
        <v>0</v>
      </c>
      <c r="J246" s="46">
        <f t="shared" si="36"/>
        <v>0</v>
      </c>
      <c r="K246" s="71"/>
      <c r="L246" s="20">
        <v>35</v>
      </c>
      <c r="M246" s="64">
        <f t="shared" si="39"/>
        <v>0</v>
      </c>
      <c r="N246" s="17" t="s">
        <v>16</v>
      </c>
      <c r="O246" s="18"/>
      <c r="P246" s="23">
        <f t="shared" si="34"/>
        <v>0</v>
      </c>
      <c r="Q246" s="89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+'29'!J247</f>
        <v>0</v>
      </c>
      <c r="F247" s="70"/>
      <c r="G247" s="46">
        <f t="shared" si="35"/>
        <v>0</v>
      </c>
      <c r="H247" s="77">
        <v>0</v>
      </c>
      <c r="I247" s="75">
        <v>0</v>
      </c>
      <c r="J247" s="46">
        <f t="shared" si="36"/>
        <v>0</v>
      </c>
      <c r="K247" s="71"/>
      <c r="L247" s="20">
        <v>40</v>
      </c>
      <c r="M247" s="64">
        <f t="shared" si="37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>
        <f>+'29'!J248</f>
        <v>0</v>
      </c>
      <c r="F248" s="70"/>
      <c r="G248" s="46">
        <f t="shared" si="35"/>
        <v>0</v>
      </c>
      <c r="H248" s="77">
        <v>0</v>
      </c>
      <c r="I248" s="75">
        <v>0</v>
      </c>
      <c r="J248" s="46">
        <f t="shared" si="36"/>
        <v>0</v>
      </c>
      <c r="K248" s="71"/>
      <c r="L248" s="20">
        <v>15</v>
      </c>
      <c r="M248" s="64">
        <f t="shared" si="29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3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>
        <f>+'29'!J249</f>
        <v>0</v>
      </c>
      <c r="F249" s="70"/>
      <c r="G249" s="46">
        <f t="shared" si="35"/>
        <v>0</v>
      </c>
      <c r="H249" s="77">
        <v>0</v>
      </c>
      <c r="I249" s="75">
        <v>0</v>
      </c>
      <c r="J249" s="46">
        <f t="shared" si="36"/>
        <v>0</v>
      </c>
      <c r="K249" s="71"/>
      <c r="L249" s="20">
        <v>25</v>
      </c>
      <c r="M249" s="64">
        <f t="shared" si="29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3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+'29'!J250</f>
        <v>0</v>
      </c>
      <c r="F250" s="70"/>
      <c r="G250" s="46">
        <f t="shared" si="35"/>
        <v>0</v>
      </c>
      <c r="H250" s="77">
        <v>0</v>
      </c>
      <c r="I250" s="75">
        <v>0</v>
      </c>
      <c r="J250" s="46">
        <f t="shared" si="36"/>
        <v>0</v>
      </c>
      <c r="K250" s="71"/>
      <c r="L250" s="20">
        <v>29</v>
      </c>
      <c r="M250" s="64">
        <f t="shared" si="29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3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+'29'!J251</f>
        <v>0</v>
      </c>
      <c r="F251" s="70"/>
      <c r="G251" s="46">
        <f t="shared" si="35"/>
        <v>0</v>
      </c>
      <c r="H251" s="77">
        <v>0</v>
      </c>
      <c r="I251" s="75">
        <v>0</v>
      </c>
      <c r="J251" s="46">
        <f t="shared" si="36"/>
        <v>0</v>
      </c>
      <c r="K251" s="71"/>
      <c r="L251" s="20">
        <v>29</v>
      </c>
      <c r="M251" s="64">
        <f t="shared" si="29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3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+'29'!J252</f>
        <v>0</v>
      </c>
      <c r="F252" s="70"/>
      <c r="G252" s="46">
        <f t="shared" si="35"/>
        <v>0</v>
      </c>
      <c r="H252" s="77">
        <v>0</v>
      </c>
      <c r="I252" s="75">
        <v>0</v>
      </c>
      <c r="J252" s="46">
        <f t="shared" si="36"/>
        <v>0</v>
      </c>
      <c r="K252" s="71"/>
      <c r="L252" s="20">
        <v>29</v>
      </c>
      <c r="M252" s="64">
        <f t="shared" si="29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3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+'29'!J253</f>
        <v>0</v>
      </c>
      <c r="F253" s="70"/>
      <c r="G253" s="46">
        <f t="shared" si="35"/>
        <v>0</v>
      </c>
      <c r="H253" s="77">
        <v>0</v>
      </c>
      <c r="I253" s="75">
        <v>0</v>
      </c>
      <c r="J253" s="46">
        <f t="shared" si="36"/>
        <v>0</v>
      </c>
      <c r="K253" s="71"/>
      <c r="L253" s="20">
        <v>29</v>
      </c>
      <c r="M253" s="64">
        <f t="shared" si="29"/>
        <v>0</v>
      </c>
      <c r="N253" s="17" t="s">
        <v>16</v>
      </c>
      <c r="O253" s="18"/>
      <c r="P253" s="23">
        <f t="shared" si="34"/>
        <v>0</v>
      </c>
      <c r="Q253" s="89"/>
      <c r="R253" s="43">
        <f t="shared" si="3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+'29'!J254</f>
        <v>0</v>
      </c>
      <c r="F254" s="70"/>
      <c r="G254" s="46">
        <f t="shared" si="35"/>
        <v>0</v>
      </c>
      <c r="H254" s="77">
        <v>0</v>
      </c>
      <c r="I254" s="75">
        <v>0</v>
      </c>
      <c r="J254" s="46">
        <f t="shared" si="36"/>
        <v>0</v>
      </c>
      <c r="K254" s="71"/>
      <c r="L254" s="20">
        <v>29</v>
      </c>
      <c r="M254" s="64">
        <f t="shared" si="29"/>
        <v>0</v>
      </c>
      <c r="N254" s="17" t="s">
        <v>16</v>
      </c>
      <c r="O254" s="18"/>
      <c r="P254" s="23">
        <f t="shared" si="34"/>
        <v>0</v>
      </c>
      <c r="Q254" s="89"/>
      <c r="R254" s="43">
        <f t="shared" si="30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>
        <f>+'29'!J255</f>
        <v>0</v>
      </c>
      <c r="F255" s="70"/>
      <c r="G255" s="46">
        <f t="shared" si="35"/>
        <v>0</v>
      </c>
      <c r="H255" s="77">
        <v>0</v>
      </c>
      <c r="I255" s="75">
        <v>0</v>
      </c>
      <c r="J255" s="46">
        <f t="shared" si="36"/>
        <v>0</v>
      </c>
      <c r="K255" s="71"/>
      <c r="L255" s="20">
        <v>20</v>
      </c>
      <c r="M255" s="64">
        <f t="shared" si="29"/>
        <v>0</v>
      </c>
      <c r="N255" s="17" t="s">
        <v>16</v>
      </c>
      <c r="O255" s="18"/>
      <c r="P255" s="23">
        <f t="shared" si="34"/>
        <v>0</v>
      </c>
      <c r="Q255" s="89"/>
      <c r="R255" s="43">
        <f t="shared" si="30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>
        <f>+'29'!J256</f>
        <v>0</v>
      </c>
      <c r="F256" s="70"/>
      <c r="G256" s="46">
        <f t="shared" si="35"/>
        <v>0</v>
      </c>
      <c r="H256" s="77">
        <v>0</v>
      </c>
      <c r="I256" s="75">
        <v>0</v>
      </c>
      <c r="J256" s="46">
        <f t="shared" si="36"/>
        <v>0</v>
      </c>
      <c r="K256" s="71"/>
      <c r="L256" s="20">
        <v>20</v>
      </c>
      <c r="M256" s="64">
        <f t="shared" si="29"/>
        <v>0</v>
      </c>
      <c r="N256" s="17" t="s">
        <v>16</v>
      </c>
      <c r="O256" s="18"/>
      <c r="P256" s="23">
        <f t="shared" si="34"/>
        <v>0</v>
      </c>
      <c r="Q256" s="89"/>
      <c r="R256" s="43">
        <f t="shared" si="30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>
        <f>+'29'!J257</f>
        <v>0</v>
      </c>
      <c r="F257" s="70"/>
      <c r="G257" s="46">
        <f t="shared" si="35"/>
        <v>0</v>
      </c>
      <c r="H257" s="77">
        <v>0</v>
      </c>
      <c r="I257" s="75">
        <v>0</v>
      </c>
      <c r="J257" s="46">
        <f t="shared" si="36"/>
        <v>0</v>
      </c>
      <c r="K257" s="71"/>
      <c r="L257" s="20">
        <v>20</v>
      </c>
      <c r="M257" s="64">
        <f t="shared" si="29"/>
        <v>0</v>
      </c>
      <c r="N257" s="17" t="s">
        <v>16</v>
      </c>
      <c r="O257" s="18"/>
      <c r="P257" s="23">
        <f t="shared" si="34"/>
        <v>0</v>
      </c>
      <c r="Q257" s="89"/>
      <c r="R257" s="43">
        <f t="shared" si="30"/>
        <v>0</v>
      </c>
    </row>
    <row r="258" spans="1:19" ht="25.5" x14ac:dyDescent="0.55000000000000004">
      <c r="A258" s="10"/>
      <c r="B258" s="10">
        <v>20060434</v>
      </c>
      <c r="C258" s="19" t="s">
        <v>1464</v>
      </c>
      <c r="D258" s="10" t="s">
        <v>434</v>
      </c>
      <c r="E258" s="63">
        <f>+'29'!J258</f>
        <v>0</v>
      </c>
      <c r="F258" s="70"/>
      <c r="G258" s="46">
        <f t="shared" si="35"/>
        <v>0</v>
      </c>
      <c r="H258" s="77">
        <v>0</v>
      </c>
      <c r="I258" s="75">
        <v>0</v>
      </c>
      <c r="J258" s="46">
        <f t="shared" si="36"/>
        <v>0</v>
      </c>
      <c r="K258" s="71"/>
      <c r="L258" s="20">
        <v>35</v>
      </c>
      <c r="M258" s="64">
        <f t="shared" si="29"/>
        <v>0</v>
      </c>
      <c r="N258" s="17"/>
      <c r="O258" s="18"/>
      <c r="P258" s="23">
        <f t="shared" si="34"/>
        <v>0</v>
      </c>
      <c r="Q258" s="89"/>
      <c r="R258" s="43">
        <f t="shared" si="30"/>
        <v>0</v>
      </c>
    </row>
    <row r="259" spans="1:19" ht="25.5" x14ac:dyDescent="0.55000000000000004">
      <c r="A259" s="10"/>
      <c r="B259" s="10">
        <v>20060765</v>
      </c>
      <c r="C259" s="19" t="s">
        <v>1465</v>
      </c>
      <c r="D259" s="10" t="s">
        <v>434</v>
      </c>
      <c r="E259" s="63">
        <f>+'29'!J259</f>
        <v>0</v>
      </c>
      <c r="F259" s="70"/>
      <c r="G259" s="46">
        <f t="shared" si="35"/>
        <v>0</v>
      </c>
      <c r="H259" s="77">
        <v>0</v>
      </c>
      <c r="I259" s="75">
        <v>0</v>
      </c>
      <c r="J259" s="46">
        <f t="shared" si="36"/>
        <v>0</v>
      </c>
      <c r="K259" s="71"/>
      <c r="L259" s="20">
        <v>35</v>
      </c>
      <c r="M259" s="64">
        <f t="shared" si="29"/>
        <v>0</v>
      </c>
      <c r="N259" s="17"/>
      <c r="O259" s="18"/>
      <c r="P259" s="23">
        <f t="shared" si="34"/>
        <v>0</v>
      </c>
      <c r="Q259" s="89"/>
      <c r="R259" s="43">
        <f t="shared" si="30"/>
        <v>0</v>
      </c>
    </row>
    <row r="260" spans="1:19" ht="25.5" x14ac:dyDescent="0.55000000000000004">
      <c r="A260" s="10"/>
      <c r="B260" s="10">
        <v>20060976</v>
      </c>
      <c r="C260" s="19" t="s">
        <v>1466</v>
      </c>
      <c r="D260" s="10" t="s">
        <v>434</v>
      </c>
      <c r="E260" s="63">
        <f>+'29'!J260</f>
        <v>0</v>
      </c>
      <c r="F260" s="70"/>
      <c r="G260" s="46">
        <f t="shared" si="35"/>
        <v>0</v>
      </c>
      <c r="H260" s="77">
        <v>0</v>
      </c>
      <c r="I260" s="75">
        <v>0</v>
      </c>
      <c r="J260" s="46">
        <f t="shared" si="36"/>
        <v>0</v>
      </c>
      <c r="K260" s="71"/>
      <c r="L260" s="20">
        <v>29</v>
      </c>
      <c r="M260" s="64">
        <f t="shared" si="29"/>
        <v>0</v>
      </c>
      <c r="N260" s="17"/>
      <c r="O260" s="18"/>
      <c r="P260" s="23">
        <f t="shared" si="34"/>
        <v>0</v>
      </c>
      <c r="Q260" s="89"/>
      <c r="R260" s="43">
        <f t="shared" si="30"/>
        <v>0</v>
      </c>
    </row>
    <row r="261" spans="1:19" ht="25.5" x14ac:dyDescent="0.55000000000000004">
      <c r="A261" s="10"/>
      <c r="B261" s="10"/>
      <c r="C261" s="19"/>
      <c r="D261" s="10"/>
      <c r="E261" s="63">
        <f>+'29'!J261</f>
        <v>0</v>
      </c>
      <c r="F261" s="70"/>
      <c r="G261" s="46">
        <f t="shared" si="35"/>
        <v>0</v>
      </c>
      <c r="H261" s="77">
        <v>0</v>
      </c>
      <c r="I261" s="75">
        <v>0</v>
      </c>
      <c r="J261" s="46">
        <f t="shared" si="36"/>
        <v>0</v>
      </c>
      <c r="K261" s="71"/>
      <c r="L261" s="20"/>
      <c r="M261" s="64">
        <f t="shared" si="29"/>
        <v>0</v>
      </c>
      <c r="N261" s="17" t="s">
        <v>16</v>
      </c>
      <c r="O261" s="18"/>
      <c r="P261" s="23">
        <f t="shared" si="34"/>
        <v>0</v>
      </c>
      <c r="Q261" s="89"/>
      <c r="R261" s="43">
        <f t="shared" si="30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+'29'!J262</f>
        <v>0</v>
      </c>
      <c r="F262" s="70"/>
      <c r="G262" s="46">
        <f t="shared" si="35"/>
        <v>0</v>
      </c>
      <c r="H262" s="77">
        <v>0</v>
      </c>
      <c r="I262" s="75">
        <v>0</v>
      </c>
      <c r="J262" s="46">
        <f t="shared" ref="J262" si="41">+G262-H262-K262-I262</f>
        <v>0</v>
      </c>
      <c r="K262" s="71"/>
      <c r="L262" s="20"/>
      <c r="M262" s="64">
        <f t="shared" si="29"/>
        <v>0</v>
      </c>
      <c r="N262" s="17" t="s">
        <v>16</v>
      </c>
      <c r="O262" s="18"/>
      <c r="P262" s="23">
        <f t="shared" si="34"/>
        <v>0</v>
      </c>
      <c r="Q262" s="89"/>
      <c r="R262" s="43">
        <f t="shared" si="30"/>
        <v>0</v>
      </c>
    </row>
    <row r="263" spans="1:19" ht="25.5" x14ac:dyDescent="0.55000000000000004">
      <c r="A263" s="10"/>
      <c r="B263" s="10"/>
      <c r="C263" s="19"/>
      <c r="D263" s="10"/>
      <c r="E263" s="63">
        <f>+'29'!J263</f>
        <v>0</v>
      </c>
      <c r="F263" s="70"/>
      <c r="G263" s="46">
        <f t="shared" ref="G263" si="42">E263+F263</f>
        <v>0</v>
      </c>
      <c r="H263" s="77">
        <v>0</v>
      </c>
      <c r="I263" s="75">
        <v>0</v>
      </c>
      <c r="J263" s="46">
        <f t="shared" ref="J263" si="43">+G263-H263-K263-I263</f>
        <v>0</v>
      </c>
      <c r="K263" s="71"/>
      <c r="L263" s="20"/>
      <c r="M263" s="64">
        <f t="shared" ref="M263" si="44">+L263*K263</f>
        <v>0</v>
      </c>
      <c r="N263" s="17" t="s">
        <v>16</v>
      </c>
      <c r="O263" s="18"/>
      <c r="P263" s="23">
        <f t="shared" si="34"/>
        <v>0</v>
      </c>
      <c r="Q263" s="89"/>
      <c r="R263" s="43">
        <f t="shared" ref="R263" si="45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1165.7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3618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1600</v>
      </c>
      <c r="O268" s="2">
        <v>300</v>
      </c>
      <c r="P268" s="2">
        <v>1050</v>
      </c>
      <c r="Q268" s="2">
        <v>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1188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830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830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0"/>
  <sheetViews>
    <sheetView zoomScale="90" zoomScaleNormal="90" workbookViewId="0">
      <pane xSplit="10" ySplit="4" topLeftCell="K170" activePane="bottomRight" state="frozen"/>
      <selection activeCell="T272" sqref="T272"/>
      <selection pane="topRight" activeCell="T272" sqref="T272"/>
      <selection pane="bottomLeft" activeCell="T272" sqref="T272"/>
      <selection pane="bottomRight" activeCell="T272" sqref="T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1" t="s">
        <v>1</v>
      </c>
      <c r="B3" s="111" t="s">
        <v>1354</v>
      </c>
      <c r="C3" s="111" t="s">
        <v>2</v>
      </c>
      <c r="D3" s="111" t="s">
        <v>1355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273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274</v>
      </c>
      <c r="R3" s="108" t="s">
        <v>275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1459</v>
      </c>
      <c r="D37" s="10" t="s">
        <v>434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1452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1321</v>
      </c>
      <c r="C78" s="19" t="s">
        <v>354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1390</v>
      </c>
      <c r="C86" s="19" t="s">
        <v>1389</v>
      </c>
      <c r="D86" s="10" t="s">
        <v>434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1393</v>
      </c>
      <c r="C90" s="19" t="s">
        <v>1392</v>
      </c>
      <c r="D90" s="10" t="s">
        <v>434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1394</v>
      </c>
      <c r="C99" s="19" t="s">
        <v>1357</v>
      </c>
      <c r="D99" s="10" t="s">
        <v>564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1395</v>
      </c>
      <c r="C100" s="19" t="s">
        <v>1371</v>
      </c>
      <c r="D100" s="10" t="s">
        <v>434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1396</v>
      </c>
      <c r="C101" s="19" t="s">
        <v>1372</v>
      </c>
      <c r="D101" s="10" t="s">
        <v>434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1402</v>
      </c>
      <c r="C134" s="19" t="s">
        <v>1401</v>
      </c>
      <c r="D134" s="10" t="s">
        <v>434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1404</v>
      </c>
      <c r="C135" s="19" t="s">
        <v>1403</v>
      </c>
      <c r="D135" s="10" t="s">
        <v>434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1406</v>
      </c>
      <c r="C136" s="19" t="s">
        <v>1405</v>
      </c>
      <c r="D136" s="10" t="s">
        <v>434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1451</v>
      </c>
      <c r="D156" s="10" t="s">
        <v>434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1452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1453</v>
      </c>
      <c r="D157" s="10" t="s">
        <v>434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1452</v>
      </c>
      <c r="O157" s="18"/>
      <c r="P157" s="23">
        <f t="shared" si="2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1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1053</v>
      </c>
      <c r="C169" s="19" t="s">
        <v>1054</v>
      </c>
      <c r="D169" s="10" t="s">
        <v>564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1410</v>
      </c>
      <c r="C176" s="19" t="s">
        <v>1409</v>
      </c>
      <c r="D176" s="10" t="s">
        <v>434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1413</v>
      </c>
      <c r="C188" s="19" t="s">
        <v>1382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1192</v>
      </c>
      <c r="C190" s="19" t="s">
        <v>1373</v>
      </c>
      <c r="D190" s="10" t="s">
        <v>601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/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/>
      <c r="F232" s="70"/>
      <c r="G232" s="46">
        <f t="shared" si="37"/>
        <v>0</v>
      </c>
      <c r="H232" s="77">
        <v>0</v>
      </c>
      <c r="I232" s="75">
        <v>0</v>
      </c>
      <c r="J232" s="46">
        <f t="shared" ref="J232:J251" si="38">+G232-H232-K232-I232</f>
        <v>0</v>
      </c>
      <c r="K232" s="71"/>
      <c r="L232" s="20">
        <v>55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/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40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/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/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39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/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/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/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35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63"/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80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63"/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1432</v>
      </c>
      <c r="D241" s="10" t="s">
        <v>434</v>
      </c>
      <c r="E241" s="63"/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19</v>
      </c>
      <c r="M241" s="64">
        <f t="shared" si="39"/>
        <v>0</v>
      </c>
      <c r="N241" s="17" t="s">
        <v>16</v>
      </c>
      <c r="O241" s="18"/>
      <c r="P241" s="23">
        <f t="shared" ref="P241:P247" si="41">SUM(M241-O241)</f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1433</v>
      </c>
      <c r="D242" s="10" t="s">
        <v>434</v>
      </c>
      <c r="E242" s="63"/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1434</v>
      </c>
      <c r="D243" s="10" t="s">
        <v>434</v>
      </c>
      <c r="E243" s="63"/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1435</v>
      </c>
      <c r="D244" s="10" t="s">
        <v>434</v>
      </c>
      <c r="E244" s="63"/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1436</v>
      </c>
      <c r="D245" s="10" t="s">
        <v>434</v>
      </c>
      <c r="E245" s="63"/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22</v>
      </c>
      <c r="M245" s="64">
        <f t="shared" si="42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1437</v>
      </c>
      <c r="D246" s="10" t="s">
        <v>434</v>
      </c>
      <c r="E246" s="63"/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/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40</v>
      </c>
      <c r="M247" s="64">
        <f t="shared" si="39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1438</v>
      </c>
      <c r="D248" s="10" t="s">
        <v>434</v>
      </c>
      <c r="E248" s="63"/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15</v>
      </c>
      <c r="M248" s="64">
        <f t="shared" si="31"/>
        <v>0</v>
      </c>
      <c r="N248" s="17" t="s">
        <v>16</v>
      </c>
      <c r="O248" s="18"/>
      <c r="P248" s="23">
        <f t="shared" ref="P248:P262" si="45">SUM(M248-O248)</f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1439</v>
      </c>
      <c r="D249" s="10" t="s">
        <v>434</v>
      </c>
      <c r="E249" s="63"/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25</v>
      </c>
      <c r="M249" s="64">
        <f t="shared" si="31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/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/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/>
      <c r="F252" s="70"/>
      <c r="G252" s="46">
        <f t="shared" ref="G252:G262" si="46">E252+F252</f>
        <v>0</v>
      </c>
      <c r="H252" s="77">
        <v>0</v>
      </c>
      <c r="I252" s="75">
        <v>0</v>
      </c>
      <c r="J252" s="46">
        <f t="shared" ref="J252:J261" si="47">+G252-H252-K252-I252</f>
        <v>0</v>
      </c>
      <c r="K252" s="71"/>
      <c r="L252" s="20">
        <v>29</v>
      </c>
      <c r="M252" s="64">
        <f t="shared" si="31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/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>
        <v>29</v>
      </c>
      <c r="M253" s="64">
        <f t="shared" si="31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/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>
        <v>29</v>
      </c>
      <c r="M254" s="64">
        <f t="shared" si="31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>
        <v>20058428</v>
      </c>
      <c r="C255" s="19" t="s">
        <v>1450</v>
      </c>
      <c r="D255" s="10" t="s">
        <v>434</v>
      </c>
      <c r="E255" s="63"/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>
        <v>20</v>
      </c>
      <c r="M255" s="64">
        <f t="shared" si="31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>
        <v>20059799</v>
      </c>
      <c r="C256" s="19" t="s">
        <v>1462</v>
      </c>
      <c r="D256" s="10" t="s">
        <v>434</v>
      </c>
      <c r="E256" s="63"/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>
        <v>20</v>
      </c>
      <c r="M256" s="64">
        <f t="shared" si="31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32"/>
        <v>0</v>
      </c>
    </row>
    <row r="257" spans="1:19" ht="25.5" x14ac:dyDescent="0.55000000000000004">
      <c r="A257" s="10"/>
      <c r="B257" s="10">
        <v>1113222</v>
      </c>
      <c r="C257" s="19" t="s">
        <v>1463</v>
      </c>
      <c r="D257" s="10" t="s">
        <v>434</v>
      </c>
      <c r="E257" s="63"/>
      <c r="F257" s="70"/>
      <c r="G257" s="46">
        <f t="shared" si="46"/>
        <v>0</v>
      </c>
      <c r="H257" s="77">
        <v>0</v>
      </c>
      <c r="I257" s="75">
        <v>0</v>
      </c>
      <c r="J257" s="46">
        <f t="shared" si="47"/>
        <v>0</v>
      </c>
      <c r="K257" s="71"/>
      <c r="L257" s="20">
        <v>20</v>
      </c>
      <c r="M257" s="64">
        <f t="shared" si="31"/>
        <v>0</v>
      </c>
      <c r="N257" s="17" t="s">
        <v>16</v>
      </c>
      <c r="O257" s="18"/>
      <c r="P257" s="23">
        <f t="shared" si="45"/>
        <v>0</v>
      </c>
      <c r="Q257" s="89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/>
      <c r="H258" s="77"/>
      <c r="I258" s="75"/>
      <c r="J258" s="46"/>
      <c r="K258" s="71"/>
      <c r="L258" s="20"/>
      <c r="M258" s="64"/>
      <c r="N258" s="17"/>
      <c r="O258" s="18"/>
      <c r="P258" s="23"/>
      <c r="Q258" s="89"/>
      <c r="R258" s="43"/>
    </row>
    <row r="259" spans="1:19" ht="25.5" x14ac:dyDescent="0.55000000000000004">
      <c r="A259" s="10"/>
      <c r="B259" s="10"/>
      <c r="C259" s="19"/>
      <c r="D259" s="10"/>
      <c r="E259" s="63"/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/>
      <c r="F260" s="70"/>
      <c r="G260" s="46"/>
      <c r="H260" s="77"/>
      <c r="I260" s="75"/>
      <c r="J260" s="46"/>
      <c r="K260" s="71"/>
      <c r="L260" s="20"/>
      <c r="M260" s="64"/>
      <c r="N260" s="17"/>
      <c r="O260" s="18"/>
      <c r="P260" s="23"/>
      <c r="Q260" s="89"/>
      <c r="R260" s="43"/>
    </row>
    <row r="261" spans="1:19" ht="25.5" x14ac:dyDescent="0.55000000000000004">
      <c r="A261" s="10"/>
      <c r="B261" s="10"/>
      <c r="C261" s="19"/>
      <c r="D261" s="10"/>
      <c r="E261" s="63"/>
      <c r="F261" s="70"/>
      <c r="G261" s="46">
        <f t="shared" si="46"/>
        <v>0</v>
      </c>
      <c r="H261" s="77">
        <v>0</v>
      </c>
      <c r="I261" s="75">
        <v>0</v>
      </c>
      <c r="J261" s="46">
        <f t="shared" si="47"/>
        <v>0</v>
      </c>
      <c r="K261" s="71"/>
      <c r="L261" s="20"/>
      <c r="M261" s="64">
        <f t="shared" si="31"/>
        <v>0</v>
      </c>
      <c r="N261" s="17" t="s">
        <v>16</v>
      </c>
      <c r="O261" s="18"/>
      <c r="P261" s="23">
        <f t="shared" si="45"/>
        <v>0</v>
      </c>
      <c r="Q261" s="89">
        <v>20.36</v>
      </c>
      <c r="R261" s="43">
        <f t="shared" si="32"/>
        <v>0</v>
      </c>
    </row>
    <row r="262" spans="1:19" ht="24" customHeight="1" x14ac:dyDescent="0.55000000000000004">
      <c r="A262" s="10"/>
      <c r="B262" s="10"/>
      <c r="C262" s="19"/>
      <c r="D262" s="10"/>
      <c r="E262" s="63">
        <f>+'30'!J262</f>
        <v>0</v>
      </c>
      <c r="F262" s="70"/>
      <c r="G262" s="46">
        <f t="shared" si="46"/>
        <v>0</v>
      </c>
      <c r="H262" s="77">
        <v>0</v>
      </c>
      <c r="I262" s="75">
        <v>0</v>
      </c>
      <c r="J262" s="46">
        <f t="shared" ref="J262" si="48">+G262-H262-K262-I262</f>
        <v>0</v>
      </c>
      <c r="K262" s="71"/>
      <c r="L262" s="20"/>
      <c r="M262" s="64">
        <f t="shared" si="31"/>
        <v>0</v>
      </c>
      <c r="N262" s="17" t="s">
        <v>16</v>
      </c>
      <c r="O262" s="18"/>
      <c r="P262" s="23">
        <f t="shared" si="45"/>
        <v>0</v>
      </c>
      <c r="Q262" s="89">
        <v>20.36</v>
      </c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3">
        <f>+'30'!J263</f>
        <v>0</v>
      </c>
      <c r="F263" s="70"/>
      <c r="G263" s="46">
        <f t="shared" ref="G263" si="49">E263+F263</f>
        <v>0</v>
      </c>
      <c r="H263" s="77">
        <v>0</v>
      </c>
      <c r="I263" s="75">
        <v>0</v>
      </c>
      <c r="J263" s="46">
        <f t="shared" ref="J263" si="50">+G263-H263-K263-I263</f>
        <v>0</v>
      </c>
      <c r="K263" s="71"/>
      <c r="L263" s="20"/>
      <c r="M263" s="64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89">
        <v>20.36</v>
      </c>
      <c r="R263" s="43">
        <f t="shared" ref="R263" si="53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3" t="s">
        <v>213</v>
      </c>
      <c r="R264" s="74">
        <f>SUM(R5:R263)</f>
        <v>0</v>
      </c>
      <c r="S264" s="74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04" t="s">
        <v>212</v>
      </c>
      <c r="L265" s="105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4" t="s">
        <v>202</v>
      </c>
      <c r="M266" s="94"/>
      <c r="N266" s="33">
        <f>SUM(M5:M265)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/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2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8" t="s">
        <v>242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O2" s="199" t="s">
        <v>0</v>
      </c>
      <c r="P2" s="199"/>
      <c r="Q2" s="199"/>
      <c r="R2" s="199"/>
      <c r="S2" s="199"/>
      <c r="T2" s="199"/>
      <c r="U2" s="199"/>
      <c r="V2" s="199"/>
      <c r="W2" s="199"/>
      <c r="X2" s="199"/>
      <c r="Y2" s="199"/>
    </row>
    <row r="3" spans="1:26" s="5" customFormat="1" ht="26.25" x14ac:dyDescent="0.55000000000000004">
      <c r="A3" s="197" t="s">
        <v>1</v>
      </c>
      <c r="B3" s="197" t="s">
        <v>2</v>
      </c>
      <c r="C3" s="194" t="s">
        <v>3</v>
      </c>
      <c r="D3" s="194" t="s">
        <v>4</v>
      </c>
      <c r="E3" s="194" t="s">
        <v>5</v>
      </c>
      <c r="F3" s="4" t="s">
        <v>6</v>
      </c>
      <c r="G3" s="200" t="s">
        <v>7</v>
      </c>
      <c r="H3" s="202" t="s">
        <v>8</v>
      </c>
      <c r="I3" s="203"/>
      <c r="J3" s="204"/>
      <c r="K3" s="205" t="s">
        <v>9</v>
      </c>
      <c r="L3" s="185" t="s">
        <v>10</v>
      </c>
      <c r="O3" s="197" t="s">
        <v>1</v>
      </c>
      <c r="P3" s="197" t="s">
        <v>2</v>
      </c>
      <c r="Q3" s="194" t="s">
        <v>3</v>
      </c>
      <c r="R3" s="194" t="s">
        <v>4</v>
      </c>
      <c r="S3" s="194" t="s">
        <v>5</v>
      </c>
      <c r="T3" s="4" t="s">
        <v>6</v>
      </c>
      <c r="U3" s="200" t="s">
        <v>7</v>
      </c>
      <c r="V3" s="202" t="s">
        <v>8</v>
      </c>
      <c r="W3" s="203"/>
      <c r="X3" s="204"/>
      <c r="Y3" s="205" t="s">
        <v>9</v>
      </c>
      <c r="Z3" s="185" t="s">
        <v>10</v>
      </c>
    </row>
    <row r="4" spans="1:26" s="5" customFormat="1" ht="27" thickBot="1" x14ac:dyDescent="0.6">
      <c r="A4" s="197"/>
      <c r="B4" s="197"/>
      <c r="C4" s="195"/>
      <c r="D4" s="195"/>
      <c r="E4" s="195"/>
      <c r="F4" s="6" t="s">
        <v>11</v>
      </c>
      <c r="G4" s="201"/>
      <c r="H4" s="7" t="s">
        <v>12</v>
      </c>
      <c r="I4" s="8" t="s">
        <v>13</v>
      </c>
      <c r="J4" s="9" t="s">
        <v>14</v>
      </c>
      <c r="K4" s="206"/>
      <c r="L4" s="185"/>
      <c r="O4" s="197"/>
      <c r="P4" s="197"/>
      <c r="Q4" s="195"/>
      <c r="R4" s="195"/>
      <c r="S4" s="195"/>
      <c r="T4" s="6" t="s">
        <v>11</v>
      </c>
      <c r="U4" s="201"/>
      <c r="V4" s="7" t="s">
        <v>12</v>
      </c>
      <c r="W4" s="8" t="s">
        <v>13</v>
      </c>
      <c r="X4" s="9" t="s">
        <v>14</v>
      </c>
      <c r="Y4" s="206"/>
      <c r="Z4" s="18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1" t="s">
        <v>119</v>
      </c>
      <c r="Q107" s="192"/>
      <c r="R107" s="192"/>
      <c r="S107" s="192"/>
      <c r="T107" s="192"/>
      <c r="U107" s="192"/>
      <c r="V107" s="192"/>
      <c r="W107" s="19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6" t="s">
        <v>213</v>
      </c>
      <c r="N205" s="19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0" t="s">
        <v>202</v>
      </c>
      <c r="J207" s="19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8" t="s">
        <v>203</v>
      </c>
      <c r="J208" s="18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8" t="s">
        <v>205</v>
      </c>
      <c r="J210" s="189"/>
      <c r="K210" s="36">
        <v>0</v>
      </c>
    </row>
    <row r="211" spans="1:11" ht="25.5" x14ac:dyDescent="0.55000000000000004">
      <c r="A211" s="1"/>
      <c r="C211" s="31"/>
      <c r="E211" s="31"/>
      <c r="G211" s="31"/>
      <c r="I211" s="188" t="s">
        <v>206</v>
      </c>
      <c r="J211" s="189"/>
      <c r="K211" s="36">
        <v>0</v>
      </c>
    </row>
    <row r="212" spans="1:11" ht="25.5" x14ac:dyDescent="0.55000000000000004">
      <c r="A212" s="1"/>
      <c r="C212" s="31"/>
      <c r="E212" s="31"/>
      <c r="G212" s="31"/>
      <c r="I212" s="188" t="s">
        <v>207</v>
      </c>
      <c r="J212" s="18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8" t="s">
        <v>208</v>
      </c>
      <c r="J213" s="18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8" t="s">
        <v>209</v>
      </c>
      <c r="J214" s="189"/>
      <c r="K214" s="37">
        <v>0</v>
      </c>
    </row>
    <row r="215" spans="1:11" ht="25.5" x14ac:dyDescent="0.55000000000000004">
      <c r="A215" s="1"/>
      <c r="C215" s="31"/>
      <c r="E215" s="31"/>
      <c r="G215" s="31"/>
      <c r="I215" s="188" t="s">
        <v>210</v>
      </c>
      <c r="J215" s="189"/>
      <c r="K215" s="33">
        <f>+K214-K213</f>
        <v>0</v>
      </c>
    </row>
    <row r="216" spans="1:11" ht="25.5" x14ac:dyDescent="0.55000000000000004">
      <c r="G216" s="2"/>
      <c r="I216" s="188" t="s">
        <v>211</v>
      </c>
      <c r="J216" s="18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2025-10-06T01:06:42Z</cp:lastPrinted>
  <dcterms:created xsi:type="dcterms:W3CDTF">2023-12-01T06:41:03Z</dcterms:created>
  <dcterms:modified xsi:type="dcterms:W3CDTF">2025-10-07T08:08:21Z</dcterms:modified>
</cp:coreProperties>
</file>