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ย 68\"/>
    </mc:Choice>
  </mc:AlternateContent>
  <xr:revisionPtr revIDLastSave="0" documentId="13_ncr:1_{FBD77FF2-C574-4CD6-8256-60FD81DDF971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'1'!$A$1:$S$265</definedName>
    <definedName name="_xlnm._FilterDatabase" localSheetId="13" hidden="1">'10'!$A$1:$S$265</definedName>
    <definedName name="_xlnm._FilterDatabase" localSheetId="14" hidden="1">'11'!$A$1:$S$265</definedName>
    <definedName name="_xlnm._FilterDatabase" localSheetId="15" hidden="1">'12'!$A$1:$S$265</definedName>
    <definedName name="_xlnm._FilterDatabase" localSheetId="16" hidden="1">'13'!$A$1:$S$265</definedName>
    <definedName name="_xlnm._FilterDatabase" localSheetId="17" hidden="1">'14'!$A$1:$S$265</definedName>
    <definedName name="_xlnm._FilterDatabase" localSheetId="18" hidden="1">'15'!$A$1:$S$265</definedName>
    <definedName name="_xlnm._FilterDatabase" localSheetId="19" hidden="1">'16'!$A$1:$S$265</definedName>
    <definedName name="_xlnm._FilterDatabase" localSheetId="20" hidden="1">'17'!$A$1:$S$265</definedName>
    <definedName name="_xlnm._FilterDatabase" localSheetId="21" hidden="1">'18'!$A$1:$S$265</definedName>
    <definedName name="_xlnm._FilterDatabase" localSheetId="22" hidden="1">'19'!$A$1:$S$265</definedName>
    <definedName name="_xlnm._FilterDatabase" localSheetId="5" hidden="1">'2'!$A$1:$S$265</definedName>
    <definedName name="_xlnm._FilterDatabase" localSheetId="23" hidden="1">'20'!$A$1:$S$265</definedName>
    <definedName name="_xlnm._FilterDatabase" localSheetId="24" hidden="1">'21'!$A$1:$S$265</definedName>
    <definedName name="_xlnm._FilterDatabase" localSheetId="25" hidden="1">'22'!$A$1:$S$265</definedName>
    <definedName name="_xlnm._FilterDatabase" localSheetId="26" hidden="1">'23'!$A$1:$S$265</definedName>
    <definedName name="_xlnm._FilterDatabase" localSheetId="27" hidden="1">'24'!$A$1:$S$265</definedName>
    <definedName name="_xlnm._FilterDatabase" localSheetId="28" hidden="1">'25'!$A$1:$S$265</definedName>
    <definedName name="_xlnm._FilterDatabase" localSheetId="29" hidden="1">'26'!$A$1:$S$265</definedName>
    <definedName name="_xlnm._FilterDatabase" localSheetId="30" hidden="1">'27'!$A$1:$S$265</definedName>
    <definedName name="_xlnm._FilterDatabase" localSheetId="31" hidden="1">'28'!$A$1:$S$265</definedName>
    <definedName name="_xlnm._FilterDatabase" localSheetId="32" hidden="1">'29'!$A$1:$S$265</definedName>
    <definedName name="_xlnm._FilterDatabase" localSheetId="6" hidden="1">'3'!$A$1:$S$265</definedName>
    <definedName name="_xlnm._FilterDatabase" localSheetId="33" hidden="1">'30'!$A$1:$S$265</definedName>
    <definedName name="_xlnm._FilterDatabase" localSheetId="35" hidden="1">'31'!$A$1:$Y$216</definedName>
    <definedName name="_xlnm._FilterDatabase" localSheetId="34" hidden="1">'31.'!$A$1:$S$265</definedName>
    <definedName name="_xlnm._FilterDatabase" localSheetId="7" hidden="1">'4'!$A$1:$S$265</definedName>
    <definedName name="_xlnm._FilterDatabase" localSheetId="8" hidden="1">'5'!$A$1:$S$265</definedName>
    <definedName name="_xlnm._FilterDatabase" localSheetId="9" hidden="1">'6'!$A$1:$S$265</definedName>
    <definedName name="_xlnm._FilterDatabase" localSheetId="10" hidden="1">'7'!$A$1:$S$265</definedName>
    <definedName name="_xlnm._FilterDatabase" localSheetId="11" hidden="1">'8'!$A$1:$S$265</definedName>
    <definedName name="_xlnm._FilterDatabase" localSheetId="12" hidden="1">'9'!$A$1:$S$265</definedName>
    <definedName name="_xlnm._FilterDatabase" localSheetId="0" hidden="1">'DATA POS'!$A$1:$J$536</definedName>
    <definedName name="_xlnm._FilterDatabase" localSheetId="3" hidden="1">ยกมา!$A$1:$S$265</definedName>
    <definedName name="_xlnm._FilterDatabase" localSheetId="2" hidden="1">สรุป!$A$4:$AC$263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53" i="8" l="1"/>
  <c r="H253" i="8"/>
  <c r="F253" i="8"/>
  <c r="P253" i="8"/>
  <c r="F261" i="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6" i="98"/>
  <c r="E7" i="98"/>
  <c r="E8" i="98"/>
  <c r="E9" i="98"/>
  <c r="E10" i="98"/>
  <c r="E11" i="98"/>
  <c r="E12" i="98"/>
  <c r="E13" i="98"/>
  <c r="E14" i="98"/>
  <c r="E5" i="98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6" i="97"/>
  <c r="E7" i="97"/>
  <c r="E8" i="97"/>
  <c r="E9" i="97"/>
  <c r="E10" i="97"/>
  <c r="E11" i="97"/>
  <c r="E12" i="97"/>
  <c r="E13" i="97"/>
  <c r="E5" i="97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6" i="96"/>
  <c r="E7" i="96"/>
  <c r="E8" i="96"/>
  <c r="E9" i="96"/>
  <c r="E10" i="96"/>
  <c r="E11" i="96"/>
  <c r="E12" i="96"/>
  <c r="E13" i="96"/>
  <c r="E5" i="96"/>
  <c r="E17" i="95" l="1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6" i="95"/>
  <c r="E7" i="95"/>
  <c r="E8" i="95"/>
  <c r="E9" i="95"/>
  <c r="E10" i="95"/>
  <c r="E11" i="95"/>
  <c r="E12" i="95"/>
  <c r="E13" i="95"/>
  <c r="E14" i="95"/>
  <c r="E15" i="95"/>
  <c r="E16" i="95"/>
  <c r="E5" i="95"/>
  <c r="F245" i="8"/>
  <c r="F246" i="8"/>
  <c r="F247" i="8"/>
  <c r="G247" i="8" s="1"/>
  <c r="F248" i="8"/>
  <c r="F249" i="8"/>
  <c r="K245" i="8"/>
  <c r="K246" i="8"/>
  <c r="K247" i="8"/>
  <c r="K248" i="8"/>
  <c r="K249" i="8"/>
  <c r="G247" i="97"/>
  <c r="J247" i="97" s="1"/>
  <c r="G247" i="98"/>
  <c r="J247" i="98" s="1"/>
  <c r="E247" i="99" s="1"/>
  <c r="G247" i="99"/>
  <c r="J247" i="99" s="1"/>
  <c r="E247" i="100" s="1"/>
  <c r="G247" i="100" s="1"/>
  <c r="J247" i="100" s="1"/>
  <c r="E247" i="101" s="1"/>
  <c r="G247" i="101" s="1"/>
  <c r="J247" i="101" s="1"/>
  <c r="E247" i="102" s="1"/>
  <c r="G247" i="102" s="1"/>
  <c r="J247" i="102" s="1"/>
  <c r="E247" i="103" s="1"/>
  <c r="G247" i="103" s="1"/>
  <c r="J247" i="103" s="1"/>
  <c r="E247" i="104" s="1"/>
  <c r="G247" i="104" s="1"/>
  <c r="J247" i="104" s="1"/>
  <c r="E247" i="105" s="1"/>
  <c r="G247" i="105" s="1"/>
  <c r="J247" i="105" s="1"/>
  <c r="E247" i="106" s="1"/>
  <c r="G247" i="106" s="1"/>
  <c r="J247" i="106" s="1"/>
  <c r="G247" i="107"/>
  <c r="J247" i="107" s="1"/>
  <c r="G247" i="96"/>
  <c r="J247" i="96" s="1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6" i="94"/>
  <c r="E7" i="94"/>
  <c r="E8" i="94"/>
  <c r="E9" i="94"/>
  <c r="E10" i="94"/>
  <c r="E11" i="94"/>
  <c r="E12" i="94"/>
  <c r="E13" i="94"/>
  <c r="E5" i="94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5" i="93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6" i="92"/>
  <c r="E7" i="92"/>
  <c r="E8" i="92"/>
  <c r="E9" i="92"/>
  <c r="E10" i="92"/>
  <c r="E11" i="92"/>
  <c r="E12" i="92"/>
  <c r="E13" i="92"/>
  <c r="E5" i="92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6" i="90"/>
  <c r="E7" i="90"/>
  <c r="E8" i="90"/>
  <c r="E9" i="90"/>
  <c r="E10" i="90"/>
  <c r="E11" i="90"/>
  <c r="E12" i="90"/>
  <c r="E13" i="90"/>
  <c r="E14" i="90"/>
  <c r="E5" i="90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6" i="89"/>
  <c r="E7" i="89"/>
  <c r="E8" i="89"/>
  <c r="E9" i="89"/>
  <c r="E10" i="89"/>
  <c r="E11" i="89"/>
  <c r="E12" i="89"/>
  <c r="E13" i="89"/>
  <c r="E5" i="89"/>
  <c r="F151" i="8"/>
  <c r="F152" i="8"/>
  <c r="F153" i="8"/>
  <c r="F154" i="8"/>
  <c r="F155" i="8"/>
  <c r="F156" i="8"/>
  <c r="F157" i="8"/>
  <c r="G157" i="8" s="1"/>
  <c r="F158" i="8"/>
  <c r="G158" i="8" s="1"/>
  <c r="F159" i="8"/>
  <c r="G159" i="8" s="1"/>
  <c r="F160" i="8"/>
  <c r="F161" i="8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8" i="87"/>
  <c r="E249" i="87"/>
  <c r="E250" i="87"/>
  <c r="E251" i="87"/>
  <c r="E252" i="87"/>
  <c r="E6" i="87"/>
  <c r="E7" i="87"/>
  <c r="E8" i="87"/>
  <c r="E9" i="87"/>
  <c r="E10" i="87"/>
  <c r="E11" i="87"/>
  <c r="E12" i="87"/>
  <c r="E13" i="87"/>
  <c r="E14" i="87"/>
  <c r="E15" i="87"/>
  <c r="E5" i="87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5" i="86"/>
  <c r="J247" i="8" l="1"/>
  <c r="G156" i="8"/>
  <c r="G155" i="8"/>
  <c r="G154" i="8"/>
  <c r="G153" i="8"/>
  <c r="G160" i="8"/>
  <c r="G152" i="8"/>
  <c r="G151" i="8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5" i="84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6" i="83"/>
  <c r="E7" i="83"/>
  <c r="E8" i="83"/>
  <c r="E9" i="83"/>
  <c r="E10" i="83"/>
  <c r="E11" i="83"/>
  <c r="E12" i="83"/>
  <c r="E13" i="83"/>
  <c r="E14" i="83"/>
  <c r="E15" i="83"/>
  <c r="E5" i="83"/>
  <c r="K242" i="8"/>
  <c r="K243" i="8"/>
  <c r="K244" i="8"/>
  <c r="F242" i="8"/>
  <c r="F243" i="8"/>
  <c r="F244" i="8"/>
  <c r="E246" i="8"/>
  <c r="G246" i="84"/>
  <c r="J246" i="84" s="1"/>
  <c r="E246" i="85" s="1"/>
  <c r="G246" i="85"/>
  <c r="J246" i="85" s="1"/>
  <c r="G246" i="86"/>
  <c r="J246" i="86" s="1"/>
  <c r="G246" i="87"/>
  <c r="J246" i="87" s="1"/>
  <c r="E246" i="88" s="1"/>
  <c r="G246" i="88" s="1"/>
  <c r="J246" i="88" s="1"/>
  <c r="G246" i="89"/>
  <c r="J246" i="89" s="1"/>
  <c r="G246" i="90"/>
  <c r="J246" i="90" s="1"/>
  <c r="G246" i="91"/>
  <c r="J246" i="91" s="1"/>
  <c r="G246" i="92"/>
  <c r="J246" i="92" s="1"/>
  <c r="G246" i="93"/>
  <c r="J246" i="93" s="1"/>
  <c r="G246" i="94" s="1"/>
  <c r="J246" i="94" s="1"/>
  <c r="G246" i="95"/>
  <c r="J246" i="95" s="1"/>
  <c r="G246" i="96"/>
  <c r="J246" i="96" s="1"/>
  <c r="G246" i="97"/>
  <c r="J246" i="97" s="1"/>
  <c r="G246" i="98"/>
  <c r="J246" i="98" s="1"/>
  <c r="E246" i="99" s="1"/>
  <c r="G246" i="99" s="1"/>
  <c r="J246" i="99" s="1"/>
  <c r="E246" i="100" s="1"/>
  <c r="G246" i="100" s="1"/>
  <c r="J246" i="100" s="1"/>
  <c r="E246" i="101" s="1"/>
  <c r="G246" i="101" s="1"/>
  <c r="J246" i="101" s="1"/>
  <c r="E246" i="102" s="1"/>
  <c r="G246" i="102" s="1"/>
  <c r="J246" i="102" s="1"/>
  <c r="E246" i="103" s="1"/>
  <c r="G246" i="103" s="1"/>
  <c r="J246" i="103" s="1"/>
  <c r="E246" i="104" s="1"/>
  <c r="G246" i="104" s="1"/>
  <c r="J246" i="104" s="1"/>
  <c r="E246" i="105" s="1"/>
  <c r="G246" i="105" s="1"/>
  <c r="J246" i="105" s="1"/>
  <c r="E246" i="106" s="1"/>
  <c r="G246" i="106" s="1"/>
  <c r="J246" i="106" s="1"/>
  <c r="E246" i="107"/>
  <c r="G246" i="107" s="1"/>
  <c r="J246" i="107" s="1"/>
  <c r="G246" i="83"/>
  <c r="J246" i="83" s="1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5" i="82"/>
  <c r="G246" i="8" l="1"/>
  <c r="J246" i="8" s="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G233" i="81" s="1"/>
  <c r="J233" i="81" s="1"/>
  <c r="E234" i="81"/>
  <c r="E235" i="81"/>
  <c r="E236" i="81"/>
  <c r="E237" i="81"/>
  <c r="E238" i="81"/>
  <c r="E239" i="81"/>
  <c r="E240" i="81"/>
  <c r="E241" i="81"/>
  <c r="G241" i="81" s="1"/>
  <c r="J241" i="81" s="1"/>
  <c r="E242" i="81"/>
  <c r="E243" i="81"/>
  <c r="E244" i="81"/>
  <c r="E245" i="81"/>
  <c r="E246" i="81"/>
  <c r="E247" i="81"/>
  <c r="E248" i="81"/>
  <c r="E249" i="81"/>
  <c r="G249" i="81" s="1"/>
  <c r="J249" i="81" s="1"/>
  <c r="E250" i="81"/>
  <c r="E251" i="81"/>
  <c r="E252" i="81"/>
  <c r="E253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5" i="81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G233" i="80" s="1"/>
  <c r="J233" i="80" s="1"/>
  <c r="E234" i="80"/>
  <c r="E235" i="80"/>
  <c r="E236" i="80"/>
  <c r="E237" i="80"/>
  <c r="E238" i="80"/>
  <c r="E239" i="80"/>
  <c r="E240" i="80"/>
  <c r="E241" i="80"/>
  <c r="G241" i="80" s="1"/>
  <c r="J241" i="80" s="1"/>
  <c r="E242" i="80"/>
  <c r="E243" i="80"/>
  <c r="E244" i="80"/>
  <c r="E245" i="80"/>
  <c r="E246" i="80"/>
  <c r="E247" i="80"/>
  <c r="E248" i="80"/>
  <c r="E249" i="80"/>
  <c r="G249" i="80" s="1"/>
  <c r="J249" i="80" s="1"/>
  <c r="E250" i="80"/>
  <c r="E251" i="80"/>
  <c r="E252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5" i="80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G229" i="79" s="1"/>
  <c r="J229" i="79" s="1"/>
  <c r="E230" i="79"/>
  <c r="E231" i="79"/>
  <c r="E232" i="79"/>
  <c r="E233" i="79"/>
  <c r="E234" i="79"/>
  <c r="E235" i="79"/>
  <c r="E236" i="79"/>
  <c r="E237" i="79"/>
  <c r="G237" i="79" s="1"/>
  <c r="J237" i="79" s="1"/>
  <c r="E238" i="79"/>
  <c r="G238" i="79" s="1"/>
  <c r="J238" i="79" s="1"/>
  <c r="E239" i="79"/>
  <c r="E240" i="79"/>
  <c r="E241" i="79"/>
  <c r="E242" i="79"/>
  <c r="E243" i="79"/>
  <c r="E244" i="79"/>
  <c r="E245" i="79"/>
  <c r="G245" i="79" s="1"/>
  <c r="J245" i="79" s="1"/>
  <c r="E246" i="79"/>
  <c r="G246" i="79" s="1"/>
  <c r="J246" i="79" s="1"/>
  <c r="E247" i="79"/>
  <c r="E248" i="79"/>
  <c r="E249" i="79"/>
  <c r="E250" i="79"/>
  <c r="E251" i="79"/>
  <c r="E252" i="79"/>
  <c r="E253" i="79"/>
  <c r="E6" i="79"/>
  <c r="E7" i="79"/>
  <c r="E8" i="79"/>
  <c r="E9" i="79"/>
  <c r="E10" i="79"/>
  <c r="E11" i="79"/>
  <c r="E12" i="79"/>
  <c r="E13" i="79"/>
  <c r="E14" i="79"/>
  <c r="E5" i="79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G229" i="78" s="1"/>
  <c r="J229" i="78" s="1"/>
  <c r="E230" i="78"/>
  <c r="E231" i="78"/>
  <c r="E232" i="78"/>
  <c r="E233" i="78"/>
  <c r="E234" i="78"/>
  <c r="E235" i="78"/>
  <c r="E236" i="78"/>
  <c r="E237" i="78"/>
  <c r="G237" i="78" s="1"/>
  <c r="J237" i="78" s="1"/>
  <c r="E238" i="78"/>
  <c r="E239" i="78"/>
  <c r="E240" i="78"/>
  <c r="E241" i="78"/>
  <c r="E242" i="78"/>
  <c r="E243" i="78"/>
  <c r="E244" i="78"/>
  <c r="E245" i="78"/>
  <c r="G245" i="78" s="1"/>
  <c r="J245" i="78" s="1"/>
  <c r="E246" i="78"/>
  <c r="E247" i="78"/>
  <c r="G247" i="78" s="1"/>
  <c r="J247" i="78" s="1"/>
  <c r="E248" i="78"/>
  <c r="E249" i="78"/>
  <c r="E250" i="78"/>
  <c r="E251" i="78"/>
  <c r="G251" i="78" s="1"/>
  <c r="E252" i="78"/>
  <c r="E253" i="78"/>
  <c r="E6" i="78"/>
  <c r="E7" i="78"/>
  <c r="E8" i="78"/>
  <c r="E9" i="78"/>
  <c r="E10" i="78"/>
  <c r="E11" i="78"/>
  <c r="E12" i="78"/>
  <c r="E13" i="78"/>
  <c r="J238" i="107"/>
  <c r="J239" i="107"/>
  <c r="J240" i="107"/>
  <c r="J241" i="107"/>
  <c r="J242" i="107"/>
  <c r="J243" i="107"/>
  <c r="J244" i="107"/>
  <c r="J245" i="107"/>
  <c r="J248" i="107"/>
  <c r="J249" i="107"/>
  <c r="J250" i="107"/>
  <c r="G244" i="78"/>
  <c r="J244" i="78" s="1"/>
  <c r="G246" i="78"/>
  <c r="J246" i="78" s="1"/>
  <c r="G248" i="78"/>
  <c r="J248" i="78" s="1"/>
  <c r="G249" i="78"/>
  <c r="J249" i="78" s="1"/>
  <c r="G250" i="78"/>
  <c r="J250" i="78" s="1"/>
  <c r="G244" i="79"/>
  <c r="J244" i="79" s="1"/>
  <c r="G247" i="79"/>
  <c r="J247" i="79" s="1"/>
  <c r="G248" i="79"/>
  <c r="J248" i="79" s="1"/>
  <c r="G249" i="79"/>
  <c r="J249" i="79" s="1"/>
  <c r="G250" i="79"/>
  <c r="J250" i="79" s="1"/>
  <c r="G251" i="79"/>
  <c r="G244" i="80"/>
  <c r="J244" i="80" s="1"/>
  <c r="G245" i="80"/>
  <c r="J245" i="80" s="1"/>
  <c r="G246" i="80"/>
  <c r="J246" i="80" s="1"/>
  <c r="G247" i="80"/>
  <c r="J247" i="80" s="1"/>
  <c r="G248" i="80"/>
  <c r="J248" i="80" s="1"/>
  <c r="G250" i="80"/>
  <c r="J250" i="80" s="1"/>
  <c r="G251" i="80"/>
  <c r="G244" i="81"/>
  <c r="J244" i="81" s="1"/>
  <c r="G245" i="81"/>
  <c r="J245" i="81" s="1"/>
  <c r="G246" i="81"/>
  <c r="J246" i="81" s="1"/>
  <c r="G247" i="81"/>
  <c r="J247" i="81" s="1"/>
  <c r="G248" i="81"/>
  <c r="J248" i="81" s="1"/>
  <c r="G250" i="81"/>
  <c r="J250" i="81" s="1"/>
  <c r="G251" i="81"/>
  <c r="G244" i="82"/>
  <c r="J244" i="82" s="1"/>
  <c r="G245" i="82"/>
  <c r="J245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G244" i="83"/>
  <c r="J244" i="83" s="1"/>
  <c r="G245" i="83"/>
  <c r="J245" i="83" s="1"/>
  <c r="G247" i="83"/>
  <c r="J247" i="83" s="1"/>
  <c r="G248" i="83"/>
  <c r="J248" i="83" s="1"/>
  <c r="G249" i="83"/>
  <c r="J249" i="83" s="1"/>
  <c r="G250" i="83"/>
  <c r="J250" i="83" s="1"/>
  <c r="G251" i="83"/>
  <c r="G244" i="84"/>
  <c r="J244" i="84" s="1"/>
  <c r="E244" i="85" s="1"/>
  <c r="G244" i="85" s="1"/>
  <c r="J244" i="85" s="1"/>
  <c r="G245" i="84"/>
  <c r="J245" i="84" s="1"/>
  <c r="E245" i="85" s="1"/>
  <c r="G245" i="85" s="1"/>
  <c r="J245" i="85" s="1"/>
  <c r="G247" i="84"/>
  <c r="J247" i="84" s="1"/>
  <c r="E247" i="85" s="1"/>
  <c r="G247" i="85" s="1"/>
  <c r="J247" i="85" s="1"/>
  <c r="G248" i="84"/>
  <c r="J248" i="84" s="1"/>
  <c r="E248" i="85" s="1"/>
  <c r="G248" i="85" s="1"/>
  <c r="J248" i="85" s="1"/>
  <c r="G249" i="84"/>
  <c r="J249" i="84" s="1"/>
  <c r="E249" i="85" s="1"/>
  <c r="G249" i="85" s="1"/>
  <c r="J249" i="85" s="1"/>
  <c r="G250" i="84"/>
  <c r="J250" i="84" s="1"/>
  <c r="E250" i="85" s="1"/>
  <c r="G250" i="85" s="1"/>
  <c r="J250" i="85" s="1"/>
  <c r="G251" i="84"/>
  <c r="G244" i="86"/>
  <c r="J244" i="86" s="1"/>
  <c r="G245" i="86"/>
  <c r="J245" i="86" s="1"/>
  <c r="G247" i="86"/>
  <c r="J247" i="86" s="1"/>
  <c r="G248" i="86"/>
  <c r="J248" i="86" s="1"/>
  <c r="G249" i="86"/>
  <c r="J249" i="86" s="1"/>
  <c r="G250" i="86"/>
  <c r="J250" i="86" s="1"/>
  <c r="G251" i="86"/>
  <c r="G244" i="87"/>
  <c r="J244" i="87" s="1"/>
  <c r="E244" i="88" s="1"/>
  <c r="G244" i="88" s="1"/>
  <c r="J244" i="88" s="1"/>
  <c r="G245" i="87"/>
  <c r="J245" i="87" s="1"/>
  <c r="E245" i="88" s="1"/>
  <c r="G245" i="88" s="1"/>
  <c r="J245" i="88" s="1"/>
  <c r="G247" i="87"/>
  <c r="J247" i="87" s="1"/>
  <c r="E247" i="88" s="1"/>
  <c r="G247" i="88" s="1"/>
  <c r="J247" i="88" s="1"/>
  <c r="G248" i="87"/>
  <c r="J248" i="87" s="1"/>
  <c r="E248" i="88" s="1"/>
  <c r="G248" i="88" s="1"/>
  <c r="J248" i="88" s="1"/>
  <c r="G249" i="87"/>
  <c r="J249" i="87" s="1"/>
  <c r="E249" i="88" s="1"/>
  <c r="G249" i="88" s="1"/>
  <c r="J249" i="88" s="1"/>
  <c r="G250" i="87"/>
  <c r="J250" i="87" s="1"/>
  <c r="E250" i="88" s="1"/>
  <c r="G251" i="87"/>
  <c r="G250" i="88"/>
  <c r="J250" i="88" s="1"/>
  <c r="G244" i="89"/>
  <c r="J244" i="89" s="1"/>
  <c r="G245" i="89"/>
  <c r="J245" i="89" s="1"/>
  <c r="G247" i="89"/>
  <c r="J247" i="89" s="1"/>
  <c r="G248" i="89"/>
  <c r="J248" i="89" s="1"/>
  <c r="G249" i="89"/>
  <c r="J249" i="89" s="1"/>
  <c r="G250" i="89"/>
  <c r="J250" i="89" s="1"/>
  <c r="G251" i="89"/>
  <c r="G244" i="90"/>
  <c r="J244" i="90" s="1"/>
  <c r="G245" i="90"/>
  <c r="J245" i="90" s="1"/>
  <c r="G247" i="90"/>
  <c r="J247" i="90" s="1"/>
  <c r="G248" i="90"/>
  <c r="J248" i="90" s="1"/>
  <c r="G249" i="90"/>
  <c r="J249" i="90" s="1"/>
  <c r="G250" i="90"/>
  <c r="J250" i="90" s="1"/>
  <c r="G251" i="90"/>
  <c r="G244" i="91"/>
  <c r="J244" i="91" s="1"/>
  <c r="G245" i="91"/>
  <c r="J245" i="91" s="1"/>
  <c r="G247" i="91"/>
  <c r="J247" i="91" s="1"/>
  <c r="G248" i="91"/>
  <c r="J248" i="91" s="1"/>
  <c r="G249" i="91"/>
  <c r="J249" i="91" s="1"/>
  <c r="G250" i="91"/>
  <c r="J250" i="91" s="1"/>
  <c r="G251" i="91"/>
  <c r="G244" i="92"/>
  <c r="J244" i="92" s="1"/>
  <c r="G245" i="92"/>
  <c r="J245" i="92" s="1"/>
  <c r="G247" i="92"/>
  <c r="J247" i="92" s="1"/>
  <c r="G248" i="92"/>
  <c r="J248" i="92" s="1"/>
  <c r="G249" i="92"/>
  <c r="J249" i="92" s="1"/>
  <c r="G250" i="92"/>
  <c r="J250" i="92" s="1"/>
  <c r="G251" i="92"/>
  <c r="G244" i="93"/>
  <c r="J244" i="93" s="1"/>
  <c r="G244" i="94" s="1"/>
  <c r="J244" i="94" s="1"/>
  <c r="G245" i="93"/>
  <c r="J245" i="93" s="1"/>
  <c r="G245" i="94" s="1"/>
  <c r="J245" i="94" s="1"/>
  <c r="G247" i="93"/>
  <c r="J247" i="93" s="1"/>
  <c r="G247" i="94" s="1"/>
  <c r="J247" i="94" s="1"/>
  <c r="G248" i="93"/>
  <c r="J248" i="93" s="1"/>
  <c r="G248" i="94" s="1"/>
  <c r="J248" i="94" s="1"/>
  <c r="G249" i="93"/>
  <c r="J249" i="93" s="1"/>
  <c r="G249" i="94" s="1"/>
  <c r="J249" i="94" s="1"/>
  <c r="G250" i="93"/>
  <c r="J250" i="93" s="1"/>
  <c r="G250" i="94" s="1"/>
  <c r="J250" i="94" s="1"/>
  <c r="G251" i="93"/>
  <c r="G244" i="95"/>
  <c r="J244" i="95" s="1"/>
  <c r="G245" i="95"/>
  <c r="J245" i="95" s="1"/>
  <c r="G247" i="95"/>
  <c r="J247" i="95" s="1"/>
  <c r="G248" i="95"/>
  <c r="J248" i="95" s="1"/>
  <c r="G249" i="95"/>
  <c r="J249" i="95" s="1"/>
  <c r="G250" i="95"/>
  <c r="J250" i="95" s="1"/>
  <c r="G251" i="95"/>
  <c r="G244" i="96"/>
  <c r="J244" i="96" s="1"/>
  <c r="G245" i="96"/>
  <c r="J245" i="96" s="1"/>
  <c r="G248" i="96"/>
  <c r="J248" i="96" s="1"/>
  <c r="G249" i="96"/>
  <c r="J249" i="96" s="1"/>
  <c r="G250" i="96"/>
  <c r="J250" i="96" s="1"/>
  <c r="G251" i="96"/>
  <c r="G244" i="97"/>
  <c r="J244" i="97" s="1"/>
  <c r="G245" i="97"/>
  <c r="J245" i="97" s="1"/>
  <c r="G248" i="97"/>
  <c r="J248" i="97" s="1"/>
  <c r="G249" i="97"/>
  <c r="J249" i="97" s="1"/>
  <c r="G250" i="97"/>
  <c r="J250" i="97" s="1"/>
  <c r="G251" i="97"/>
  <c r="G244" i="98"/>
  <c r="J244" i="98" s="1"/>
  <c r="E244" i="99" s="1"/>
  <c r="G244" i="99" s="1"/>
  <c r="J244" i="99" s="1"/>
  <c r="E244" i="100" s="1"/>
  <c r="G244" i="100" s="1"/>
  <c r="J244" i="100" s="1"/>
  <c r="E244" i="101" s="1"/>
  <c r="G244" i="101" s="1"/>
  <c r="J244" i="101" s="1"/>
  <c r="E244" i="102" s="1"/>
  <c r="G244" i="102" s="1"/>
  <c r="J244" i="102" s="1"/>
  <c r="E244" i="103" s="1"/>
  <c r="G244" i="103" s="1"/>
  <c r="J244" i="103" s="1"/>
  <c r="E244" i="104" s="1"/>
  <c r="G244" i="104" s="1"/>
  <c r="J244" i="104" s="1"/>
  <c r="E244" i="105" s="1"/>
  <c r="G244" i="105" s="1"/>
  <c r="J244" i="105" s="1"/>
  <c r="E244" i="106" s="1"/>
  <c r="G244" i="106" s="1"/>
  <c r="J244" i="106" s="1"/>
  <c r="G245" i="98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5" i="105" s="1"/>
  <c r="G245" i="105" s="1"/>
  <c r="J245" i="105" s="1"/>
  <c r="E245" i="106" s="1"/>
  <c r="G245" i="106" s="1"/>
  <c r="J245" i="106" s="1"/>
  <c r="G248" i="98"/>
  <c r="J248" i="98" s="1"/>
  <c r="E248" i="99" s="1"/>
  <c r="G248" i="99" s="1"/>
  <c r="J248" i="99" s="1"/>
  <c r="E248" i="100" s="1"/>
  <c r="G248" i="100" s="1"/>
  <c r="J248" i="100" s="1"/>
  <c r="E248" i="101" s="1"/>
  <c r="G248" i="101" s="1"/>
  <c r="J248" i="101" s="1"/>
  <c r="E248" i="102" s="1"/>
  <c r="G248" i="102" s="1"/>
  <c r="J248" i="102" s="1"/>
  <c r="E248" i="103" s="1"/>
  <c r="G248" i="103" s="1"/>
  <c r="J248" i="103" s="1"/>
  <c r="E248" i="104" s="1"/>
  <c r="G248" i="104" s="1"/>
  <c r="J248" i="104" s="1"/>
  <c r="E248" i="105" s="1"/>
  <c r="G248" i="105" s="1"/>
  <c r="J248" i="105" s="1"/>
  <c r="E248" i="106" s="1"/>
  <c r="G248" i="106" s="1"/>
  <c r="J248" i="106" s="1"/>
  <c r="G249" i="98"/>
  <c r="J249" i="98" s="1"/>
  <c r="E249" i="99" s="1"/>
  <c r="G249" i="99" s="1"/>
  <c r="J249" i="99" s="1"/>
  <c r="E249" i="100" s="1"/>
  <c r="G249" i="100" s="1"/>
  <c r="J249" i="100" s="1"/>
  <c r="E249" i="101" s="1"/>
  <c r="G249" i="101" s="1"/>
  <c r="J249" i="101" s="1"/>
  <c r="E249" i="102" s="1"/>
  <c r="G249" i="102" s="1"/>
  <c r="J249" i="102" s="1"/>
  <c r="E249" i="103" s="1"/>
  <c r="G249" i="103" s="1"/>
  <c r="J249" i="103" s="1"/>
  <c r="E249" i="104" s="1"/>
  <c r="G249" i="104" s="1"/>
  <c r="J249" i="104" s="1"/>
  <c r="E249" i="105" s="1"/>
  <c r="G249" i="105" s="1"/>
  <c r="J249" i="105" s="1"/>
  <c r="E249" i="106" s="1"/>
  <c r="G249" i="106" s="1"/>
  <c r="J249" i="106" s="1"/>
  <c r="G250" i="98"/>
  <c r="J250" i="98" s="1"/>
  <c r="E250" i="99" s="1"/>
  <c r="G250" i="99" s="1"/>
  <c r="J250" i="99" s="1"/>
  <c r="E250" i="100" s="1"/>
  <c r="G250" i="100" s="1"/>
  <c r="J250" i="100" s="1"/>
  <c r="E250" i="101" s="1"/>
  <c r="G250" i="101" s="1"/>
  <c r="J250" i="101" s="1"/>
  <c r="E250" i="102" s="1"/>
  <c r="G250" i="102" s="1"/>
  <c r="J250" i="102" s="1"/>
  <c r="E250" i="103" s="1"/>
  <c r="G250" i="103" s="1"/>
  <c r="J250" i="103" s="1"/>
  <c r="E250" i="104" s="1"/>
  <c r="G250" i="104" s="1"/>
  <c r="J250" i="104" s="1"/>
  <c r="E250" i="105" s="1"/>
  <c r="G250" i="105" s="1"/>
  <c r="J250" i="105" s="1"/>
  <c r="E250" i="106" s="1"/>
  <c r="G250" i="106" s="1"/>
  <c r="J250" i="106" s="1"/>
  <c r="G251" i="98"/>
  <c r="G244" i="107"/>
  <c r="G245" i="107"/>
  <c r="G248" i="107"/>
  <c r="G249" i="107"/>
  <c r="G250" i="107"/>
  <c r="G245" i="77"/>
  <c r="J245" i="77" s="1"/>
  <c r="G246" i="77"/>
  <c r="J246" i="77" s="1"/>
  <c r="G247" i="77"/>
  <c r="J247" i="77" s="1"/>
  <c r="G248" i="77"/>
  <c r="J248" i="77" s="1"/>
  <c r="G249" i="77"/>
  <c r="J249" i="77" s="1"/>
  <c r="G250" i="77"/>
  <c r="J250" i="77" s="1"/>
  <c r="G251" i="77"/>
  <c r="G238" i="78"/>
  <c r="J238" i="78" s="1"/>
  <c r="G239" i="78"/>
  <c r="J239" i="78" s="1"/>
  <c r="G240" i="78"/>
  <c r="J240" i="78" s="1"/>
  <c r="G241" i="78"/>
  <c r="J241" i="78" s="1"/>
  <c r="G242" i="78"/>
  <c r="J242" i="78" s="1"/>
  <c r="G243" i="78"/>
  <c r="J243" i="78" s="1"/>
  <c r="G239" i="79"/>
  <c r="J239" i="79" s="1"/>
  <c r="G240" i="79"/>
  <c r="J240" i="79" s="1"/>
  <c r="G241" i="79"/>
  <c r="J241" i="79" s="1"/>
  <c r="G242" i="79"/>
  <c r="J242" i="79" s="1"/>
  <c r="G243" i="79"/>
  <c r="J243" i="79" s="1"/>
  <c r="G237" i="80"/>
  <c r="J237" i="80" s="1"/>
  <c r="G238" i="80"/>
  <c r="J238" i="80" s="1"/>
  <c r="G239" i="80"/>
  <c r="J239" i="80" s="1"/>
  <c r="G240" i="80"/>
  <c r="J240" i="80" s="1"/>
  <c r="G242" i="80"/>
  <c r="J242" i="80" s="1"/>
  <c r="G243" i="80"/>
  <c r="J243" i="80" s="1"/>
  <c r="G237" i="81"/>
  <c r="G238" i="81"/>
  <c r="J238" i="81" s="1"/>
  <c r="G239" i="81"/>
  <c r="J239" i="81" s="1"/>
  <c r="G240" i="81"/>
  <c r="J240" i="81" s="1"/>
  <c r="G242" i="81"/>
  <c r="J242" i="81" s="1"/>
  <c r="G243" i="81"/>
  <c r="J243" i="81" s="1"/>
  <c r="G237" i="82"/>
  <c r="J237" i="82" s="1"/>
  <c r="G238" i="82"/>
  <c r="J238" i="82" s="1"/>
  <c r="G239" i="82"/>
  <c r="J239" i="82" s="1"/>
  <c r="G240" i="82"/>
  <c r="J240" i="82" s="1"/>
  <c r="G241" i="82"/>
  <c r="J241" i="82" s="1"/>
  <c r="G242" i="82"/>
  <c r="J242" i="82" s="1"/>
  <c r="G243" i="82"/>
  <c r="J243" i="82" s="1"/>
  <c r="G237" i="83"/>
  <c r="G238" i="83"/>
  <c r="J238" i="83" s="1"/>
  <c r="G239" i="83"/>
  <c r="J239" i="83" s="1"/>
  <c r="G240" i="83"/>
  <c r="J240" i="83" s="1"/>
  <c r="G241" i="83"/>
  <c r="J241" i="83" s="1"/>
  <c r="G242" i="83"/>
  <c r="J242" i="83" s="1"/>
  <c r="G243" i="83"/>
  <c r="J243" i="83" s="1"/>
  <c r="G237" i="84"/>
  <c r="J237" i="84" s="1"/>
  <c r="E237" i="85" s="1"/>
  <c r="G237" i="85" s="1"/>
  <c r="J237" i="85" s="1"/>
  <c r="G238" i="84"/>
  <c r="J238" i="84" s="1"/>
  <c r="E238" i="85" s="1"/>
  <c r="G238" i="85" s="1"/>
  <c r="J238" i="85" s="1"/>
  <c r="G239" i="84"/>
  <c r="J239" i="84" s="1"/>
  <c r="E239" i="85" s="1"/>
  <c r="G240" i="84"/>
  <c r="J240" i="84" s="1"/>
  <c r="E240" i="85" s="1"/>
  <c r="G241" i="84"/>
  <c r="J241" i="84" s="1"/>
  <c r="E241" i="85" s="1"/>
  <c r="G242" i="84"/>
  <c r="J242" i="84" s="1"/>
  <c r="E242" i="85" s="1"/>
  <c r="G242" i="85" s="1"/>
  <c r="J242" i="85" s="1"/>
  <c r="G243" i="84"/>
  <c r="J243" i="84" s="1"/>
  <c r="E243" i="85" s="1"/>
  <c r="G243" i="85" s="1"/>
  <c r="J243" i="85" s="1"/>
  <c r="G239" i="85"/>
  <c r="J239" i="85" s="1"/>
  <c r="G240" i="85"/>
  <c r="J240" i="85" s="1"/>
  <c r="G241" i="85"/>
  <c r="J241" i="85" s="1"/>
  <c r="G237" i="86"/>
  <c r="G238" i="86"/>
  <c r="J238" i="86" s="1"/>
  <c r="G239" i="86"/>
  <c r="J239" i="86" s="1"/>
  <c r="G240" i="86"/>
  <c r="J240" i="86" s="1"/>
  <c r="G241" i="86"/>
  <c r="J241" i="86" s="1"/>
  <c r="G242" i="86"/>
  <c r="J242" i="86" s="1"/>
  <c r="G243" i="86"/>
  <c r="J243" i="86" s="1"/>
  <c r="G237" i="87"/>
  <c r="G238" i="87"/>
  <c r="J238" i="87" s="1"/>
  <c r="E238" i="88" s="1"/>
  <c r="G238" i="88" s="1"/>
  <c r="J238" i="88" s="1"/>
  <c r="G239" i="87"/>
  <c r="J239" i="87" s="1"/>
  <c r="E239" i="88" s="1"/>
  <c r="G239" i="88" s="1"/>
  <c r="J239" i="88" s="1"/>
  <c r="G240" i="87"/>
  <c r="J240" i="87" s="1"/>
  <c r="E240" i="88" s="1"/>
  <c r="G240" i="88" s="1"/>
  <c r="J240" i="88" s="1"/>
  <c r="G241" i="87"/>
  <c r="J241" i="87" s="1"/>
  <c r="E241" i="88" s="1"/>
  <c r="G242" i="87"/>
  <c r="J242" i="87" s="1"/>
  <c r="E242" i="88" s="1"/>
  <c r="G242" i="88" s="1"/>
  <c r="J242" i="88" s="1"/>
  <c r="G243" i="87"/>
  <c r="J243" i="87" s="1"/>
  <c r="E243" i="88" s="1"/>
  <c r="G241" i="88"/>
  <c r="J241" i="88" s="1"/>
  <c r="G243" i="88"/>
  <c r="J243" i="88" s="1"/>
  <c r="G237" i="89"/>
  <c r="J237" i="89" s="1"/>
  <c r="G238" i="89"/>
  <c r="J238" i="89" s="1"/>
  <c r="G239" i="89"/>
  <c r="J239" i="89" s="1"/>
  <c r="G240" i="89"/>
  <c r="J240" i="89" s="1"/>
  <c r="G241" i="89"/>
  <c r="J241" i="89" s="1"/>
  <c r="G242" i="89"/>
  <c r="J242" i="89" s="1"/>
  <c r="G243" i="89"/>
  <c r="J243" i="89" s="1"/>
  <c r="G237" i="90"/>
  <c r="G238" i="90"/>
  <c r="J238" i="90" s="1"/>
  <c r="G239" i="90"/>
  <c r="J239" i="90" s="1"/>
  <c r="G240" i="90"/>
  <c r="J240" i="90" s="1"/>
  <c r="G241" i="90"/>
  <c r="J241" i="90" s="1"/>
  <c r="G242" i="90"/>
  <c r="J242" i="90" s="1"/>
  <c r="G243" i="90"/>
  <c r="J243" i="90" s="1"/>
  <c r="G237" i="91"/>
  <c r="J237" i="91" s="1"/>
  <c r="G238" i="91"/>
  <c r="J238" i="91" s="1"/>
  <c r="G239" i="91"/>
  <c r="J239" i="91" s="1"/>
  <c r="G240" i="91"/>
  <c r="J240" i="91" s="1"/>
  <c r="G241" i="91"/>
  <c r="J241" i="91" s="1"/>
  <c r="G242" i="91"/>
  <c r="J242" i="91" s="1"/>
  <c r="G243" i="91"/>
  <c r="J243" i="91" s="1"/>
  <c r="G237" i="92"/>
  <c r="G238" i="92"/>
  <c r="J238" i="92" s="1"/>
  <c r="G239" i="92"/>
  <c r="J239" i="92" s="1"/>
  <c r="G240" i="92"/>
  <c r="J240" i="92" s="1"/>
  <c r="G241" i="92"/>
  <c r="J241" i="92" s="1"/>
  <c r="G242" i="92"/>
  <c r="J242" i="92" s="1"/>
  <c r="G243" i="92"/>
  <c r="J243" i="92" s="1"/>
  <c r="G237" i="93"/>
  <c r="G238" i="93"/>
  <c r="J238" i="93" s="1"/>
  <c r="G238" i="94" s="1"/>
  <c r="J238" i="94" s="1"/>
  <c r="G239" i="93"/>
  <c r="J239" i="93" s="1"/>
  <c r="G239" i="94" s="1"/>
  <c r="J239" i="94" s="1"/>
  <c r="G240" i="93"/>
  <c r="J240" i="93" s="1"/>
  <c r="G240" i="94" s="1"/>
  <c r="J240" i="94" s="1"/>
  <c r="G241" i="93"/>
  <c r="J241" i="93" s="1"/>
  <c r="G241" i="94" s="1"/>
  <c r="J241" i="94" s="1"/>
  <c r="G242" i="93"/>
  <c r="J242" i="93" s="1"/>
  <c r="G242" i="94" s="1"/>
  <c r="J242" i="94" s="1"/>
  <c r="G243" i="93"/>
  <c r="J243" i="93" s="1"/>
  <c r="G243" i="94" s="1"/>
  <c r="J243" i="94" s="1"/>
  <c r="G237" i="95"/>
  <c r="G238" i="95"/>
  <c r="J238" i="95" s="1"/>
  <c r="G239" i="95"/>
  <c r="J239" i="95" s="1"/>
  <c r="G240" i="95"/>
  <c r="J240" i="95" s="1"/>
  <c r="G241" i="95"/>
  <c r="J241" i="95" s="1"/>
  <c r="G242" i="95"/>
  <c r="J242" i="95" s="1"/>
  <c r="G243" i="95"/>
  <c r="J243" i="95" s="1"/>
  <c r="G237" i="96"/>
  <c r="J237" i="96" s="1"/>
  <c r="G238" i="96"/>
  <c r="J238" i="96" s="1"/>
  <c r="G239" i="96"/>
  <c r="J239" i="96" s="1"/>
  <c r="G240" i="96"/>
  <c r="J240" i="96" s="1"/>
  <c r="G241" i="96"/>
  <c r="J241" i="96" s="1"/>
  <c r="G242" i="96"/>
  <c r="J242" i="96" s="1"/>
  <c r="G243" i="96"/>
  <c r="J243" i="96" s="1"/>
  <c r="G237" i="97"/>
  <c r="G238" i="97"/>
  <c r="J238" i="97" s="1"/>
  <c r="G239" i="97"/>
  <c r="J239" i="97" s="1"/>
  <c r="G240" i="97"/>
  <c r="J240" i="97" s="1"/>
  <c r="G241" i="97"/>
  <c r="J241" i="97" s="1"/>
  <c r="G242" i="97"/>
  <c r="J242" i="97" s="1"/>
  <c r="G243" i="97"/>
  <c r="J243" i="97" s="1"/>
  <c r="G237" i="98"/>
  <c r="J237" i="98" s="1"/>
  <c r="E237" i="99" s="1"/>
  <c r="G237" i="99" s="1"/>
  <c r="J237" i="99" s="1"/>
  <c r="E237" i="100" s="1"/>
  <c r="G237" i="100" s="1"/>
  <c r="J237" i="100" s="1"/>
  <c r="E237" i="101" s="1"/>
  <c r="G237" i="101" s="1"/>
  <c r="J237" i="101" s="1"/>
  <c r="E237" i="102" s="1"/>
  <c r="G237" i="102" s="1"/>
  <c r="J237" i="102" s="1"/>
  <c r="E237" i="103" s="1"/>
  <c r="G237" i="103" s="1"/>
  <c r="J237" i="103" s="1"/>
  <c r="E237" i="104" s="1"/>
  <c r="G237" i="104" s="1"/>
  <c r="J237" i="104" s="1"/>
  <c r="E237" i="105" s="1"/>
  <c r="G237" i="105" s="1"/>
  <c r="J237" i="105" s="1"/>
  <c r="E237" i="106" s="1"/>
  <c r="G237" i="106" s="1"/>
  <c r="J237" i="106" s="1"/>
  <c r="G238" i="98"/>
  <c r="J238" i="98" s="1"/>
  <c r="E238" i="99" s="1"/>
  <c r="G238" i="99" s="1"/>
  <c r="J238" i="99" s="1"/>
  <c r="E238" i="100" s="1"/>
  <c r="G238" i="100" s="1"/>
  <c r="J238" i="100" s="1"/>
  <c r="E238" i="101" s="1"/>
  <c r="G238" i="101" s="1"/>
  <c r="J238" i="101" s="1"/>
  <c r="E238" i="102" s="1"/>
  <c r="G238" i="102" s="1"/>
  <c r="J238" i="102" s="1"/>
  <c r="E238" i="103" s="1"/>
  <c r="G238" i="103" s="1"/>
  <c r="J238" i="103" s="1"/>
  <c r="E238" i="104" s="1"/>
  <c r="G238" i="104" s="1"/>
  <c r="J238" i="104" s="1"/>
  <c r="E238" i="105" s="1"/>
  <c r="G238" i="105" s="1"/>
  <c r="J238" i="105" s="1"/>
  <c r="E238" i="106" s="1"/>
  <c r="G238" i="106" s="1"/>
  <c r="J238" i="106" s="1"/>
  <c r="G239" i="98"/>
  <c r="J239" i="98" s="1"/>
  <c r="E239" i="99" s="1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G239" i="102" s="1"/>
  <c r="J239" i="102" s="1"/>
  <c r="E239" i="103" s="1"/>
  <c r="G239" i="103" s="1"/>
  <c r="J239" i="103" s="1"/>
  <c r="E239" i="104" s="1"/>
  <c r="G239" i="104" s="1"/>
  <c r="J239" i="104" s="1"/>
  <c r="E239" i="105" s="1"/>
  <c r="G239" i="105" s="1"/>
  <c r="J239" i="105" s="1"/>
  <c r="E239" i="106" s="1"/>
  <c r="G239" i="106" s="1"/>
  <c r="J239" i="106" s="1"/>
  <c r="G240" i="98"/>
  <c r="J240" i="98" s="1"/>
  <c r="E240" i="99" s="1"/>
  <c r="G241" i="98"/>
  <c r="J241" i="98" s="1"/>
  <c r="E241" i="99" s="1"/>
  <c r="G241" i="99" s="1"/>
  <c r="J241" i="99" s="1"/>
  <c r="E241" i="100" s="1"/>
  <c r="G241" i="100" s="1"/>
  <c r="J241" i="100" s="1"/>
  <c r="E241" i="101" s="1"/>
  <c r="G241" i="101" s="1"/>
  <c r="J241" i="101" s="1"/>
  <c r="E241" i="102" s="1"/>
  <c r="G241" i="102" s="1"/>
  <c r="J241" i="102" s="1"/>
  <c r="E241" i="103" s="1"/>
  <c r="G241" i="103" s="1"/>
  <c r="J241" i="103" s="1"/>
  <c r="E241" i="104" s="1"/>
  <c r="G241" i="104" s="1"/>
  <c r="J241" i="104" s="1"/>
  <c r="E241" i="105" s="1"/>
  <c r="G241" i="105" s="1"/>
  <c r="J241" i="105" s="1"/>
  <c r="E241" i="106" s="1"/>
  <c r="G241" i="106" s="1"/>
  <c r="J241" i="106" s="1"/>
  <c r="G242" i="98"/>
  <c r="J242" i="98" s="1"/>
  <c r="E242" i="99" s="1"/>
  <c r="G243" i="98"/>
  <c r="J243" i="98" s="1"/>
  <c r="E243" i="99" s="1"/>
  <c r="G240" i="99"/>
  <c r="J240" i="99" s="1"/>
  <c r="E240" i="100" s="1"/>
  <c r="G240" i="100" s="1"/>
  <c r="J240" i="100" s="1"/>
  <c r="E240" i="101" s="1"/>
  <c r="G240" i="101" s="1"/>
  <c r="J240" i="101" s="1"/>
  <c r="E240" i="102" s="1"/>
  <c r="G240" i="102" s="1"/>
  <c r="J240" i="102" s="1"/>
  <c r="E240" i="103" s="1"/>
  <c r="G240" i="103" s="1"/>
  <c r="J240" i="103" s="1"/>
  <c r="E240" i="104" s="1"/>
  <c r="G240" i="104" s="1"/>
  <c r="J240" i="104" s="1"/>
  <c r="E240" i="105" s="1"/>
  <c r="G240" i="105" s="1"/>
  <c r="J240" i="105" s="1"/>
  <c r="E240" i="106" s="1"/>
  <c r="G240" i="106" s="1"/>
  <c r="J240" i="106" s="1"/>
  <c r="G242" i="99"/>
  <c r="J242" i="99" s="1"/>
  <c r="E242" i="100" s="1"/>
  <c r="G242" i="100" s="1"/>
  <c r="J242" i="100" s="1"/>
  <c r="E242" i="101" s="1"/>
  <c r="G242" i="101" s="1"/>
  <c r="J242" i="101" s="1"/>
  <c r="E242" i="102" s="1"/>
  <c r="G242" i="102" s="1"/>
  <c r="J242" i="102" s="1"/>
  <c r="E242" i="103" s="1"/>
  <c r="G242" i="103" s="1"/>
  <c r="J242" i="103" s="1"/>
  <c r="E242" i="104" s="1"/>
  <c r="G242" i="104" s="1"/>
  <c r="J242" i="104" s="1"/>
  <c r="E242" i="105" s="1"/>
  <c r="G242" i="105" s="1"/>
  <c r="J242" i="105" s="1"/>
  <c r="E242" i="106" s="1"/>
  <c r="G242" i="106" s="1"/>
  <c r="J242" i="106" s="1"/>
  <c r="G243" i="99"/>
  <c r="J243" i="99" s="1"/>
  <c r="E243" i="100" s="1"/>
  <c r="G243" i="100"/>
  <c r="J243" i="100" s="1"/>
  <c r="E243" i="101" s="1"/>
  <c r="G243" i="101" s="1"/>
  <c r="J243" i="101" s="1"/>
  <c r="E243" i="102" s="1"/>
  <c r="G243" i="102" s="1"/>
  <c r="J243" i="102" s="1"/>
  <c r="E243" i="103" s="1"/>
  <c r="G243" i="103" s="1"/>
  <c r="J243" i="103" s="1"/>
  <c r="E243" i="104" s="1"/>
  <c r="G243" i="104" s="1"/>
  <c r="J243" i="104" s="1"/>
  <c r="E243" i="105" s="1"/>
  <c r="G243" i="105" s="1"/>
  <c r="J243" i="105" s="1"/>
  <c r="E243" i="106" s="1"/>
  <c r="G243" i="106" s="1"/>
  <c r="J243" i="106" s="1"/>
  <c r="G237" i="107"/>
  <c r="G238" i="107"/>
  <c r="G239" i="107"/>
  <c r="G240" i="107"/>
  <c r="G241" i="107"/>
  <c r="G242" i="107"/>
  <c r="G243" i="107"/>
  <c r="G237" i="77"/>
  <c r="J237" i="77" s="1"/>
  <c r="G238" i="77"/>
  <c r="J238" i="77" s="1"/>
  <c r="G239" i="77"/>
  <c r="J239" i="77" s="1"/>
  <c r="G240" i="77"/>
  <c r="J240" i="77" s="1"/>
  <c r="G241" i="77"/>
  <c r="J241" i="77" s="1"/>
  <c r="G243" i="77"/>
  <c r="J243" i="77" s="1"/>
  <c r="E237" i="8"/>
  <c r="E238" i="8"/>
  <c r="E239" i="8"/>
  <c r="E240" i="8"/>
  <c r="E241" i="8"/>
  <c r="E243" i="8"/>
  <c r="E245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48" i="8"/>
  <c r="E249" i="8"/>
  <c r="E250" i="8"/>
  <c r="E251" i="8"/>
  <c r="E252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G232" i="77" s="1"/>
  <c r="J232" i="77" s="1"/>
  <c r="E233" i="77"/>
  <c r="E234" i="77"/>
  <c r="G234" i="77" s="1"/>
  <c r="J234" i="77" s="1"/>
  <c r="E235" i="77"/>
  <c r="E236" i="77"/>
  <c r="E237" i="77"/>
  <c r="E238" i="77"/>
  <c r="E239" i="77"/>
  <c r="E240" i="77"/>
  <c r="E241" i="77"/>
  <c r="E243" i="77"/>
  <c r="E245" i="77"/>
  <c r="E246" i="77"/>
  <c r="E247" i="77"/>
  <c r="E248" i="77"/>
  <c r="E249" i="77"/>
  <c r="E250" i="77"/>
  <c r="E251" i="77"/>
  <c r="E252" i="77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J248" i="74"/>
  <c r="J249" i="74"/>
  <c r="J250" i="74"/>
  <c r="J251" i="74"/>
  <c r="J252" i="74"/>
  <c r="J236" i="74"/>
  <c r="J237" i="74"/>
  <c r="J238" i="74"/>
  <c r="J239" i="74"/>
  <c r="J240" i="74"/>
  <c r="J241" i="74"/>
  <c r="J243" i="74"/>
  <c r="J245" i="74"/>
  <c r="J246" i="74"/>
  <c r="J247" i="74"/>
  <c r="G247" i="74"/>
  <c r="G248" i="74"/>
  <c r="G249" i="74"/>
  <c r="G250" i="74"/>
  <c r="G251" i="74"/>
  <c r="G252" i="74"/>
  <c r="G237" i="74"/>
  <c r="G238" i="74"/>
  <c r="G239" i="74"/>
  <c r="G240" i="74"/>
  <c r="G241" i="74"/>
  <c r="G242" i="74"/>
  <c r="J242" i="74" s="1"/>
  <c r="G243" i="74"/>
  <c r="G244" i="74"/>
  <c r="J244" i="74" s="1"/>
  <c r="G245" i="74"/>
  <c r="G246" i="74"/>
  <c r="K151" i="8"/>
  <c r="K152" i="8"/>
  <c r="K153" i="8"/>
  <c r="K154" i="8"/>
  <c r="K155" i="8"/>
  <c r="K156" i="8"/>
  <c r="J156" i="8" s="1"/>
  <c r="K157" i="8"/>
  <c r="K158" i="8"/>
  <c r="K159" i="8"/>
  <c r="M156" i="87"/>
  <c r="G156" i="87"/>
  <c r="J156" i="87" s="1"/>
  <c r="E156" i="88" s="1"/>
  <c r="M156" i="88"/>
  <c r="G156" i="88"/>
  <c r="J156" i="88" s="1"/>
  <c r="M156" i="89"/>
  <c r="G156" i="89"/>
  <c r="J156" i="89" s="1"/>
  <c r="M156" i="90"/>
  <c r="G156" i="90"/>
  <c r="J156" i="90" s="1"/>
  <c r="M156" i="91"/>
  <c r="G156" i="91"/>
  <c r="J156" i="91" s="1"/>
  <c r="M156" i="92"/>
  <c r="G156" i="92"/>
  <c r="J156" i="92" s="1"/>
  <c r="M156" i="93"/>
  <c r="G156" i="93"/>
  <c r="J156" i="93" s="1"/>
  <c r="G156" i="94" s="1"/>
  <c r="J156" i="94" s="1"/>
  <c r="M156" i="94"/>
  <c r="M156" i="95"/>
  <c r="G156" i="95"/>
  <c r="J156" i="95" s="1"/>
  <c r="M156" i="96"/>
  <c r="G156" i="96"/>
  <c r="J156" i="96" s="1"/>
  <c r="M156" i="97"/>
  <c r="G156" i="97"/>
  <c r="J156" i="97" s="1"/>
  <c r="M156" i="98"/>
  <c r="G156" i="98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M156" i="99"/>
  <c r="M156" i="100"/>
  <c r="M156" i="101"/>
  <c r="M156" i="102"/>
  <c r="M156" i="103"/>
  <c r="M156" i="104"/>
  <c r="M156" i="105"/>
  <c r="M156" i="106"/>
  <c r="M156" i="107"/>
  <c r="J156" i="107"/>
  <c r="G156" i="107"/>
  <c r="M156" i="86"/>
  <c r="G156" i="86"/>
  <c r="J156" i="86" s="1"/>
  <c r="P242" i="8"/>
  <c r="P243" i="8"/>
  <c r="P246" i="8"/>
  <c r="P247" i="8"/>
  <c r="P249" i="8"/>
  <c r="K250" i="8"/>
  <c r="P250" i="8" s="1"/>
  <c r="K251" i="8"/>
  <c r="P251" i="8" s="1"/>
  <c r="K252" i="8"/>
  <c r="P252" i="8" s="1"/>
  <c r="G245" i="8"/>
  <c r="G248" i="8"/>
  <c r="G249" i="8"/>
  <c r="F250" i="8"/>
  <c r="G250" i="8" s="1"/>
  <c r="F251" i="8"/>
  <c r="F252" i="8"/>
  <c r="G252" i="8" s="1"/>
  <c r="G236" i="78"/>
  <c r="J236" i="78" s="1"/>
  <c r="G235" i="78"/>
  <c r="J235" i="78" s="1"/>
  <c r="G234" i="78"/>
  <c r="J234" i="78" s="1"/>
  <c r="G233" i="78"/>
  <c r="J233" i="78" s="1"/>
  <c r="G232" i="78"/>
  <c r="J232" i="78" s="1"/>
  <c r="G231" i="78"/>
  <c r="J231" i="78" s="1"/>
  <c r="G230" i="78"/>
  <c r="J230" i="78" s="1"/>
  <c r="G236" i="79"/>
  <c r="J236" i="79" s="1"/>
  <c r="G235" i="79"/>
  <c r="J235" i="79" s="1"/>
  <c r="G234" i="79"/>
  <c r="J234" i="79" s="1"/>
  <c r="G233" i="79"/>
  <c r="J233" i="79" s="1"/>
  <c r="G232" i="79"/>
  <c r="J232" i="79" s="1"/>
  <c r="G231" i="79"/>
  <c r="J231" i="79" s="1"/>
  <c r="G230" i="79"/>
  <c r="J230" i="79" s="1"/>
  <c r="G236" i="80"/>
  <c r="J236" i="80" s="1"/>
  <c r="G235" i="80"/>
  <c r="J235" i="80" s="1"/>
  <c r="G234" i="80"/>
  <c r="J234" i="80" s="1"/>
  <c r="G232" i="80"/>
  <c r="J232" i="80" s="1"/>
  <c r="G231" i="80"/>
  <c r="J231" i="80" s="1"/>
  <c r="G230" i="80"/>
  <c r="J230" i="80" s="1"/>
  <c r="G229" i="80"/>
  <c r="J229" i="80" s="1"/>
  <c r="J237" i="81"/>
  <c r="G236" i="81"/>
  <c r="J236" i="81" s="1"/>
  <c r="G235" i="81"/>
  <c r="J235" i="81" s="1"/>
  <c r="G234" i="81"/>
  <c r="J234" i="81" s="1"/>
  <c r="G232" i="81"/>
  <c r="J232" i="81" s="1"/>
  <c r="G231" i="81"/>
  <c r="J231" i="81" s="1"/>
  <c r="G230" i="81"/>
  <c r="J230" i="81" s="1"/>
  <c r="G229" i="81"/>
  <c r="J229" i="81" s="1"/>
  <c r="G236" i="82"/>
  <c r="J236" i="82" s="1"/>
  <c r="G235" i="82"/>
  <c r="J235" i="82" s="1"/>
  <c r="G234" i="82"/>
  <c r="J234" i="82" s="1"/>
  <c r="G233" i="82"/>
  <c r="J233" i="82" s="1"/>
  <c r="G232" i="82"/>
  <c r="J232" i="82" s="1"/>
  <c r="G231" i="82"/>
  <c r="J231" i="82" s="1"/>
  <c r="G230" i="82"/>
  <c r="J230" i="82" s="1"/>
  <c r="G229" i="82"/>
  <c r="J229" i="82" s="1"/>
  <c r="J237" i="83"/>
  <c r="G236" i="83"/>
  <c r="J236" i="83" s="1"/>
  <c r="G235" i="83"/>
  <c r="J235" i="83" s="1"/>
  <c r="G234" i="83"/>
  <c r="J234" i="83" s="1"/>
  <c r="G233" i="83"/>
  <c r="J233" i="83" s="1"/>
  <c r="G232" i="83"/>
  <c r="J232" i="83" s="1"/>
  <c r="G231" i="83"/>
  <c r="J231" i="83" s="1"/>
  <c r="G230" i="83"/>
  <c r="J230" i="83" s="1"/>
  <c r="G229" i="83"/>
  <c r="J229" i="83" s="1"/>
  <c r="G236" i="84"/>
  <c r="J236" i="84" s="1"/>
  <c r="E236" i="85" s="1"/>
  <c r="G236" i="85" s="1"/>
  <c r="J236" i="85" s="1"/>
  <c r="G235" i="84"/>
  <c r="J235" i="84" s="1"/>
  <c r="E235" i="85" s="1"/>
  <c r="G234" i="84"/>
  <c r="J234" i="84" s="1"/>
  <c r="E234" i="85" s="1"/>
  <c r="G233" i="84"/>
  <c r="J233" i="84" s="1"/>
  <c r="E233" i="85" s="1"/>
  <c r="G232" i="84"/>
  <c r="J232" i="84" s="1"/>
  <c r="E232" i="85" s="1"/>
  <c r="G231" i="84"/>
  <c r="J231" i="84" s="1"/>
  <c r="E231" i="85" s="1"/>
  <c r="G231" i="85" s="1"/>
  <c r="J231" i="85" s="1"/>
  <c r="G230" i="84"/>
  <c r="J230" i="84" s="1"/>
  <c r="E230" i="85" s="1"/>
  <c r="G230" i="85" s="1"/>
  <c r="J230" i="85" s="1"/>
  <c r="G229" i="84"/>
  <c r="J229" i="84" s="1"/>
  <c r="E229" i="85" s="1"/>
  <c r="G229" i="85" s="1"/>
  <c r="J229" i="85" s="1"/>
  <c r="G235" i="85"/>
  <c r="J235" i="85" s="1"/>
  <c r="G234" i="85"/>
  <c r="J234" i="85" s="1"/>
  <c r="G233" i="85"/>
  <c r="J233" i="85" s="1"/>
  <c r="G232" i="85"/>
  <c r="J232" i="85" s="1"/>
  <c r="J237" i="86"/>
  <c r="G236" i="86"/>
  <c r="J236" i="86" s="1"/>
  <c r="G235" i="86"/>
  <c r="J235" i="86" s="1"/>
  <c r="G234" i="86"/>
  <c r="J234" i="86" s="1"/>
  <c r="G233" i="86"/>
  <c r="J233" i="86" s="1"/>
  <c r="G232" i="86"/>
  <c r="J232" i="86" s="1"/>
  <c r="G231" i="86"/>
  <c r="J231" i="86" s="1"/>
  <c r="G230" i="86"/>
  <c r="J230" i="86" s="1"/>
  <c r="G229" i="86"/>
  <c r="J229" i="86" s="1"/>
  <c r="J237" i="87"/>
  <c r="E237" i="88" s="1"/>
  <c r="G237" i="88" s="1"/>
  <c r="J237" i="88" s="1"/>
  <c r="G236" i="87"/>
  <c r="J236" i="87" s="1"/>
  <c r="E236" i="88" s="1"/>
  <c r="G235" i="87"/>
  <c r="J235" i="87" s="1"/>
  <c r="E235" i="88" s="1"/>
  <c r="G235" i="88" s="1"/>
  <c r="J235" i="88" s="1"/>
  <c r="G234" i="87"/>
  <c r="J234" i="87" s="1"/>
  <c r="E234" i="88" s="1"/>
  <c r="G233" i="87"/>
  <c r="J233" i="87" s="1"/>
  <c r="E233" i="88" s="1"/>
  <c r="G232" i="87"/>
  <c r="J232" i="87" s="1"/>
  <c r="E232" i="88" s="1"/>
  <c r="G231" i="87"/>
  <c r="J231" i="87" s="1"/>
  <c r="E231" i="88" s="1"/>
  <c r="G230" i="87"/>
  <c r="J230" i="87" s="1"/>
  <c r="E230" i="88" s="1"/>
  <c r="G229" i="87"/>
  <c r="J229" i="87" s="1"/>
  <c r="E229" i="88" s="1"/>
  <c r="G236" i="88"/>
  <c r="J236" i="88" s="1"/>
  <c r="G234" i="88"/>
  <c r="J234" i="88" s="1"/>
  <c r="G233" i="88"/>
  <c r="J233" i="88" s="1"/>
  <c r="G232" i="88"/>
  <c r="J232" i="88" s="1"/>
  <c r="G231" i="88"/>
  <c r="J231" i="88" s="1"/>
  <c r="G230" i="88"/>
  <c r="J230" i="88" s="1"/>
  <c r="G229" i="88"/>
  <c r="J229" i="88" s="1"/>
  <c r="G236" i="89"/>
  <c r="J236" i="89" s="1"/>
  <c r="G235" i="89"/>
  <c r="J235" i="89" s="1"/>
  <c r="G234" i="89"/>
  <c r="J234" i="89" s="1"/>
  <c r="G233" i="89"/>
  <c r="J233" i="89" s="1"/>
  <c r="G232" i="89"/>
  <c r="J232" i="89" s="1"/>
  <c r="G231" i="89"/>
  <c r="J231" i="89" s="1"/>
  <c r="G230" i="89"/>
  <c r="J230" i="89" s="1"/>
  <c r="G229" i="89"/>
  <c r="J229" i="89" s="1"/>
  <c r="J237" i="90"/>
  <c r="G236" i="90"/>
  <c r="J236" i="90" s="1"/>
  <c r="G235" i="90"/>
  <c r="J235" i="90" s="1"/>
  <c r="G234" i="90"/>
  <c r="J234" i="90" s="1"/>
  <c r="G233" i="90"/>
  <c r="J233" i="90" s="1"/>
  <c r="G232" i="90"/>
  <c r="J232" i="90" s="1"/>
  <c r="G231" i="90"/>
  <c r="J231" i="90" s="1"/>
  <c r="G230" i="90"/>
  <c r="J230" i="90" s="1"/>
  <c r="G229" i="90"/>
  <c r="J229" i="90" s="1"/>
  <c r="G236" i="91"/>
  <c r="J236" i="91" s="1"/>
  <c r="G235" i="91"/>
  <c r="J235" i="91" s="1"/>
  <c r="G234" i="91"/>
  <c r="J234" i="91" s="1"/>
  <c r="G233" i="91"/>
  <c r="J233" i="91" s="1"/>
  <c r="G232" i="91"/>
  <c r="J232" i="91" s="1"/>
  <c r="G231" i="91"/>
  <c r="J231" i="91" s="1"/>
  <c r="G230" i="91"/>
  <c r="J230" i="91" s="1"/>
  <c r="G229" i="91"/>
  <c r="J229" i="91" s="1"/>
  <c r="J237" i="92"/>
  <c r="G236" i="92"/>
  <c r="J236" i="92" s="1"/>
  <c r="G235" i="92"/>
  <c r="J235" i="92" s="1"/>
  <c r="G234" i="92"/>
  <c r="J234" i="92" s="1"/>
  <c r="G233" i="92"/>
  <c r="J233" i="92" s="1"/>
  <c r="G232" i="92"/>
  <c r="J232" i="92" s="1"/>
  <c r="G231" i="92"/>
  <c r="J231" i="92" s="1"/>
  <c r="G230" i="92"/>
  <c r="J230" i="92" s="1"/>
  <c r="G229" i="92"/>
  <c r="J229" i="92" s="1"/>
  <c r="J237" i="93"/>
  <c r="G237" i="94" s="1"/>
  <c r="J237" i="94" s="1"/>
  <c r="G236" i="93"/>
  <c r="J236" i="93" s="1"/>
  <c r="G236" i="94" s="1"/>
  <c r="J236" i="94" s="1"/>
  <c r="G235" i="93"/>
  <c r="J235" i="93" s="1"/>
  <c r="G235" i="94" s="1"/>
  <c r="J235" i="94" s="1"/>
  <c r="G234" i="93"/>
  <c r="J234" i="93" s="1"/>
  <c r="G234" i="94" s="1"/>
  <c r="J234" i="94" s="1"/>
  <c r="G233" i="93"/>
  <c r="J233" i="93" s="1"/>
  <c r="G233" i="94" s="1"/>
  <c r="J233" i="94" s="1"/>
  <c r="G232" i="93"/>
  <c r="J232" i="93" s="1"/>
  <c r="G232" i="94" s="1"/>
  <c r="J232" i="94" s="1"/>
  <c r="G231" i="93"/>
  <c r="J231" i="93" s="1"/>
  <c r="G231" i="94" s="1"/>
  <c r="J231" i="94" s="1"/>
  <c r="G230" i="93"/>
  <c r="J230" i="93" s="1"/>
  <c r="G230" i="94" s="1"/>
  <c r="J230" i="94" s="1"/>
  <c r="G229" i="93"/>
  <c r="J229" i="93" s="1"/>
  <c r="G229" i="94" s="1"/>
  <c r="J229" i="94" s="1"/>
  <c r="J237" i="95"/>
  <c r="G236" i="95"/>
  <c r="J236" i="95" s="1"/>
  <c r="G235" i="95"/>
  <c r="J235" i="95" s="1"/>
  <c r="G234" i="95"/>
  <c r="J234" i="95" s="1"/>
  <c r="G233" i="95"/>
  <c r="J233" i="95" s="1"/>
  <c r="G232" i="95"/>
  <c r="J232" i="95" s="1"/>
  <c r="G231" i="95"/>
  <c r="J231" i="95" s="1"/>
  <c r="G230" i="95"/>
  <c r="J230" i="95" s="1"/>
  <c r="G229" i="95"/>
  <c r="J229" i="95" s="1"/>
  <c r="G236" i="96"/>
  <c r="J236" i="96" s="1"/>
  <c r="G235" i="96"/>
  <c r="J235" i="96" s="1"/>
  <c r="G234" i="96"/>
  <c r="J234" i="96" s="1"/>
  <c r="G233" i="96"/>
  <c r="J233" i="96" s="1"/>
  <c r="G232" i="96"/>
  <c r="J232" i="96" s="1"/>
  <c r="G231" i="96"/>
  <c r="J231" i="96" s="1"/>
  <c r="G230" i="96"/>
  <c r="J230" i="96" s="1"/>
  <c r="G229" i="96"/>
  <c r="J229" i="96" s="1"/>
  <c r="J237" i="97"/>
  <c r="G236" i="97"/>
  <c r="J236" i="97" s="1"/>
  <c r="G235" i="97"/>
  <c r="J235" i="97" s="1"/>
  <c r="G234" i="97"/>
  <c r="J234" i="97" s="1"/>
  <c r="G233" i="97"/>
  <c r="J233" i="97" s="1"/>
  <c r="G232" i="97"/>
  <c r="J232" i="97" s="1"/>
  <c r="G231" i="97"/>
  <c r="J231" i="97" s="1"/>
  <c r="G230" i="97"/>
  <c r="J230" i="97" s="1"/>
  <c r="G229" i="97"/>
  <c r="J229" i="97" s="1"/>
  <c r="G236" i="98"/>
  <c r="J236" i="98" s="1"/>
  <c r="E236" i="99" s="1"/>
  <c r="G235" i="98"/>
  <c r="J235" i="98" s="1"/>
  <c r="E235" i="99" s="1"/>
  <c r="G234" i="98"/>
  <c r="J234" i="98" s="1"/>
  <c r="E234" i="99" s="1"/>
  <c r="G234" i="99" s="1"/>
  <c r="J234" i="99" s="1"/>
  <c r="E234" i="100" s="1"/>
  <c r="G234" i="100" s="1"/>
  <c r="J234" i="100" s="1"/>
  <c r="E234" i="101" s="1"/>
  <c r="G234" i="101" s="1"/>
  <c r="J234" i="101" s="1"/>
  <c r="E234" i="102" s="1"/>
  <c r="G234" i="102" s="1"/>
  <c r="J234" i="102" s="1"/>
  <c r="E234" i="103" s="1"/>
  <c r="G234" i="103" s="1"/>
  <c r="J234" i="103" s="1"/>
  <c r="E234" i="104" s="1"/>
  <c r="G234" i="104" s="1"/>
  <c r="J234" i="104" s="1"/>
  <c r="E234" i="105" s="1"/>
  <c r="G234" i="105" s="1"/>
  <c r="J234" i="105" s="1"/>
  <c r="E234" i="106" s="1"/>
  <c r="G234" i="106" s="1"/>
  <c r="J234" i="106" s="1"/>
  <c r="G233" i="98"/>
  <c r="J233" i="98" s="1"/>
  <c r="E233" i="99" s="1"/>
  <c r="G233" i="99" s="1"/>
  <c r="J233" i="99" s="1"/>
  <c r="E233" i="100" s="1"/>
  <c r="G233" i="100" s="1"/>
  <c r="J233" i="100" s="1"/>
  <c r="E233" i="101" s="1"/>
  <c r="G233" i="101" s="1"/>
  <c r="J233" i="101" s="1"/>
  <c r="E233" i="102" s="1"/>
  <c r="G233" i="102" s="1"/>
  <c r="J233" i="102" s="1"/>
  <c r="E233" i="103" s="1"/>
  <c r="G233" i="103" s="1"/>
  <c r="J233" i="103" s="1"/>
  <c r="E233" i="104" s="1"/>
  <c r="G233" i="104" s="1"/>
  <c r="J233" i="104" s="1"/>
  <c r="E233" i="105" s="1"/>
  <c r="G233" i="105" s="1"/>
  <c r="J233" i="105" s="1"/>
  <c r="E233" i="106" s="1"/>
  <c r="G233" i="106" s="1"/>
  <c r="J233" i="106" s="1"/>
  <c r="G232" i="98"/>
  <c r="J232" i="98" s="1"/>
  <c r="E232" i="99" s="1"/>
  <c r="G232" i="99" s="1"/>
  <c r="J232" i="99" s="1"/>
  <c r="E232" i="100" s="1"/>
  <c r="G232" i="100" s="1"/>
  <c r="J232" i="100" s="1"/>
  <c r="E232" i="101" s="1"/>
  <c r="G232" i="101" s="1"/>
  <c r="J232" i="101" s="1"/>
  <c r="E232" i="102" s="1"/>
  <c r="G232" i="102" s="1"/>
  <c r="J232" i="102" s="1"/>
  <c r="E232" i="103" s="1"/>
  <c r="G232" i="103" s="1"/>
  <c r="J232" i="103" s="1"/>
  <c r="E232" i="104" s="1"/>
  <c r="G232" i="104" s="1"/>
  <c r="J232" i="104" s="1"/>
  <c r="E232" i="105" s="1"/>
  <c r="G232" i="105" s="1"/>
  <c r="J232" i="105" s="1"/>
  <c r="E232" i="106" s="1"/>
  <c r="G232" i="106" s="1"/>
  <c r="J232" i="106" s="1"/>
  <c r="G231" i="98"/>
  <c r="J231" i="98" s="1"/>
  <c r="E231" i="99" s="1"/>
  <c r="G230" i="98"/>
  <c r="J230" i="98" s="1"/>
  <c r="E230" i="99" s="1"/>
  <c r="G230" i="99" s="1"/>
  <c r="J230" i="99" s="1"/>
  <c r="E230" i="100" s="1"/>
  <c r="G230" i="100" s="1"/>
  <c r="J230" i="100" s="1"/>
  <c r="E230" i="101" s="1"/>
  <c r="G230" i="101" s="1"/>
  <c r="J230" i="101" s="1"/>
  <c r="E230" i="102" s="1"/>
  <c r="G230" i="102" s="1"/>
  <c r="J230" i="102" s="1"/>
  <c r="E230" i="103" s="1"/>
  <c r="G230" i="103" s="1"/>
  <c r="J230" i="103" s="1"/>
  <c r="E230" i="104" s="1"/>
  <c r="G230" i="104" s="1"/>
  <c r="J230" i="104" s="1"/>
  <c r="E230" i="105" s="1"/>
  <c r="G230" i="105" s="1"/>
  <c r="J230" i="105" s="1"/>
  <c r="E230" i="106" s="1"/>
  <c r="G230" i="106" s="1"/>
  <c r="J230" i="106" s="1"/>
  <c r="G229" i="98"/>
  <c r="J229" i="98" s="1"/>
  <c r="E229" i="99" s="1"/>
  <c r="G236" i="99"/>
  <c r="J236" i="99" s="1"/>
  <c r="E236" i="100" s="1"/>
  <c r="G235" i="99"/>
  <c r="J235" i="99" s="1"/>
  <c r="E235" i="100" s="1"/>
  <c r="G231" i="99"/>
  <c r="J231" i="99" s="1"/>
  <c r="E231" i="100" s="1"/>
  <c r="G231" i="100" s="1"/>
  <c r="J231" i="100" s="1"/>
  <c r="E231" i="101" s="1"/>
  <c r="G231" i="101" s="1"/>
  <c r="J231" i="101" s="1"/>
  <c r="E231" i="102" s="1"/>
  <c r="G231" i="102" s="1"/>
  <c r="J231" i="102" s="1"/>
  <c r="E231" i="103" s="1"/>
  <c r="G231" i="103" s="1"/>
  <c r="J231" i="103" s="1"/>
  <c r="E231" i="104" s="1"/>
  <c r="G231" i="104" s="1"/>
  <c r="J231" i="104" s="1"/>
  <c r="E231" i="105" s="1"/>
  <c r="G231" i="105" s="1"/>
  <c r="J231" i="105" s="1"/>
  <c r="E231" i="106" s="1"/>
  <c r="G231" i="106" s="1"/>
  <c r="J231" i="106" s="1"/>
  <c r="G229" i="99"/>
  <c r="J229" i="99" s="1"/>
  <c r="E229" i="100" s="1"/>
  <c r="G229" i="100" s="1"/>
  <c r="J229" i="100" s="1"/>
  <c r="E229" i="101" s="1"/>
  <c r="G229" i="101" s="1"/>
  <c r="J229" i="101" s="1"/>
  <c r="E229" i="102" s="1"/>
  <c r="G229" i="102" s="1"/>
  <c r="J229" i="102" s="1"/>
  <c r="E229" i="103" s="1"/>
  <c r="G229" i="103" s="1"/>
  <c r="J229" i="103" s="1"/>
  <c r="E229" i="104" s="1"/>
  <c r="G229" i="104" s="1"/>
  <c r="J229" i="104" s="1"/>
  <c r="E229" i="105" s="1"/>
  <c r="G229" i="105" s="1"/>
  <c r="J229" i="105" s="1"/>
  <c r="E229" i="106" s="1"/>
  <c r="G229" i="106" s="1"/>
  <c r="J229" i="106" s="1"/>
  <c r="G236" i="100"/>
  <c r="J236" i="100" s="1"/>
  <c r="E236" i="101" s="1"/>
  <c r="G235" i="100"/>
  <c r="J235" i="100" s="1"/>
  <c r="E235" i="101" s="1"/>
  <c r="G236" i="101"/>
  <c r="J236" i="101" s="1"/>
  <c r="E236" i="102" s="1"/>
  <c r="G236" i="102" s="1"/>
  <c r="J236" i="102" s="1"/>
  <c r="E236" i="103" s="1"/>
  <c r="G236" i="103" s="1"/>
  <c r="J236" i="103" s="1"/>
  <c r="E236" i="104" s="1"/>
  <c r="G236" i="104" s="1"/>
  <c r="J236" i="104" s="1"/>
  <c r="E236" i="105" s="1"/>
  <c r="G236" i="105" s="1"/>
  <c r="J236" i="105" s="1"/>
  <c r="E236" i="106" s="1"/>
  <c r="G236" i="106" s="1"/>
  <c r="J236" i="106" s="1"/>
  <c r="G235" i="101"/>
  <c r="J235" i="101" s="1"/>
  <c r="E235" i="102" s="1"/>
  <c r="G235" i="102"/>
  <c r="J235" i="102" s="1"/>
  <c r="E235" i="103" s="1"/>
  <c r="G235" i="103" s="1"/>
  <c r="J235" i="103" s="1"/>
  <c r="E235" i="104" s="1"/>
  <c r="G235" i="104" s="1"/>
  <c r="J235" i="104" s="1"/>
  <c r="E235" i="105" s="1"/>
  <c r="G235" i="105" s="1"/>
  <c r="J235" i="105" s="1"/>
  <c r="E235" i="106" s="1"/>
  <c r="G235" i="106" s="1"/>
  <c r="J235" i="106" s="1"/>
  <c r="J237" i="107"/>
  <c r="G236" i="107"/>
  <c r="J236" i="107" s="1"/>
  <c r="G235" i="107"/>
  <c r="J235" i="107" s="1"/>
  <c r="J234" i="107"/>
  <c r="G234" i="107"/>
  <c r="G233" i="107"/>
  <c r="J233" i="107" s="1"/>
  <c r="G232" i="107"/>
  <c r="J232" i="107" s="1"/>
  <c r="G231" i="107"/>
  <c r="J231" i="107" s="1"/>
  <c r="J230" i="107"/>
  <c r="G230" i="107"/>
  <c r="G229" i="107"/>
  <c r="J229" i="107" s="1"/>
  <c r="G236" i="77"/>
  <c r="J236" i="77" s="1"/>
  <c r="G235" i="77"/>
  <c r="J235" i="77" s="1"/>
  <c r="G233" i="77"/>
  <c r="J233" i="77" s="1"/>
  <c r="G231" i="77"/>
  <c r="J231" i="77" s="1"/>
  <c r="G230" i="77"/>
  <c r="J230" i="77" s="1"/>
  <c r="G229" i="77"/>
  <c r="J229" i="77" s="1"/>
  <c r="K237" i="8"/>
  <c r="P237" i="8" s="1"/>
  <c r="K238" i="8"/>
  <c r="P238" i="8" s="1"/>
  <c r="K239" i="8"/>
  <c r="P239" i="8" s="1"/>
  <c r="K240" i="8"/>
  <c r="P240" i="8" s="1"/>
  <c r="K241" i="8"/>
  <c r="P241" i="8" s="1"/>
  <c r="K226" i="8"/>
  <c r="K227" i="8"/>
  <c r="K228" i="8"/>
  <c r="K229" i="8"/>
  <c r="K230" i="8"/>
  <c r="K231" i="8"/>
  <c r="K232" i="8"/>
  <c r="K233" i="8"/>
  <c r="K234" i="8"/>
  <c r="K235" i="8"/>
  <c r="P235" i="8" s="1"/>
  <c r="K236" i="8"/>
  <c r="P236" i="8" s="1"/>
  <c r="F227" i="8"/>
  <c r="F228" i="8"/>
  <c r="F229" i="8"/>
  <c r="G229" i="8" s="1"/>
  <c r="F230" i="8"/>
  <c r="G230" i="8" s="1"/>
  <c r="F231" i="8"/>
  <c r="G231" i="8" s="1"/>
  <c r="F232" i="8"/>
  <c r="G232" i="8" s="1"/>
  <c r="F233" i="8"/>
  <c r="G233" i="8" s="1"/>
  <c r="F234" i="8"/>
  <c r="G234" i="8" s="1"/>
  <c r="F235" i="8"/>
  <c r="F236" i="8"/>
  <c r="G236" i="8" s="1"/>
  <c r="F237" i="8"/>
  <c r="G237" i="8" s="1"/>
  <c r="F238" i="8"/>
  <c r="G238" i="8" s="1"/>
  <c r="F239" i="8"/>
  <c r="G239" i="8" s="1"/>
  <c r="F240" i="8"/>
  <c r="G240" i="8" s="1"/>
  <c r="F241" i="8"/>
  <c r="G241" i="8" s="1"/>
  <c r="G236" i="74"/>
  <c r="G235" i="74"/>
  <c r="J235" i="74" s="1"/>
  <c r="G234" i="74"/>
  <c r="J234" i="74" s="1"/>
  <c r="J233" i="74"/>
  <c r="G233" i="74"/>
  <c r="G232" i="74"/>
  <c r="J232" i="74" s="1"/>
  <c r="G231" i="74"/>
  <c r="J231" i="74" s="1"/>
  <c r="G230" i="74"/>
  <c r="J230" i="74" s="1"/>
  <c r="G229" i="74"/>
  <c r="J229" i="74" s="1"/>
  <c r="N261" i="106"/>
  <c r="R6" i="94"/>
  <c r="R7" i="94"/>
  <c r="R8" i="94"/>
  <c r="R9" i="94"/>
  <c r="R10" i="94"/>
  <c r="R11" i="94"/>
  <c r="R12" i="94"/>
  <c r="R13" i="94"/>
  <c r="R14" i="94"/>
  <c r="R15" i="94"/>
  <c r="R16" i="94"/>
  <c r="R17" i="94"/>
  <c r="R18" i="94"/>
  <c r="R19" i="94"/>
  <c r="R20" i="94"/>
  <c r="R21" i="94"/>
  <c r="R5" i="94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P102" i="95" s="1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M238" i="95"/>
  <c r="M239" i="95"/>
  <c r="P239" i="95" s="1"/>
  <c r="M240" i="95"/>
  <c r="M241" i="95"/>
  <c r="P241" i="95" s="1"/>
  <c r="M242" i="95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M249" i="95"/>
  <c r="P249" i="95" s="1"/>
  <c r="M250" i="95"/>
  <c r="M251" i="95"/>
  <c r="P251" i="95" s="1"/>
  <c r="M252" i="95"/>
  <c r="M253" i="95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P20" i="95" s="1"/>
  <c r="M21" i="95"/>
  <c r="M22" i="95"/>
  <c r="M23" i="95"/>
  <c r="M24" i="95"/>
  <c r="M25" i="95"/>
  <c r="M26" i="95"/>
  <c r="M27" i="95"/>
  <c r="P94" i="99"/>
  <c r="P94" i="96"/>
  <c r="R5" i="96"/>
  <c r="P94" i="107"/>
  <c r="P94" i="106"/>
  <c r="P94" i="105"/>
  <c r="P94" i="104"/>
  <c r="P94" i="102"/>
  <c r="G252" i="77"/>
  <c r="J252" i="77" s="1"/>
  <c r="G253" i="74"/>
  <c r="J253" i="74" s="1"/>
  <c r="E253" i="77" s="1"/>
  <c r="G253" i="77" s="1"/>
  <c r="J253" i="77" s="1"/>
  <c r="P94" i="101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P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P253" i="95"/>
  <c r="R252" i="95"/>
  <c r="P252" i="95"/>
  <c r="R251" i="95"/>
  <c r="R250" i="95"/>
  <c r="P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P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5" i="8"/>
  <c r="R247" i="74"/>
  <c r="M247" i="74"/>
  <c r="P247" i="74" s="1"/>
  <c r="R241" i="74"/>
  <c r="M241" i="74"/>
  <c r="P241" i="74" s="1"/>
  <c r="R240" i="74"/>
  <c r="M240" i="74"/>
  <c r="P240" i="74" s="1"/>
  <c r="E253" i="8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P240" i="95"/>
  <c r="R239" i="95"/>
  <c r="R238" i="95"/>
  <c r="P238" i="95"/>
  <c r="R237" i="95"/>
  <c r="P237" i="95"/>
  <c r="R236" i="95"/>
  <c r="P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94" i="8" l="1"/>
  <c r="J231" i="8"/>
  <c r="J236" i="8"/>
  <c r="J241" i="8"/>
  <c r="J230" i="8"/>
  <c r="J248" i="8"/>
  <c r="J240" i="8"/>
  <c r="J238" i="8"/>
  <c r="E244" i="8"/>
  <c r="G244" i="8" s="1"/>
  <c r="J244" i="8" s="1"/>
  <c r="E244" i="77"/>
  <c r="G244" i="77" s="1"/>
  <c r="J244" i="77" s="1"/>
  <c r="E242" i="8"/>
  <c r="G242" i="8" s="1"/>
  <c r="J242" i="8" s="1"/>
  <c r="E242" i="77"/>
  <c r="G242" i="77" s="1"/>
  <c r="J242" i="77" s="1"/>
  <c r="G243" i="8"/>
  <c r="J243" i="8" s="1"/>
  <c r="J237" i="8"/>
  <c r="J245" i="8"/>
  <c r="G235" i="8"/>
  <c r="J235" i="8" s="1"/>
  <c r="J250" i="8"/>
  <c r="J249" i="8"/>
  <c r="J252" i="8"/>
  <c r="G253" i="8"/>
  <c r="J253" i="8" s="1"/>
  <c r="P94" i="103"/>
  <c r="J229" i="8"/>
  <c r="J239" i="8"/>
  <c r="J234" i="8"/>
  <c r="P244" i="8"/>
  <c r="J232" i="8"/>
  <c r="J233" i="8"/>
  <c r="J251" i="77"/>
  <c r="J251" i="78"/>
  <c r="M245" i="8"/>
  <c r="M252" i="8"/>
  <c r="M244" i="8"/>
  <c r="M236" i="8"/>
  <c r="M253" i="8"/>
  <c r="M235" i="8"/>
  <c r="M250" i="8"/>
  <c r="M242" i="8"/>
  <c r="M249" i="8"/>
  <c r="M241" i="8"/>
  <c r="M243" i="8"/>
  <c r="M240" i="8"/>
  <c r="M88" i="8"/>
  <c r="M251" i="8"/>
  <c r="M247" i="8"/>
  <c r="M239" i="8"/>
  <c r="M87" i="8"/>
  <c r="M237" i="8"/>
  <c r="M246" i="8"/>
  <c r="M238" i="8"/>
  <c r="M174" i="8"/>
  <c r="M102" i="8"/>
  <c r="G251" i="8"/>
  <c r="J251" i="8" s="1"/>
  <c r="P237" i="82"/>
  <c r="P87" i="77"/>
  <c r="J88" i="8"/>
  <c r="G88" i="8"/>
  <c r="P241" i="78"/>
  <c r="P242" i="77"/>
  <c r="P238" i="77"/>
  <c r="P247" i="80"/>
  <c r="N261" i="78" l="1"/>
  <c r="N261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1" i="107"/>
  <c r="N258" i="107"/>
  <c r="M255" i="107"/>
  <c r="N258" i="106"/>
  <c r="M255" i="106"/>
  <c r="N261" i="105"/>
  <c r="N258" i="105"/>
  <c r="M255" i="105"/>
  <c r="N261" i="104"/>
  <c r="N258" i="104"/>
  <c r="M255" i="104"/>
  <c r="N261" i="103"/>
  <c r="N258" i="103"/>
  <c r="M255" i="103"/>
  <c r="N261" i="102"/>
  <c r="N258" i="102"/>
  <c r="M255" i="102"/>
  <c r="N261" i="101"/>
  <c r="N258" i="101"/>
  <c r="M255" i="101"/>
  <c r="N261" i="100"/>
  <c r="N258" i="100"/>
  <c r="M255" i="100"/>
  <c r="N261" i="99"/>
  <c r="N258" i="99"/>
  <c r="M255" i="99"/>
  <c r="N261" i="98"/>
  <c r="N258" i="98"/>
  <c r="M255" i="98"/>
  <c r="N261" i="97"/>
  <c r="N258" i="97"/>
  <c r="M255" i="97"/>
  <c r="N261" i="96"/>
  <c r="N258" i="96"/>
  <c r="M255" i="96"/>
  <c r="N261" i="95"/>
  <c r="N258" i="95"/>
  <c r="M255" i="95"/>
  <c r="N261" i="94"/>
  <c r="N258" i="94"/>
  <c r="M255" i="94"/>
  <c r="N261" i="93"/>
  <c r="N258" i="93"/>
  <c r="M255" i="93"/>
  <c r="N261" i="92"/>
  <c r="N258" i="92"/>
  <c r="M255" i="92"/>
  <c r="N261" i="91"/>
  <c r="N258" i="91"/>
  <c r="M255" i="91"/>
  <c r="N261" i="90"/>
  <c r="N258" i="90"/>
  <c r="M255" i="90"/>
  <c r="N261" i="89"/>
  <c r="N258" i="89"/>
  <c r="M255" i="89"/>
  <c r="N261" i="88"/>
  <c r="N258" i="88"/>
  <c r="M255" i="88"/>
  <c r="N261" i="87"/>
  <c r="N258" i="87"/>
  <c r="M255" i="87"/>
  <c r="N261" i="86"/>
  <c r="N258" i="86"/>
  <c r="M255" i="86"/>
  <c r="N261" i="85"/>
  <c r="N258" i="85"/>
  <c r="M255" i="85"/>
  <c r="N261" i="84"/>
  <c r="N258" i="84"/>
  <c r="M255" i="84"/>
  <c r="N261" i="83"/>
  <c r="N258" i="83"/>
  <c r="W11" i="8" s="1"/>
  <c r="M255" i="83"/>
  <c r="N261" i="82"/>
  <c r="N258" i="82"/>
  <c r="M255" i="82"/>
  <c r="N261" i="81"/>
  <c r="N258" i="81"/>
  <c r="M255" i="81"/>
  <c r="N261" i="80"/>
  <c r="N258" i="80"/>
  <c r="M255" i="80"/>
  <c r="N261" i="79"/>
  <c r="N258" i="79"/>
  <c r="M255" i="79"/>
  <c r="N258" i="78"/>
  <c r="M255" i="78"/>
  <c r="N258" i="77"/>
  <c r="M255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P156" i="105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P156" i="96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48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P156" i="88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P156" i="87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6" i="86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57" i="86" l="1"/>
  <c r="N256" i="106"/>
  <c r="N262" i="106" s="1"/>
  <c r="N265" i="106" s="1"/>
  <c r="N256" i="105"/>
  <c r="N262" i="105" s="1"/>
  <c r="N264" i="105" s="1"/>
  <c r="P5" i="107"/>
  <c r="N256" i="107"/>
  <c r="N262" i="107" s="1"/>
  <c r="N265" i="107" s="1"/>
  <c r="N256" i="103"/>
  <c r="N262" i="103" s="1"/>
  <c r="N264" i="103" s="1"/>
  <c r="N256" i="104"/>
  <c r="N262" i="104" s="1"/>
  <c r="N264" i="104" s="1"/>
  <c r="P5" i="102"/>
  <c r="N256" i="102"/>
  <c r="N262" i="102" s="1"/>
  <c r="N265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M187" i="8"/>
  <c r="P82" i="77"/>
  <c r="P187" i="77"/>
  <c r="P188" i="77"/>
  <c r="P104" i="77"/>
  <c r="G87" i="77"/>
  <c r="J87" i="77" s="1"/>
  <c r="G88" i="78" s="1"/>
  <c r="J88" i="78" s="1"/>
  <c r="G104" i="8"/>
  <c r="J251" i="79"/>
  <c r="G252" i="78"/>
  <c r="J252" i="78" s="1"/>
  <c r="G174" i="77"/>
  <c r="J174" i="77" s="1"/>
  <c r="G102" i="77"/>
  <c r="J102" i="77" s="1"/>
  <c r="G82" i="8"/>
  <c r="P207" i="95"/>
  <c r="N256" i="95"/>
  <c r="N262" i="95" s="1"/>
  <c r="N265" i="95" s="1"/>
  <c r="P97" i="78"/>
  <c r="N256" i="82"/>
  <c r="N262" i="82" s="1"/>
  <c r="N265" i="82" s="1"/>
  <c r="N256" i="90"/>
  <c r="N262" i="90" s="1"/>
  <c r="N265" i="90" s="1"/>
  <c r="N256" i="79"/>
  <c r="N262" i="79" s="1"/>
  <c r="N265" i="79" s="1"/>
  <c r="N256" i="85"/>
  <c r="N262" i="85" s="1"/>
  <c r="N265" i="85" s="1"/>
  <c r="N256" i="93"/>
  <c r="N262" i="93" s="1"/>
  <c r="N264" i="93" s="1"/>
  <c r="N256" i="101"/>
  <c r="N262" i="101" s="1"/>
  <c r="N264" i="101" s="1"/>
  <c r="N256" i="78"/>
  <c r="N262" i="78" s="1"/>
  <c r="N265" i="78" s="1"/>
  <c r="N256" i="86"/>
  <c r="N262" i="86" s="1"/>
  <c r="N265" i="86" s="1"/>
  <c r="N256" i="89"/>
  <c r="N262" i="89" s="1"/>
  <c r="N264" i="89" s="1"/>
  <c r="N256" i="81"/>
  <c r="N262" i="81" s="1"/>
  <c r="N264" i="81" s="1"/>
  <c r="N256" i="94"/>
  <c r="N262" i="94" s="1"/>
  <c r="N264" i="94" s="1"/>
  <c r="N256" i="83"/>
  <c r="N262" i="83" s="1"/>
  <c r="N265" i="83" s="1"/>
  <c r="N256" i="87"/>
  <c r="N262" i="87" s="1"/>
  <c r="N265" i="87" s="1"/>
  <c r="N256" i="91"/>
  <c r="N262" i="91" s="1"/>
  <c r="N264" i="91" s="1"/>
  <c r="N256" i="99"/>
  <c r="N262" i="99" s="1"/>
  <c r="N264" i="99" s="1"/>
  <c r="N256" i="97"/>
  <c r="N262" i="97" s="1"/>
  <c r="N265" i="97" s="1"/>
  <c r="N256" i="98"/>
  <c r="N262" i="98" s="1"/>
  <c r="N265" i="98" s="1"/>
  <c r="N256" i="80"/>
  <c r="N262" i="80" s="1"/>
  <c r="N264" i="80" s="1"/>
  <c r="N256" i="84"/>
  <c r="N262" i="84" s="1"/>
  <c r="N265" i="84" s="1"/>
  <c r="N256" i="88"/>
  <c r="N262" i="88" s="1"/>
  <c r="N264" i="88" s="1"/>
  <c r="N256" i="92"/>
  <c r="N262" i="92" s="1"/>
  <c r="N265" i="92" s="1"/>
  <c r="N256" i="96"/>
  <c r="N262" i="96" s="1"/>
  <c r="N256" i="100"/>
  <c r="N262" i="100" s="1"/>
  <c r="N265" i="100" s="1"/>
  <c r="P189" i="77"/>
  <c r="P207" i="77"/>
  <c r="J186" i="8"/>
  <c r="G103" i="8"/>
  <c r="P103" i="77"/>
  <c r="P105" i="77"/>
  <c r="P173" i="77"/>
  <c r="G190" i="8"/>
  <c r="J173" i="8"/>
  <c r="G173" i="8"/>
  <c r="J103" i="8"/>
  <c r="P190" i="77"/>
  <c r="P186" i="77"/>
  <c r="G186" i="8"/>
  <c r="J104" i="8" l="1"/>
  <c r="J87" i="8"/>
  <c r="G87" i="8"/>
  <c r="J82" i="8"/>
  <c r="J174" i="8"/>
  <c r="G174" i="8"/>
  <c r="J102" i="8"/>
  <c r="G102" i="8"/>
  <c r="N265" i="103"/>
  <c r="N265" i="101"/>
  <c r="N265" i="96"/>
  <c r="N264" i="106"/>
  <c r="N265" i="93"/>
  <c r="N264" i="102"/>
  <c r="N265" i="89"/>
  <c r="N264" i="86"/>
  <c r="N265" i="105"/>
  <c r="N264" i="92"/>
  <c r="N265" i="91"/>
  <c r="N264" i="85"/>
  <c r="N264" i="83"/>
  <c r="N265" i="81"/>
  <c r="N265" i="104"/>
  <c r="N265" i="99"/>
  <c r="N264" i="79"/>
  <c r="N264" i="78"/>
  <c r="G186" i="77"/>
  <c r="J186" i="77" s="1"/>
  <c r="G186" i="78" s="1"/>
  <c r="J186" i="78" s="1"/>
  <c r="N264" i="96"/>
  <c r="N264" i="90"/>
  <c r="N264" i="100"/>
  <c r="N264" i="82"/>
  <c r="N264" i="87"/>
  <c r="N264" i="95"/>
  <c r="N264" i="107"/>
  <c r="N264" i="84"/>
  <c r="N265" i="88"/>
  <c r="N265" i="94"/>
  <c r="N264" i="97"/>
  <c r="N265" i="80"/>
  <c r="N264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P151" i="8"/>
  <c r="P152" i="8"/>
  <c r="P153" i="8"/>
  <c r="P154" i="8"/>
  <c r="P155" i="8"/>
  <c r="P156" i="8"/>
  <c r="P157" i="8"/>
  <c r="P158" i="8"/>
  <c r="P159" i="8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P226" i="8"/>
  <c r="P227" i="8"/>
  <c r="P228" i="8"/>
  <c r="P229" i="8"/>
  <c r="P230" i="8"/>
  <c r="P231" i="8"/>
  <c r="P232" i="8"/>
  <c r="P233" i="8"/>
  <c r="P234" i="8"/>
  <c r="P24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J151" i="8" s="1"/>
  <c r="H152" i="8"/>
  <c r="J152" i="8" s="1"/>
  <c r="H153" i="8"/>
  <c r="J153" i="8" s="1"/>
  <c r="H154" i="8"/>
  <c r="J154" i="8" s="1"/>
  <c r="H155" i="8"/>
  <c r="J155" i="8" s="1"/>
  <c r="H157" i="8"/>
  <c r="J157" i="8" s="1"/>
  <c r="H158" i="8"/>
  <c r="J158" i="8" s="1"/>
  <c r="H159" i="8"/>
  <c r="J159" i="8" s="1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M255" i="74"/>
  <c r="R60" i="74"/>
  <c r="R63" i="74"/>
  <c r="M63" i="74"/>
  <c r="P63" i="74" s="1"/>
  <c r="M169" i="74"/>
  <c r="P169" i="74" s="1"/>
  <c r="R169" i="74"/>
  <c r="J160" i="8" l="1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56" i="77"/>
  <c r="N262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176" i="77"/>
  <c r="R254" i="78"/>
  <c r="R254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54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54" i="79"/>
  <c r="R254" i="81"/>
  <c r="R254" i="85"/>
  <c r="R254" i="97"/>
  <c r="R254" i="86"/>
  <c r="R254" i="84"/>
  <c r="R254" i="88"/>
  <c r="R254" i="90"/>
  <c r="R254" i="98"/>
  <c r="R254" i="87"/>
  <c r="R254" i="96"/>
  <c r="R254" i="107"/>
  <c r="P8" i="8"/>
  <c r="R254" i="99"/>
  <c r="R254" i="101"/>
  <c r="R254" i="102"/>
  <c r="R254" i="100"/>
  <c r="R254" i="104"/>
  <c r="R254" i="103"/>
  <c r="R254" i="105"/>
  <c r="R254" i="106"/>
  <c r="R254" i="89"/>
  <c r="R254" i="91"/>
  <c r="R254" i="92"/>
  <c r="R254" i="93"/>
  <c r="R254" i="94"/>
  <c r="R254" i="95"/>
  <c r="R254" i="82"/>
  <c r="R254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65" i="77"/>
  <c r="N264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E94" i="85" s="1"/>
  <c r="G109" i="81"/>
  <c r="J109" i="81" s="1"/>
  <c r="G60" i="82"/>
  <c r="J60" i="82" s="1"/>
  <c r="G12" i="78"/>
  <c r="J12" i="78" s="1"/>
  <c r="J12" i="8"/>
  <c r="E75" i="85" l="1"/>
  <c r="G75" i="85" s="1"/>
  <c r="J75" i="85" s="1"/>
  <c r="G75" i="86" s="1"/>
  <c r="J75" i="86" s="1"/>
  <c r="G178" i="83"/>
  <c r="J178" i="83" s="1"/>
  <c r="G178" i="84" s="1"/>
  <c r="J178" i="84" s="1"/>
  <c r="E178" i="85" s="1"/>
  <c r="G114" i="82"/>
  <c r="J114" i="82" s="1"/>
  <c r="G45" i="83"/>
  <c r="J45" i="83" s="1"/>
  <c r="G129" i="82"/>
  <c r="J129" i="82" s="1"/>
  <c r="G60" i="83"/>
  <c r="J60" i="83" s="1"/>
  <c r="G60" i="84" s="1"/>
  <c r="J60" i="84" s="1"/>
  <c r="E60" i="85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63" i="82"/>
  <c r="J63" i="82" s="1"/>
  <c r="G75" i="87"/>
  <c r="J75" i="87" s="1"/>
  <c r="E75" i="88" s="1"/>
  <c r="G169" i="83"/>
  <c r="J169" i="83" s="1"/>
  <c r="G12" i="79"/>
  <c r="J12" i="79" s="1"/>
  <c r="R214" i="74"/>
  <c r="M214" i="74"/>
  <c r="P214" i="74" s="1"/>
  <c r="R133" i="74"/>
  <c r="M133" i="74"/>
  <c r="P133" i="74" s="1"/>
  <c r="E94" i="88" l="1"/>
  <c r="G94" i="88" s="1"/>
  <c r="J94" i="88" s="1"/>
  <c r="G109" i="83"/>
  <c r="J109" i="83" s="1"/>
  <c r="G35" i="83"/>
  <c r="J35" i="83" s="1"/>
  <c r="G45" i="84"/>
  <c r="J45" i="84" s="1"/>
  <c r="E45" i="85" s="1"/>
  <c r="G60" i="85"/>
  <c r="J60" i="85" s="1"/>
  <c r="G60" i="86" s="1"/>
  <c r="J60" i="86" s="1"/>
  <c r="G60" i="87" s="1"/>
  <c r="J60" i="87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94" i="89"/>
  <c r="J94" i="89" s="1"/>
  <c r="G75" i="88"/>
  <c r="J75" i="88" s="1"/>
  <c r="G12" i="80"/>
  <c r="J12" i="80" s="1"/>
  <c r="G60" i="88" l="1"/>
  <c r="J60" i="88" s="1"/>
  <c r="G60" i="89" s="1"/>
  <c r="J60" i="89" s="1"/>
  <c r="G60" i="90" s="1"/>
  <c r="J60" i="90" s="1"/>
  <c r="E60" i="88"/>
  <c r="E178" i="88"/>
  <c r="G178" i="88" s="1"/>
  <c r="J178" i="88" s="1"/>
  <c r="G178" i="89" s="1"/>
  <c r="J178" i="89" s="1"/>
  <c r="G178" i="90" s="1"/>
  <c r="J178" i="90" s="1"/>
  <c r="G114" i="84"/>
  <c r="J114" i="84" s="1"/>
  <c r="G45" i="85"/>
  <c r="J45" i="85" s="1"/>
  <c r="G45" i="86" s="1"/>
  <c r="J45" i="86" s="1"/>
  <c r="G45" i="87" s="1"/>
  <c r="J45" i="87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75" i="89"/>
  <c r="J75" i="89" s="1"/>
  <c r="G169" i="84"/>
  <c r="J169" i="84" s="1"/>
  <c r="E169" i="85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45" i="88" l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E109" i="85"/>
  <c r="G109" i="85" s="1"/>
  <c r="J109" i="85" s="1"/>
  <c r="G109" i="86" s="1"/>
  <c r="J109" i="86" s="1"/>
  <c r="G109" i="87" s="1"/>
  <c r="J109" i="87" s="1"/>
  <c r="E114" i="85"/>
  <c r="G114" i="85" s="1"/>
  <c r="J114" i="85" s="1"/>
  <c r="G114" i="86" s="1"/>
  <c r="J114" i="86" s="1"/>
  <c r="G114" i="87" s="1"/>
  <c r="J114" i="87" s="1"/>
  <c r="G129" i="85"/>
  <c r="J129" i="85" s="1"/>
  <c r="G129" i="86" s="1"/>
  <c r="J129" i="86" s="1"/>
  <c r="G129" i="87" s="1"/>
  <c r="J129" i="87" s="1"/>
  <c r="G63" i="85"/>
  <c r="J63" i="85" s="1"/>
  <c r="G63" i="86" s="1"/>
  <c r="J63" i="86" s="1"/>
  <c r="G63" i="87" s="1"/>
  <c r="J63" i="87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63" i="88" l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E129" i="88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E114" i="88"/>
  <c r="G114" i="88" s="1"/>
  <c r="J114" i="88" s="1"/>
  <c r="G114" i="89" s="1"/>
  <c r="J114" i="89" s="1"/>
  <c r="G114" i="90" s="1"/>
  <c r="J114" i="90" s="1"/>
  <c r="E109" i="88"/>
  <c r="G109" i="88" s="1"/>
  <c r="J109" i="88" s="1"/>
  <c r="G109" i="89" s="1"/>
  <c r="J109" i="89" s="1"/>
  <c r="G109" i="90" s="1"/>
  <c r="J109" i="90" s="1"/>
  <c r="G169" i="87"/>
  <c r="J169" i="87" s="1"/>
  <c r="E169" i="88" s="1"/>
  <c r="G35" i="86"/>
  <c r="J35" i="86" s="1"/>
  <c r="G35" i="87" s="1"/>
  <c r="J35" i="87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35" i="88" l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169" i="88"/>
  <c r="J169" i="88" s="1"/>
  <c r="G169" i="89" s="1"/>
  <c r="J169" i="89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G35" i="94" l="1"/>
  <c r="J35" i="94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12" i="86" l="1"/>
  <c r="J12" i="86" s="1"/>
  <c r="G12" i="87" s="1"/>
  <c r="J12" i="87" s="1"/>
  <c r="E12" i="88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G11" i="74"/>
  <c r="J11" i="74" s="1"/>
  <c r="G10" i="74"/>
  <c r="J10" i="74" s="1"/>
  <c r="G12" i="88" l="1"/>
  <c r="J12" i="88" s="1"/>
  <c r="G12" i="89" s="1"/>
  <c r="J12" i="89" s="1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E35" i="99" s="1"/>
  <c r="G45" i="98"/>
  <c r="J45" i="98" s="1"/>
  <c r="E45" i="99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G10" i="77"/>
  <c r="J10" i="77" s="1"/>
  <c r="J209" i="8"/>
  <c r="J210" i="8"/>
  <c r="J193" i="8"/>
  <c r="G193" i="8"/>
  <c r="J177" i="8"/>
  <c r="G177" i="8"/>
  <c r="G194" i="8"/>
  <c r="J194" i="8"/>
  <c r="G252" i="80" l="1"/>
  <c r="J252" i="80" s="1"/>
  <c r="G252" i="79"/>
  <c r="J252" i="79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E178" i="99" s="1"/>
  <c r="G45" i="99"/>
  <c r="J45" i="99" s="1"/>
  <c r="E45" i="100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E35" i="100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E60" i="99" s="1"/>
  <c r="G157" i="77"/>
  <c r="J157" i="77" s="1"/>
  <c r="G63" i="98"/>
  <c r="J63" i="98" s="1"/>
  <c r="E63" i="99" s="1"/>
  <c r="G129" i="98"/>
  <c r="J129" i="98" s="1"/>
  <c r="E129" i="99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26" i="79" l="1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52" i="81" l="1"/>
  <c r="J252" i="81" s="1"/>
  <c r="G252" i="82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E35" i="102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N261" i="74"/>
  <c r="N258" i="74"/>
  <c r="M5" i="74"/>
  <c r="N256" i="74" s="1"/>
  <c r="G252" i="83" l="1"/>
  <c r="J252" i="83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E129" i="102" s="1"/>
  <c r="G35" i="102"/>
  <c r="J35" i="102" s="1"/>
  <c r="E35" i="103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54" i="74"/>
  <c r="G252" i="84" l="1"/>
  <c r="J252" i="84" s="1"/>
  <c r="E252" i="85" s="1"/>
  <c r="G169" i="98"/>
  <c r="J169" i="98" s="1"/>
  <c r="E169" i="99" s="1"/>
  <c r="G12" i="94"/>
  <c r="J12" i="94" s="1"/>
  <c r="G175" i="78"/>
  <c r="J175" i="78" s="1"/>
  <c r="G70" i="78"/>
  <c r="J70" i="78" s="1"/>
  <c r="G71" i="78"/>
  <c r="J71" i="78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E39" i="85" s="1"/>
  <c r="X34" i="8"/>
  <c r="X19" i="8"/>
  <c r="X6" i="8"/>
  <c r="X5" i="8"/>
  <c r="Z5" i="8" s="1"/>
  <c r="AC5" i="8" s="1"/>
  <c r="X33" i="8"/>
  <c r="Z33" i="8" s="1"/>
  <c r="AC33" i="8" s="1"/>
  <c r="J149" i="8"/>
  <c r="J70" i="8"/>
  <c r="J60" i="8"/>
  <c r="J169" i="8"/>
  <c r="J213" i="8"/>
  <c r="J71" i="8"/>
  <c r="J203" i="8"/>
  <c r="J75" i="8"/>
  <c r="J129" i="8"/>
  <c r="J212" i="8"/>
  <c r="J94" i="8"/>
  <c r="J226" i="8"/>
  <c r="J113" i="8"/>
  <c r="J83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2" i="74"/>
  <c r="X13" i="8"/>
  <c r="G252" i="86" l="1"/>
  <c r="J252" i="86" s="1"/>
  <c r="G252" i="85"/>
  <c r="J252" i="85" s="1"/>
  <c r="G169" i="99"/>
  <c r="J169" i="99" s="1"/>
  <c r="G12" i="95"/>
  <c r="J12" i="95" s="1"/>
  <c r="G71" i="79"/>
  <c r="J71" i="79" s="1"/>
  <c r="G70" i="79"/>
  <c r="J70" i="79" s="1"/>
  <c r="G175" i="79"/>
  <c r="J175" i="79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29" i="8"/>
  <c r="G113" i="8"/>
  <c r="G94" i="8"/>
  <c r="G213" i="8"/>
  <c r="G149" i="8"/>
  <c r="G60" i="8"/>
  <c r="G83" i="8"/>
  <c r="G70" i="8"/>
  <c r="G114" i="8"/>
  <c r="G150" i="8"/>
  <c r="G211" i="8"/>
  <c r="G148" i="8"/>
  <c r="G226" i="8"/>
  <c r="G169" i="8"/>
  <c r="G75" i="8"/>
  <c r="G181" i="8"/>
  <c r="G128" i="8"/>
  <c r="G127" i="8"/>
  <c r="G126" i="8"/>
  <c r="G125" i="8"/>
  <c r="G109" i="8"/>
  <c r="G84" i="8"/>
  <c r="G45" i="8"/>
  <c r="G39" i="8"/>
  <c r="N265" i="74"/>
  <c r="N264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G252" i="87"/>
  <c r="J252" i="87" s="1"/>
  <c r="E252" i="88" s="1"/>
  <c r="G252" i="88" s="1"/>
  <c r="J252" i="88" s="1"/>
  <c r="G12" i="98"/>
  <c r="J12" i="98" s="1"/>
  <c r="E12" i="99" s="1"/>
  <c r="G205" i="87"/>
  <c r="J205" i="87" s="1"/>
  <c r="E205" i="88" s="1"/>
  <c r="G208" i="87"/>
  <c r="J208" i="87" s="1"/>
  <c r="E208" i="88" s="1"/>
  <c r="G153" i="87"/>
  <c r="J153" i="87" s="1"/>
  <c r="E153" i="88" s="1"/>
  <c r="G206" i="87"/>
  <c r="J206" i="87" s="1"/>
  <c r="E206" i="88" s="1"/>
  <c r="G148" i="87"/>
  <c r="J148" i="87" s="1"/>
  <c r="E148" i="88" s="1"/>
  <c r="G152" i="87"/>
  <c r="J152" i="87" s="1"/>
  <c r="E152" i="88" s="1"/>
  <c r="G213" i="87"/>
  <c r="J213" i="87" s="1"/>
  <c r="E213" i="88" s="1"/>
  <c r="G193" i="87"/>
  <c r="J193" i="87" s="1"/>
  <c r="E193" i="88" s="1"/>
  <c r="G177" i="87"/>
  <c r="J177" i="87" s="1"/>
  <c r="E177" i="88" s="1"/>
  <c r="G125" i="87"/>
  <c r="J125" i="87" s="1"/>
  <c r="E125" i="88" s="1"/>
  <c r="G155" i="87"/>
  <c r="J155" i="87" s="1"/>
  <c r="E155" i="88" s="1"/>
  <c r="G83" i="87"/>
  <c r="J83" i="87" s="1"/>
  <c r="E83" i="88" s="1"/>
  <c r="G127" i="87"/>
  <c r="J127" i="87" s="1"/>
  <c r="E127" i="88" s="1"/>
  <c r="G181" i="87"/>
  <c r="J181" i="87" s="1"/>
  <c r="E181" i="88" s="1"/>
  <c r="G151" i="87"/>
  <c r="J151" i="87" s="1"/>
  <c r="E151" i="88" s="1"/>
  <c r="G84" i="87"/>
  <c r="J84" i="87" s="1"/>
  <c r="E84" i="88" s="1"/>
  <c r="G126" i="87"/>
  <c r="J126" i="87" s="1"/>
  <c r="E126" i="88" s="1"/>
  <c r="G226" i="87"/>
  <c r="J226" i="87" s="1"/>
  <c r="E226" i="88" s="1"/>
  <c r="G194" i="87"/>
  <c r="J194" i="87" s="1"/>
  <c r="E194" i="88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G35" i="107"/>
  <c r="J35" i="107" s="1"/>
  <c r="G45" i="107"/>
  <c r="J45" i="107" s="1"/>
  <c r="G252" i="89"/>
  <c r="J252" i="89" s="1"/>
  <c r="G12" i="99"/>
  <c r="J12" i="99" s="1"/>
  <c r="G157" i="87"/>
  <c r="J157" i="87" s="1"/>
  <c r="E157" i="88" s="1"/>
  <c r="G150" i="87"/>
  <c r="J150" i="87" s="1"/>
  <c r="E150" i="88" s="1"/>
  <c r="G202" i="87"/>
  <c r="J202" i="87" s="1"/>
  <c r="E202" i="88" s="1"/>
  <c r="G181" i="88"/>
  <c r="J181" i="88" s="1"/>
  <c r="G181" i="89" s="1"/>
  <c r="J181" i="89" s="1"/>
  <c r="G197" i="87"/>
  <c r="J197" i="87" s="1"/>
  <c r="E197" i="88" s="1"/>
  <c r="G198" i="87"/>
  <c r="J198" i="87" s="1"/>
  <c r="E198" i="88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E195" i="88" s="1"/>
  <c r="G149" i="87"/>
  <c r="J149" i="87" s="1"/>
  <c r="E149" i="88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E210" i="88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E182" i="88" s="1"/>
  <c r="G209" i="87"/>
  <c r="J209" i="87" s="1"/>
  <c r="E209" i="88" s="1"/>
  <c r="G203" i="87"/>
  <c r="J203" i="87" s="1"/>
  <c r="E203" i="88" s="1"/>
  <c r="G152" i="88"/>
  <c r="J152" i="88" s="1"/>
  <c r="G152" i="89" s="1"/>
  <c r="J152" i="89" s="1"/>
  <c r="G211" i="87"/>
  <c r="J211" i="87" s="1"/>
  <c r="E211" i="88" s="1"/>
  <c r="G155" i="88"/>
  <c r="J155" i="88" s="1"/>
  <c r="G155" i="89" s="1"/>
  <c r="J155" i="89" s="1"/>
  <c r="G204" i="87"/>
  <c r="J204" i="87" s="1"/>
  <c r="E204" i="88" s="1"/>
  <c r="G125" i="88"/>
  <c r="J125" i="88" s="1"/>
  <c r="G125" i="89" s="1"/>
  <c r="J125" i="89" s="1"/>
  <c r="G9" i="86"/>
  <c r="J9" i="86" s="1"/>
  <c r="G9" i="87" s="1"/>
  <c r="J9" i="87" s="1"/>
  <c r="E9" i="88" s="1"/>
  <c r="G39" i="87"/>
  <c r="J39" i="87" s="1"/>
  <c r="G11" i="86"/>
  <c r="J11" i="86" s="1"/>
  <c r="G11" i="87" s="1"/>
  <c r="J11" i="87" s="1"/>
  <c r="E11" i="88" s="1"/>
  <c r="G212" i="87"/>
  <c r="J212" i="87" s="1"/>
  <c r="E212" i="88" s="1"/>
  <c r="G147" i="87"/>
  <c r="J147" i="87" s="1"/>
  <c r="E147" i="88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E10" i="88" s="1"/>
  <c r="G128" i="87"/>
  <c r="J128" i="87" s="1"/>
  <c r="E128" i="88" s="1"/>
  <c r="G196" i="87"/>
  <c r="J196" i="87" s="1"/>
  <c r="E196" i="88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E75" i="105" s="1"/>
  <c r="G178" i="106"/>
  <c r="J178" i="106" s="1"/>
  <c r="G113" i="86"/>
  <c r="J113" i="86" s="1"/>
  <c r="G114" i="105"/>
  <c r="J114" i="105" s="1"/>
  <c r="E114" i="106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169" i="106" l="1"/>
  <c r="G169" i="106" s="1"/>
  <c r="J169" i="106" s="1"/>
  <c r="G169" i="107" s="1"/>
  <c r="J169" i="107" s="1"/>
  <c r="E12" i="100"/>
  <c r="G12" i="100" s="1"/>
  <c r="J12" i="100" s="1"/>
  <c r="E39" i="88"/>
  <c r="G39" i="88" s="1"/>
  <c r="J39" i="88" s="1"/>
  <c r="G20" i="8"/>
  <c r="J21" i="8"/>
  <c r="J22" i="8"/>
  <c r="G22" i="77"/>
  <c r="J22" i="77" s="1"/>
  <c r="J19" i="8"/>
  <c r="G19" i="77"/>
  <c r="J19" i="77" s="1"/>
  <c r="G129" i="107"/>
  <c r="J129" i="107" s="1"/>
  <c r="G63" i="107"/>
  <c r="J63" i="107" s="1"/>
  <c r="G178" i="107"/>
  <c r="J178" i="107" s="1"/>
  <c r="G60" i="107"/>
  <c r="J60" i="107" s="1"/>
  <c r="G22" i="8"/>
  <c r="G252" i="90"/>
  <c r="J252" i="90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E113" i="88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E75" i="106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G173" i="77"/>
  <c r="J173" i="77" s="1"/>
  <c r="G174" i="78" s="1"/>
  <c r="J174" i="78" s="1"/>
  <c r="G175" i="84"/>
  <c r="J175" i="84" s="1"/>
  <c r="E175" i="85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21" i="77"/>
  <c r="J21" i="77" s="1"/>
  <c r="G23" i="77"/>
  <c r="J23" i="77" s="1"/>
  <c r="J168" i="8"/>
  <c r="G168" i="78"/>
  <c r="J168" i="78" s="1"/>
  <c r="K213" i="64"/>
  <c r="K215" i="64" s="1"/>
  <c r="E12" i="101" l="1"/>
  <c r="G12" i="101" s="1"/>
  <c r="J12" i="101" s="1"/>
  <c r="G21" i="8"/>
  <c r="J20" i="8"/>
  <c r="G19" i="8"/>
  <c r="G94" i="107"/>
  <c r="J94" i="107" s="1"/>
  <c r="G109" i="107"/>
  <c r="J109" i="107" s="1"/>
  <c r="G114" i="107"/>
  <c r="J114" i="107" s="1"/>
  <c r="G252" i="91"/>
  <c r="J252" i="91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G141" i="8"/>
  <c r="J141" i="8"/>
  <c r="J144" i="8"/>
  <c r="G144" i="8"/>
  <c r="J164" i="8"/>
  <c r="G164" i="8"/>
  <c r="J36" i="8"/>
  <c r="G36" i="8"/>
  <c r="J46" i="8"/>
  <c r="G4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30" i="8"/>
  <c r="G30" i="8"/>
  <c r="J49" i="8"/>
  <c r="G49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43" i="8"/>
  <c r="G43" i="8"/>
  <c r="J91" i="8"/>
  <c r="G91" i="8"/>
  <c r="J121" i="8"/>
  <c r="G121" i="8"/>
  <c r="J25" i="8"/>
  <c r="G25" i="8"/>
  <c r="J40" i="8"/>
  <c r="G40" i="8"/>
  <c r="J110" i="8"/>
  <c r="G110" i="8"/>
  <c r="J78" i="8"/>
  <c r="G78" i="8"/>
  <c r="J100" i="8"/>
  <c r="G100" i="8"/>
  <c r="J92" i="8"/>
  <c r="G92" i="8"/>
  <c r="J224" i="8"/>
  <c r="G224" i="8"/>
  <c r="J89" i="8"/>
  <c r="G89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115" i="8"/>
  <c r="G115" i="8"/>
  <c r="J140" i="8"/>
  <c r="G140" i="8"/>
  <c r="G168" i="8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G75" i="107"/>
  <c r="J75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52" i="92"/>
  <c r="J252" i="92" s="1"/>
  <c r="G253" i="79"/>
  <c r="J253" i="79" s="1"/>
  <c r="G102" i="79"/>
  <c r="J102" i="79" s="1"/>
  <c r="G70" i="87"/>
  <c r="J70" i="87" s="1"/>
  <c r="E70" i="88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E175" i="88" s="1"/>
  <c r="G113" i="90"/>
  <c r="J113" i="90" s="1"/>
  <c r="G113" i="91" s="1"/>
  <c r="J113" i="91" s="1"/>
  <c r="G113" i="92" s="1"/>
  <c r="J113" i="92" s="1"/>
  <c r="G71" i="87"/>
  <c r="J71" i="87" s="1"/>
  <c r="E71" i="88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167" i="78"/>
  <c r="J167" i="78" s="1"/>
  <c r="G92" i="78"/>
  <c r="J92" i="78" s="1"/>
  <c r="G228" i="78"/>
  <c r="J228" i="78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J251" i="81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130" i="78"/>
  <c r="J130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J38" i="8"/>
  <c r="G38" i="8"/>
  <c r="J96" i="8"/>
  <c r="G96" i="8"/>
  <c r="J122" i="8"/>
  <c r="G122" i="8"/>
  <c r="J165" i="8"/>
  <c r="G165" i="8"/>
  <c r="J119" i="8"/>
  <c r="G119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2" i="106" l="1"/>
  <c r="G12" i="106" s="1"/>
  <c r="J12" i="106" s="1"/>
  <c r="G12" i="107" s="1"/>
  <c r="J12" i="107" s="1"/>
  <c r="J18" i="8"/>
  <c r="G18" i="77"/>
  <c r="J18" i="77" s="1"/>
  <c r="G86" i="79"/>
  <c r="J86" i="79" s="1"/>
  <c r="G252" i="93"/>
  <c r="J252" i="93" s="1"/>
  <c r="G253" i="80"/>
  <c r="J253" i="80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173" i="79"/>
  <c r="J173" i="79" s="1"/>
  <c r="G174" i="80" s="1"/>
  <c r="J174" i="80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104" i="81"/>
  <c r="J104" i="81" s="1"/>
  <c r="G8" i="77"/>
  <c r="J8" i="77" s="1"/>
  <c r="J133" i="8"/>
  <c r="G133" i="8"/>
  <c r="G13" i="77"/>
  <c r="J13" i="77" s="1"/>
  <c r="G17" i="77"/>
  <c r="J17" i="77" s="1"/>
  <c r="G16" i="77"/>
  <c r="J16" i="77" s="1"/>
  <c r="G7" i="77"/>
  <c r="J7" i="77" s="1"/>
  <c r="J131" i="8"/>
  <c r="G131" i="8"/>
  <c r="G15" i="77"/>
  <c r="J15" i="77" s="1"/>
  <c r="G14" i="77"/>
  <c r="J14" i="77" s="1"/>
  <c r="J214" i="8"/>
  <c r="G214" i="8"/>
  <c r="Z34" i="8"/>
  <c r="AC34" i="8" s="1"/>
  <c r="N255" i="8"/>
  <c r="M256" i="8"/>
  <c r="H255" i="8"/>
  <c r="M260" i="8"/>
  <c r="H257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18" i="8" l="1"/>
  <c r="G86" i="80"/>
  <c r="J86" i="80" s="1"/>
  <c r="G87" i="80"/>
  <c r="J87" i="80" s="1"/>
  <c r="G88" i="81" s="1"/>
  <c r="J88" i="81" s="1"/>
  <c r="G252" i="94"/>
  <c r="J252" i="94" s="1"/>
  <c r="G253" i="81"/>
  <c r="J253" i="81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57" i="8"/>
  <c r="F256" i="8" s="1"/>
  <c r="C257" i="8" s="1"/>
  <c r="H258" i="8"/>
  <c r="G86" i="81" l="1"/>
  <c r="J86" i="81" s="1"/>
  <c r="G87" i="81"/>
  <c r="J87" i="81" s="1"/>
  <c r="G88" i="82" s="1"/>
  <c r="J88" i="82" s="1"/>
  <c r="G252" i="95"/>
  <c r="J252" i="95" s="1"/>
  <c r="G227" i="81"/>
  <c r="J227" i="81" s="1"/>
  <c r="J251" i="83"/>
  <c r="G228" i="81"/>
  <c r="J228" i="81" s="1"/>
  <c r="G253" i="82"/>
  <c r="J253" i="82" s="1"/>
  <c r="G102" i="81"/>
  <c r="J102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131" i="79"/>
  <c r="J131" i="79" s="1"/>
  <c r="G134" i="79"/>
  <c r="J134" i="79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104" i="83"/>
  <c r="J104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58" i="8"/>
  <c r="G86" i="82" l="1"/>
  <c r="J86" i="82" s="1"/>
  <c r="G87" i="82"/>
  <c r="J87" i="82" s="1"/>
  <c r="G88" i="83" s="1"/>
  <c r="J88" i="83" s="1"/>
  <c r="G228" i="82"/>
  <c r="J228" i="82" s="1"/>
  <c r="G227" i="82"/>
  <c r="J227" i="82" s="1"/>
  <c r="J251" i="84"/>
  <c r="E251" i="85" s="1"/>
  <c r="G251" i="85" s="1"/>
  <c r="G252" i="97"/>
  <c r="J252" i="97" s="1"/>
  <c r="G252" i="96"/>
  <c r="J252" i="96" s="1"/>
  <c r="G253" i="83"/>
  <c r="J253" i="83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E97" i="85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E49" i="85" s="1"/>
  <c r="G57" i="84"/>
  <c r="J57" i="84" s="1"/>
  <c r="E57" i="85" s="1"/>
  <c r="G25" i="83"/>
  <c r="J25" i="83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G15" i="80"/>
  <c r="J15" i="80" s="1"/>
  <c r="G119" i="83"/>
  <c r="J119" i="83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G56" i="84"/>
  <c r="J56" i="84" s="1"/>
  <c r="E56" i="85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G46" i="84"/>
  <c r="J46" i="84" s="1"/>
  <c r="E46" i="85" s="1"/>
  <c r="G30" i="84"/>
  <c r="J30" i="84" s="1"/>
  <c r="E30" i="85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G6" i="80"/>
  <c r="J6" i="80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104" i="84"/>
  <c r="J104" i="84" s="1"/>
  <c r="E104" i="85" s="1"/>
  <c r="G191" i="84"/>
  <c r="J191" i="84" s="1"/>
  <c r="E191" i="85" s="1"/>
  <c r="G190" i="84"/>
  <c r="J190" i="84" s="1"/>
  <c r="E190" i="85" s="1"/>
  <c r="G132" i="83"/>
  <c r="J132" i="83" s="1"/>
  <c r="G135" i="83"/>
  <c r="J135" i="83" s="1"/>
  <c r="G133" i="82"/>
  <c r="J133" i="82" s="1"/>
  <c r="G136" i="82"/>
  <c r="J136" i="82" s="1"/>
  <c r="G198" i="96" l="1"/>
  <c r="J198" i="96" s="1"/>
  <c r="J198" i="95"/>
  <c r="G86" i="83"/>
  <c r="J86" i="83" s="1"/>
  <c r="G87" i="83"/>
  <c r="J87" i="83" s="1"/>
  <c r="G88" i="84" s="1"/>
  <c r="J88" i="84" s="1"/>
  <c r="E88" i="85" s="1"/>
  <c r="G227" i="83"/>
  <c r="J227" i="83" s="1"/>
  <c r="J251" i="85"/>
  <c r="G228" i="83"/>
  <c r="J228" i="83" s="1"/>
  <c r="G253" i="84"/>
  <c r="J253" i="84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209" i="96"/>
  <c r="J209" i="96" s="1"/>
  <c r="G209" i="97" s="1"/>
  <c r="J209" i="97" s="1"/>
  <c r="G209" i="98" s="1"/>
  <c r="J209" i="98" s="1"/>
  <c r="E209" i="99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E148" i="99" s="1"/>
  <c r="G181" i="98"/>
  <c r="J181" i="98" s="1"/>
  <c r="E181" i="99" s="1"/>
  <c r="G127" i="98"/>
  <c r="J127" i="98" s="1"/>
  <c r="E127" i="99" s="1"/>
  <c r="G151" i="98"/>
  <c r="J151" i="98" s="1"/>
  <c r="E151" i="99" s="1"/>
  <c r="G205" i="98"/>
  <c r="J205" i="98" s="1"/>
  <c r="E205" i="99" s="1"/>
  <c r="G208" i="98"/>
  <c r="J208" i="98" s="1"/>
  <c r="E208" i="99" s="1"/>
  <c r="G155" i="98"/>
  <c r="J155" i="98" s="1"/>
  <c r="E155" i="99" s="1"/>
  <c r="G226" i="98"/>
  <c r="J226" i="98" s="1"/>
  <c r="E226" i="99" s="1"/>
  <c r="G206" i="98"/>
  <c r="J206" i="98" s="1"/>
  <c r="E206" i="99" s="1"/>
  <c r="G113" i="98"/>
  <c r="J113" i="98" s="1"/>
  <c r="E113" i="99" s="1"/>
  <c r="G126" i="98"/>
  <c r="J126" i="98" s="1"/>
  <c r="E126" i="99" s="1"/>
  <c r="G125" i="98"/>
  <c r="J125" i="98" s="1"/>
  <c r="E125" i="99" s="1"/>
  <c r="G213" i="98"/>
  <c r="J213" i="98" s="1"/>
  <c r="E213" i="99" s="1"/>
  <c r="G84" i="98"/>
  <c r="J84" i="98" s="1"/>
  <c r="E84" i="99" s="1"/>
  <c r="G153" i="98"/>
  <c r="J153" i="98" s="1"/>
  <c r="E153" i="99" s="1"/>
  <c r="G194" i="98"/>
  <c r="J194" i="98" s="1"/>
  <c r="E194" i="99" s="1"/>
  <c r="G193" i="98"/>
  <c r="J193" i="98" s="1"/>
  <c r="E193" i="99" s="1"/>
  <c r="G152" i="98"/>
  <c r="J152" i="98" s="1"/>
  <c r="E152" i="99" s="1"/>
  <c r="G177" i="98"/>
  <c r="J177" i="98" s="1"/>
  <c r="E177" i="99" s="1"/>
  <c r="G83" i="98"/>
  <c r="J83" i="98" s="1"/>
  <c r="E83" i="99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82" i="83"/>
  <c r="J82" i="83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G48" i="85"/>
  <c r="J48" i="85" s="1"/>
  <c r="G36" i="85"/>
  <c r="J36" i="85" s="1"/>
  <c r="G23" i="84"/>
  <c r="J23" i="84" s="1"/>
  <c r="E23" i="85" s="1"/>
  <c r="G34" i="85"/>
  <c r="J34" i="85" s="1"/>
  <c r="G214" i="83"/>
  <c r="J214" i="83" s="1"/>
  <c r="G52" i="85"/>
  <c r="J52" i="85" s="1"/>
  <c r="G13" i="81"/>
  <c r="J13" i="81" s="1"/>
  <c r="G19" i="84"/>
  <c r="J19" i="84" s="1"/>
  <c r="E19" i="85" s="1"/>
  <c r="G32" i="85"/>
  <c r="J32" i="85" s="1"/>
  <c r="G14" i="81"/>
  <c r="J14" i="81" s="1"/>
  <c r="G46" i="85"/>
  <c r="J46" i="85" s="1"/>
  <c r="G26" i="84"/>
  <c r="J26" i="84" s="1"/>
  <c r="E26" i="85" s="1"/>
  <c r="G56" i="85"/>
  <c r="J56" i="85" s="1"/>
  <c r="G22" i="84"/>
  <c r="J22" i="84" s="1"/>
  <c r="E22" i="85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E21" i="85" s="1"/>
  <c r="G24" i="84"/>
  <c r="J24" i="84" s="1"/>
  <c r="E24" i="85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E25" i="85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E20" i="85" s="1"/>
  <c r="G104" i="85"/>
  <c r="J104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E132" i="85" s="1"/>
  <c r="G135" i="84"/>
  <c r="J135" i="84" s="1"/>
  <c r="E135" i="85" s="1"/>
  <c r="Z36" i="8"/>
  <c r="G86" i="84" l="1"/>
  <c r="J86" i="84" s="1"/>
  <c r="G87" i="84"/>
  <c r="J87" i="84" s="1"/>
  <c r="G252" i="98"/>
  <c r="J252" i="98" s="1"/>
  <c r="E252" i="99" s="1"/>
  <c r="G252" i="99" s="1"/>
  <c r="J252" i="99" s="1"/>
  <c r="E252" i="100" s="1"/>
  <c r="G228" i="84"/>
  <c r="J228" i="84" s="1"/>
  <c r="E228" i="85" s="1"/>
  <c r="G227" i="84"/>
  <c r="J227" i="84" s="1"/>
  <c r="J251" i="86"/>
  <c r="G253" i="85"/>
  <c r="J253" i="85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209" i="99"/>
  <c r="J209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149" i="98"/>
  <c r="J149" i="98" s="1"/>
  <c r="E149" i="99" s="1"/>
  <c r="G182" i="98"/>
  <c r="J182" i="98" s="1"/>
  <c r="E182" i="99" s="1"/>
  <c r="G147" i="98"/>
  <c r="J147" i="98" s="1"/>
  <c r="E147" i="99" s="1"/>
  <c r="G203" i="98"/>
  <c r="J203" i="98" s="1"/>
  <c r="E203" i="99" s="1"/>
  <c r="G210" i="98"/>
  <c r="J210" i="98" s="1"/>
  <c r="E210" i="99" s="1"/>
  <c r="G150" i="98"/>
  <c r="J150" i="98" s="1"/>
  <c r="E150" i="99" s="1"/>
  <c r="G195" i="98"/>
  <c r="J195" i="98" s="1"/>
  <c r="E195" i="99" s="1"/>
  <c r="G39" i="98"/>
  <c r="J39" i="98" s="1"/>
  <c r="E39" i="99" s="1"/>
  <c r="G212" i="98"/>
  <c r="J212" i="98" s="1"/>
  <c r="E212" i="99" s="1"/>
  <c r="G202" i="98"/>
  <c r="J202" i="98" s="1"/>
  <c r="E202" i="99" s="1"/>
  <c r="G197" i="98"/>
  <c r="J197" i="98" s="1"/>
  <c r="E197" i="99" s="1"/>
  <c r="G128" i="98"/>
  <c r="J128" i="98" s="1"/>
  <c r="E128" i="99" s="1"/>
  <c r="G211" i="98"/>
  <c r="J211" i="98" s="1"/>
  <c r="E211" i="99" s="1"/>
  <c r="G204" i="98"/>
  <c r="J204" i="98" s="1"/>
  <c r="E204" i="99" s="1"/>
  <c r="G11" i="98"/>
  <c r="J11" i="98" s="1"/>
  <c r="E11" i="99" s="1"/>
  <c r="G157" i="98"/>
  <c r="J157" i="98" s="1"/>
  <c r="E157" i="99" s="1"/>
  <c r="G196" i="98"/>
  <c r="J196" i="98" s="1"/>
  <c r="E196" i="99" s="1"/>
  <c r="G10" i="98"/>
  <c r="J10" i="98" s="1"/>
  <c r="E10" i="99" s="1"/>
  <c r="G9" i="98"/>
  <c r="J9" i="98" s="1"/>
  <c r="E9" i="99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E97" i="88" s="1"/>
  <c r="G82" i="84"/>
  <c r="J82" i="84" s="1"/>
  <c r="E82" i="85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G115" i="85"/>
  <c r="J115" i="85" s="1"/>
  <c r="G70" i="94"/>
  <c r="J70" i="94" s="1"/>
  <c r="G108" i="85"/>
  <c r="J108" i="85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104" i="86"/>
  <c r="J104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E133" i="85" s="1"/>
  <c r="G136" i="84"/>
  <c r="J136" i="84" s="1"/>
  <c r="E136" i="85" s="1"/>
  <c r="C5" i="64"/>
  <c r="E5" i="64" s="1"/>
  <c r="G5" i="64" s="1"/>
  <c r="E205" i="100" l="1"/>
  <c r="G205" i="100" s="1"/>
  <c r="J205" i="100" s="1"/>
  <c r="E148" i="100"/>
  <c r="G148" i="100" s="1"/>
  <c r="J148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E127" i="100"/>
  <c r="G127" i="100" s="1"/>
  <c r="J127" i="100" s="1"/>
  <c r="E113" i="100"/>
  <c r="G113" i="100" s="1"/>
  <c r="J113" i="100" s="1"/>
  <c r="E84" i="100"/>
  <c r="G84" i="100" s="1"/>
  <c r="J84" i="100" s="1"/>
  <c r="E177" i="100"/>
  <c r="G177" i="100" s="1"/>
  <c r="J177" i="100" s="1"/>
  <c r="E208" i="100"/>
  <c r="G208" i="100" s="1"/>
  <c r="J208" i="100" s="1"/>
  <c r="E181" i="100"/>
  <c r="G181" i="100" s="1"/>
  <c r="J181" i="100" s="1"/>
  <c r="E194" i="100"/>
  <c r="G194" i="100" s="1"/>
  <c r="J194" i="100" s="1"/>
  <c r="E152" i="100"/>
  <c r="G152" i="100" s="1"/>
  <c r="J152" i="100" s="1"/>
  <c r="E153" i="100"/>
  <c r="G153" i="100" s="1"/>
  <c r="J153" i="100" s="1"/>
  <c r="E151" i="100"/>
  <c r="G151" i="100" s="1"/>
  <c r="J151" i="100" s="1"/>
  <c r="E83" i="100"/>
  <c r="G83" i="100" s="1"/>
  <c r="J83" i="100" s="1"/>
  <c r="E213" i="100"/>
  <c r="G213" i="100" s="1"/>
  <c r="J213" i="100" s="1"/>
  <c r="E126" i="100"/>
  <c r="G126" i="100" s="1"/>
  <c r="J126" i="100" s="1"/>
  <c r="E155" i="100"/>
  <c r="G155" i="100" s="1"/>
  <c r="J155" i="100" s="1"/>
  <c r="E209" i="100"/>
  <c r="G209" i="100" s="1"/>
  <c r="J209" i="100" s="1"/>
  <c r="J251" i="87"/>
  <c r="E251" i="88" s="1"/>
  <c r="G251" i="88" s="1"/>
  <c r="E227" i="85"/>
  <c r="G227" i="85" s="1"/>
  <c r="J227" i="85" s="1"/>
  <c r="G88" i="85"/>
  <c r="J88" i="85" s="1"/>
  <c r="E87" i="85"/>
  <c r="G87" i="85"/>
  <c r="J87" i="85" s="1"/>
  <c r="G88" i="86" s="1"/>
  <c r="J88" i="86" s="1"/>
  <c r="E86" i="85"/>
  <c r="G86" i="85" s="1"/>
  <c r="J86" i="85" s="1"/>
  <c r="G86" i="86" s="1"/>
  <c r="J86" i="86" s="1"/>
  <c r="G228" i="86"/>
  <c r="J228" i="86" s="1"/>
  <c r="G227" i="86"/>
  <c r="J227" i="86" s="1"/>
  <c r="J251" i="89" s="1"/>
  <c r="J251" i="88"/>
  <c r="G253" i="86"/>
  <c r="J253" i="86" s="1"/>
  <c r="G173" i="85"/>
  <c r="J173" i="85" s="1"/>
  <c r="G174" i="85"/>
  <c r="J174" i="85" s="1"/>
  <c r="G103" i="85"/>
  <c r="J103" i="85" s="1"/>
  <c r="G102" i="85"/>
  <c r="J102" i="85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79" i="87"/>
  <c r="J79" i="87" s="1"/>
  <c r="E79" i="88" s="1"/>
  <c r="G167" i="87"/>
  <c r="J167" i="87" s="1"/>
  <c r="E167" i="88" s="1"/>
  <c r="G160" i="87"/>
  <c r="J160" i="87" s="1"/>
  <c r="E160" i="88" s="1"/>
  <c r="G120" i="87"/>
  <c r="J120" i="87" s="1"/>
  <c r="E120" i="88" s="1"/>
  <c r="G227" i="87"/>
  <c r="J227" i="87" s="1"/>
  <c r="G183" i="87"/>
  <c r="J183" i="87" s="1"/>
  <c r="E183" i="88" s="1"/>
  <c r="G142" i="87"/>
  <c r="J142" i="87" s="1"/>
  <c r="E142" i="88" s="1"/>
  <c r="G78" i="87"/>
  <c r="J78" i="87" s="1"/>
  <c r="E78" i="88" s="1"/>
  <c r="G158" i="87"/>
  <c r="J158" i="87" s="1"/>
  <c r="E158" i="88" s="1"/>
  <c r="G143" i="87"/>
  <c r="J143" i="87" s="1"/>
  <c r="E143" i="88" s="1"/>
  <c r="G159" i="87"/>
  <c r="J159" i="87" s="1"/>
  <c r="E159" i="88" s="1"/>
  <c r="G225" i="87"/>
  <c r="J225" i="87" s="1"/>
  <c r="E225" i="88" s="1"/>
  <c r="G80" i="87"/>
  <c r="J80" i="87" s="1"/>
  <c r="E80" i="88" s="1"/>
  <c r="G184" i="87"/>
  <c r="J184" i="87" s="1"/>
  <c r="E184" i="88" s="1"/>
  <c r="G163" i="87"/>
  <c r="J163" i="87" s="1"/>
  <c r="E163" i="88" s="1"/>
  <c r="G222" i="87"/>
  <c r="J222" i="87" s="1"/>
  <c r="E222" i="88" s="1"/>
  <c r="G192" i="87"/>
  <c r="J192" i="87" s="1"/>
  <c r="E192" i="88" s="1"/>
  <c r="G101" i="87"/>
  <c r="J101" i="87" s="1"/>
  <c r="E101" i="88" s="1"/>
  <c r="G61" i="87"/>
  <c r="J61" i="87" s="1"/>
  <c r="E61" i="88" s="1"/>
  <c r="G98" i="87"/>
  <c r="J98" i="87" s="1"/>
  <c r="E98" i="88" s="1"/>
  <c r="G74" i="87"/>
  <c r="J74" i="87" s="1"/>
  <c r="E74" i="88" s="1"/>
  <c r="G145" i="87"/>
  <c r="J145" i="87" s="1"/>
  <c r="E145" i="88" s="1"/>
  <c r="G99" i="87"/>
  <c r="J99" i="87" s="1"/>
  <c r="E99" i="88" s="1"/>
  <c r="G164" i="87"/>
  <c r="J164" i="87" s="1"/>
  <c r="E164" i="88" s="1"/>
  <c r="G100" i="87"/>
  <c r="J100" i="87" s="1"/>
  <c r="E100" i="88" s="1"/>
  <c r="G89" i="87"/>
  <c r="J89" i="87" s="1"/>
  <c r="E89" i="88" s="1"/>
  <c r="G95" i="87"/>
  <c r="J95" i="87" s="1"/>
  <c r="E95" i="88" s="1"/>
  <c r="G215" i="87"/>
  <c r="J215" i="87" s="1"/>
  <c r="E215" i="88" s="1"/>
  <c r="G162" i="87"/>
  <c r="J162" i="87" s="1"/>
  <c r="E162" i="88" s="1"/>
  <c r="G73" i="87"/>
  <c r="J73" i="87" s="1"/>
  <c r="E73" i="88" s="1"/>
  <c r="G223" i="87"/>
  <c r="J223" i="87" s="1"/>
  <c r="E223" i="88" s="1"/>
  <c r="G180" i="87"/>
  <c r="J180" i="87" s="1"/>
  <c r="E180" i="88" s="1"/>
  <c r="G64" i="87"/>
  <c r="J64" i="87" s="1"/>
  <c r="E64" i="88" s="1"/>
  <c r="G121" i="87"/>
  <c r="J121" i="87" s="1"/>
  <c r="E121" i="88" s="1"/>
  <c r="G220" i="87"/>
  <c r="J220" i="87" s="1"/>
  <c r="E220" i="88" s="1"/>
  <c r="G130" i="87"/>
  <c r="J130" i="87" s="1"/>
  <c r="E130" i="88" s="1"/>
  <c r="G179" i="87"/>
  <c r="J179" i="87" s="1"/>
  <c r="E179" i="88" s="1"/>
  <c r="G106" i="87"/>
  <c r="J106" i="87" s="1"/>
  <c r="E106" i="88" s="1"/>
  <c r="G168" i="87"/>
  <c r="J168" i="87" s="1"/>
  <c r="E168" i="88" s="1"/>
  <c r="G85" i="87"/>
  <c r="J85" i="87" s="1"/>
  <c r="E85" i="88" s="1"/>
  <c r="G166" i="87"/>
  <c r="J166" i="87" s="1"/>
  <c r="E166" i="88" s="1"/>
  <c r="G146" i="87"/>
  <c r="J146" i="87" s="1"/>
  <c r="E146" i="88" s="1"/>
  <c r="G65" i="87"/>
  <c r="J65" i="87" s="1"/>
  <c r="E65" i="88" s="1"/>
  <c r="G118" i="87"/>
  <c r="J118" i="87" s="1"/>
  <c r="E118" i="88" s="1"/>
  <c r="G185" i="87"/>
  <c r="J185" i="87" s="1"/>
  <c r="E185" i="88" s="1"/>
  <c r="G138" i="87"/>
  <c r="J138" i="87" s="1"/>
  <c r="E138" i="88" s="1"/>
  <c r="G91" i="87"/>
  <c r="J91" i="87" s="1"/>
  <c r="E91" i="88" s="1"/>
  <c r="G67" i="87"/>
  <c r="J67" i="87" s="1"/>
  <c r="E67" i="88" s="1"/>
  <c r="G154" i="87"/>
  <c r="J154" i="87" s="1"/>
  <c r="E154" i="88" s="1"/>
  <c r="G97" i="88"/>
  <c r="J97" i="88" s="1"/>
  <c r="G97" i="89" s="1"/>
  <c r="J97" i="89" s="1"/>
  <c r="G90" i="87"/>
  <c r="J90" i="87" s="1"/>
  <c r="E90" i="88" s="1"/>
  <c r="G62" i="87"/>
  <c r="J62" i="87" s="1"/>
  <c r="E62" i="88" s="1"/>
  <c r="G123" i="87"/>
  <c r="J123" i="87" s="1"/>
  <c r="E123" i="88" s="1"/>
  <c r="G77" i="87"/>
  <c r="J77" i="87" s="1"/>
  <c r="E77" i="88" s="1"/>
  <c r="G81" i="87"/>
  <c r="J81" i="87" s="1"/>
  <c r="E81" i="88" s="1"/>
  <c r="G141" i="87"/>
  <c r="J141" i="87" s="1"/>
  <c r="E141" i="88" s="1"/>
  <c r="G140" i="87"/>
  <c r="J140" i="87" s="1"/>
  <c r="E140" i="88" s="1"/>
  <c r="G72" i="87"/>
  <c r="J72" i="87" s="1"/>
  <c r="E72" i="88" s="1"/>
  <c r="G170" i="87"/>
  <c r="J170" i="87" s="1"/>
  <c r="E170" i="88" s="1"/>
  <c r="G172" i="87"/>
  <c r="J172" i="87" s="1"/>
  <c r="E172" i="88" s="1"/>
  <c r="G68" i="87"/>
  <c r="J68" i="87" s="1"/>
  <c r="E68" i="88" s="1"/>
  <c r="G176" i="87"/>
  <c r="J176" i="87" s="1"/>
  <c r="E176" i="88" s="1"/>
  <c r="G224" i="87"/>
  <c r="J224" i="87" s="1"/>
  <c r="G144" i="87"/>
  <c r="J144" i="87" s="1"/>
  <c r="E144" i="88" s="1"/>
  <c r="G69" i="87"/>
  <c r="J69" i="87" s="1"/>
  <c r="E69" i="88" s="1"/>
  <c r="G228" i="87"/>
  <c r="J228" i="87" s="1"/>
  <c r="E228" i="88" s="1"/>
  <c r="G171" i="87"/>
  <c r="J171" i="87" s="1"/>
  <c r="E171" i="88" s="1"/>
  <c r="G66" i="87"/>
  <c r="J66" i="87" s="1"/>
  <c r="E66" i="88" s="1"/>
  <c r="G139" i="87"/>
  <c r="J139" i="87" s="1"/>
  <c r="E139" i="88" s="1"/>
  <c r="G137" i="87"/>
  <c r="J137" i="87" s="1"/>
  <c r="E137" i="88" s="1"/>
  <c r="G92" i="87"/>
  <c r="J92" i="87" s="1"/>
  <c r="E92" i="88" s="1"/>
  <c r="G93" i="87"/>
  <c r="J93" i="87" s="1"/>
  <c r="E93" i="88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E21" i="88" s="1"/>
  <c r="G38" i="85"/>
  <c r="J38" i="85" s="1"/>
  <c r="G38" i="86" s="1"/>
  <c r="J38" i="86" s="1"/>
  <c r="G26" i="86"/>
  <c r="J26" i="86" s="1"/>
  <c r="G26" i="87" s="1"/>
  <c r="J26" i="87" s="1"/>
  <c r="E26" i="88" s="1"/>
  <c r="G122" i="85"/>
  <c r="J122" i="85" s="1"/>
  <c r="G122" i="86" s="1"/>
  <c r="J122" i="86" s="1"/>
  <c r="G22" i="86"/>
  <c r="J22" i="86" s="1"/>
  <c r="G22" i="87" s="1"/>
  <c r="J22" i="87" s="1"/>
  <c r="E22" i="88" s="1"/>
  <c r="G23" i="86"/>
  <c r="J23" i="86" s="1"/>
  <c r="G23" i="87" s="1"/>
  <c r="J23" i="87" s="1"/>
  <c r="E23" i="88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E25" i="88" s="1"/>
  <c r="G24" i="86"/>
  <c r="J24" i="86" s="1"/>
  <c r="G24" i="87" s="1"/>
  <c r="J24" i="87" s="1"/>
  <c r="E24" i="88" s="1"/>
  <c r="G20" i="86"/>
  <c r="J20" i="86" s="1"/>
  <c r="G20" i="87" s="1"/>
  <c r="J20" i="87" s="1"/>
  <c r="E20" i="88" s="1"/>
  <c r="G19" i="86"/>
  <c r="J19" i="86" s="1"/>
  <c r="G19" i="87" s="1"/>
  <c r="J19" i="87" s="1"/>
  <c r="E19" i="88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34" i="86"/>
  <c r="J34" i="86" s="1"/>
  <c r="G57" i="86"/>
  <c r="J57" i="86" s="1"/>
  <c r="G36" i="86"/>
  <c r="J36" i="86" s="1"/>
  <c r="G214" i="84"/>
  <c r="J214" i="84" s="1"/>
  <c r="E214" i="85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E186" i="88" s="1"/>
  <c r="G14" i="83"/>
  <c r="J14" i="83" s="1"/>
  <c r="G16" i="83"/>
  <c r="J16" i="83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53" i="101" l="1"/>
  <c r="G153" i="101" s="1"/>
  <c r="J153" i="101" s="1"/>
  <c r="E127" i="101"/>
  <c r="G127" i="101" s="1"/>
  <c r="J127" i="101" s="1"/>
  <c r="E152" i="101"/>
  <c r="G152" i="101" s="1"/>
  <c r="J152" i="101" s="1"/>
  <c r="E125" i="101"/>
  <c r="G125" i="101" s="1"/>
  <c r="J125" i="101" s="1"/>
  <c r="E209" i="101"/>
  <c r="G209" i="101" s="1"/>
  <c r="J209" i="101" s="1"/>
  <c r="E194" i="101"/>
  <c r="G194" i="101" s="1"/>
  <c r="J194" i="101" s="1"/>
  <c r="E226" i="101"/>
  <c r="G226" i="101" s="1"/>
  <c r="J226" i="101" s="1"/>
  <c r="E151" i="101"/>
  <c r="G151" i="101" s="1"/>
  <c r="J151" i="101" s="1"/>
  <c r="E155" i="101"/>
  <c r="G155" i="101" s="1"/>
  <c r="J155" i="101" s="1"/>
  <c r="E181" i="101"/>
  <c r="G181" i="101" s="1"/>
  <c r="J181" i="101" s="1"/>
  <c r="E193" i="101"/>
  <c r="G193" i="101" s="1"/>
  <c r="J193" i="101" s="1"/>
  <c r="E126" i="101"/>
  <c r="G126" i="101" s="1"/>
  <c r="J126" i="101" s="1"/>
  <c r="E208" i="101"/>
  <c r="G208" i="101" s="1"/>
  <c r="J208" i="101" s="1"/>
  <c r="E206" i="101"/>
  <c r="G206" i="101" s="1"/>
  <c r="J206" i="101" s="1"/>
  <c r="E113" i="101"/>
  <c r="G113" i="101" s="1"/>
  <c r="J113" i="101" s="1"/>
  <c r="E213" i="101"/>
  <c r="G213" i="101" s="1"/>
  <c r="J213" i="101" s="1"/>
  <c r="E177" i="101"/>
  <c r="G177" i="101" s="1"/>
  <c r="J177" i="101" s="1"/>
  <c r="E148" i="101"/>
  <c r="G148" i="101" s="1"/>
  <c r="J148" i="101" s="1"/>
  <c r="E83" i="101"/>
  <c r="G83" i="101" s="1"/>
  <c r="J83" i="101" s="1"/>
  <c r="E84" i="101"/>
  <c r="G84" i="101" s="1"/>
  <c r="J84" i="101" s="1"/>
  <c r="E205" i="101"/>
  <c r="G205" i="101" s="1"/>
  <c r="J205" i="101" s="1"/>
  <c r="E204" i="100"/>
  <c r="G204" i="100" s="1"/>
  <c r="J204" i="100" s="1"/>
  <c r="E196" i="100"/>
  <c r="G196" i="100" s="1"/>
  <c r="J196" i="100" s="1"/>
  <c r="E9" i="100"/>
  <c r="G9" i="100" s="1"/>
  <c r="J9" i="100" s="1"/>
  <c r="E195" i="100"/>
  <c r="G195" i="100" s="1"/>
  <c r="J195" i="100" s="1"/>
  <c r="E211" i="100"/>
  <c r="G211" i="100" s="1"/>
  <c r="J211" i="100" s="1"/>
  <c r="E212" i="100"/>
  <c r="G212" i="100" s="1"/>
  <c r="J212" i="100" s="1"/>
  <c r="E147" i="100"/>
  <c r="G147" i="100" s="1"/>
  <c r="J147" i="100" s="1"/>
  <c r="E197" i="100"/>
  <c r="G197" i="100" s="1"/>
  <c r="J197" i="100" s="1"/>
  <c r="E150" i="100"/>
  <c r="G150" i="100" s="1"/>
  <c r="J150" i="100" s="1"/>
  <c r="E39" i="100"/>
  <c r="G39" i="100" s="1"/>
  <c r="J39" i="100" s="1"/>
  <c r="E11" i="100"/>
  <c r="G11" i="100" s="1"/>
  <c r="J11" i="100" s="1"/>
  <c r="E198" i="100"/>
  <c r="G198" i="100" s="1"/>
  <c r="J198" i="100" s="1"/>
  <c r="E202" i="100"/>
  <c r="G202" i="100" s="1"/>
  <c r="J202" i="100" s="1"/>
  <c r="E203" i="100"/>
  <c r="G203" i="100" s="1"/>
  <c r="J203" i="100" s="1"/>
  <c r="E128" i="100"/>
  <c r="G128" i="100" s="1"/>
  <c r="J128" i="100" s="1"/>
  <c r="E10" i="100"/>
  <c r="G10" i="100" s="1"/>
  <c r="J10" i="100" s="1"/>
  <c r="E182" i="100"/>
  <c r="G182" i="100" s="1"/>
  <c r="J182" i="100" s="1"/>
  <c r="E157" i="100"/>
  <c r="G157" i="100" s="1"/>
  <c r="J157" i="100" s="1"/>
  <c r="E210" i="100"/>
  <c r="G210" i="100" s="1"/>
  <c r="J210" i="100" s="1"/>
  <c r="E149" i="100"/>
  <c r="G149" i="100" s="1"/>
  <c r="J149" i="100" s="1"/>
  <c r="E224" i="88"/>
  <c r="G224" i="88" s="1"/>
  <c r="J224" i="88" s="1"/>
  <c r="J251" i="90"/>
  <c r="E227" i="88"/>
  <c r="G87" i="87"/>
  <c r="J87" i="87" s="1"/>
  <c r="G86" i="87"/>
  <c r="J86" i="87" s="1"/>
  <c r="G87" i="86"/>
  <c r="J87" i="86" s="1"/>
  <c r="G88" i="87" s="1"/>
  <c r="J88" i="87" s="1"/>
  <c r="E88" i="88" s="1"/>
  <c r="G253" i="87"/>
  <c r="J253" i="87" s="1"/>
  <c r="E253" i="88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E38" i="88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E165" i="88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E122" i="88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E161" i="88" s="1"/>
  <c r="G96" i="87"/>
  <c r="J96" i="87" s="1"/>
  <c r="E96" i="88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E221" i="88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26" i="88"/>
  <c r="J26" i="88" s="1"/>
  <c r="G26" i="89" s="1"/>
  <c r="J26" i="89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214" i="86" s="1"/>
  <c r="J214" i="86" s="1"/>
  <c r="G48" i="87"/>
  <c r="J48" i="87" s="1"/>
  <c r="G49" i="87"/>
  <c r="J49" i="87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E115" i="88" s="1"/>
  <c r="G37" i="87"/>
  <c r="J37" i="87" s="1"/>
  <c r="G59" i="87"/>
  <c r="J59" i="87" s="1"/>
  <c r="G36" i="87"/>
  <c r="J36" i="87" s="1"/>
  <c r="G21" i="88"/>
  <c r="J21" i="88" s="1"/>
  <c r="G21" i="89" s="1"/>
  <c r="J21" i="89" s="1"/>
  <c r="G44" i="87"/>
  <c r="J44" i="87" s="1"/>
  <c r="G46" i="87"/>
  <c r="J46" i="87" s="1"/>
  <c r="G51" i="87"/>
  <c r="J51" i="87" s="1"/>
  <c r="G55" i="87"/>
  <c r="J55" i="87" s="1"/>
  <c r="G119" i="87"/>
  <c r="J119" i="87" s="1"/>
  <c r="E119" i="88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131" i="84"/>
  <c r="J131" i="84" s="1"/>
  <c r="E131" i="85" s="1"/>
  <c r="G134" i="84"/>
  <c r="J134" i="84" s="1"/>
  <c r="E134" i="85" s="1"/>
  <c r="G224" i="89"/>
  <c r="J224" i="89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50" i="101" l="1"/>
  <c r="G150" i="101" s="1"/>
  <c r="J150" i="101" s="1"/>
  <c r="E196" i="101"/>
  <c r="G196" i="101" s="1"/>
  <c r="J196" i="101" s="1"/>
  <c r="E113" i="102"/>
  <c r="G113" i="102" s="1"/>
  <c r="J113" i="102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26" i="105" s="1"/>
  <c r="G226" i="105" s="1"/>
  <c r="J226" i="105" s="1"/>
  <c r="E128" i="101"/>
  <c r="G128" i="101" s="1"/>
  <c r="J128" i="101" s="1"/>
  <c r="E204" i="101"/>
  <c r="G204" i="101" s="1"/>
  <c r="J204" i="101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194" i="102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9" i="101"/>
  <c r="G9" i="101" s="1"/>
  <c r="J9" i="101" s="1"/>
  <c r="E203" i="101"/>
  <c r="G203" i="101" s="1"/>
  <c r="J203" i="101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209" i="102"/>
  <c r="G209" i="102" s="1"/>
  <c r="J209" i="102" s="1"/>
  <c r="E209" i="103" s="1"/>
  <c r="G209" i="103" s="1"/>
  <c r="J209" i="103" s="1"/>
  <c r="E39" i="101"/>
  <c r="G39" i="101" s="1"/>
  <c r="J39" i="101" s="1"/>
  <c r="E202" i="101"/>
  <c r="G202" i="101" s="1"/>
  <c r="J202" i="101" s="1"/>
  <c r="E147" i="101"/>
  <c r="G147" i="101" s="1"/>
  <c r="J147" i="101" s="1"/>
  <c r="E84" i="102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210" i="101"/>
  <c r="G210" i="101" s="1"/>
  <c r="J210" i="101" s="1"/>
  <c r="E212" i="101"/>
  <c r="G212" i="101" s="1"/>
  <c r="J212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7" i="101"/>
  <c r="G157" i="101" s="1"/>
  <c r="J157" i="101" s="1"/>
  <c r="E211" i="101"/>
  <c r="G211" i="101" s="1"/>
  <c r="J211" i="101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82" i="101"/>
  <c r="G182" i="101" s="1"/>
  <c r="J182" i="101" s="1"/>
  <c r="E11" i="101"/>
  <c r="G11" i="101" s="1"/>
  <c r="J11" i="101" s="1"/>
  <c r="E195" i="101"/>
  <c r="G195" i="101" s="1"/>
  <c r="J195" i="101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49" i="101"/>
  <c r="G149" i="101" s="1"/>
  <c r="J149" i="101" s="1"/>
  <c r="E10" i="101"/>
  <c r="G10" i="101" s="1"/>
  <c r="J10" i="101" s="1"/>
  <c r="E198" i="101"/>
  <c r="G198" i="101" s="1"/>
  <c r="J198" i="101" s="1"/>
  <c r="E197" i="101"/>
  <c r="G197" i="101" s="1"/>
  <c r="J197" i="101" s="1"/>
  <c r="E54" i="88"/>
  <c r="G54" i="88" s="1"/>
  <c r="J54" i="88" s="1"/>
  <c r="E27" i="88"/>
  <c r="G27" i="88" s="1"/>
  <c r="J27" i="88" s="1"/>
  <c r="E46" i="88"/>
  <c r="G46" i="88" s="1"/>
  <c r="J46" i="88" s="1"/>
  <c r="E56" i="88"/>
  <c r="G56" i="88" s="1"/>
  <c r="J56" i="88" s="1"/>
  <c r="E31" i="88"/>
  <c r="G31" i="88" s="1"/>
  <c r="J31" i="88" s="1"/>
  <c r="E28" i="88"/>
  <c r="G28" i="88" s="1"/>
  <c r="J28" i="88" s="1"/>
  <c r="E86" i="88"/>
  <c r="G86" i="88" s="1"/>
  <c r="J86" i="88" s="1"/>
  <c r="E51" i="88"/>
  <c r="G51" i="88" s="1"/>
  <c r="J51" i="88" s="1"/>
  <c r="E29" i="88"/>
  <c r="G29" i="88" s="1"/>
  <c r="J29" i="88" s="1"/>
  <c r="E50" i="88"/>
  <c r="G50" i="88" s="1"/>
  <c r="J50" i="88" s="1"/>
  <c r="E41" i="88"/>
  <c r="G41" i="88" s="1"/>
  <c r="J41" i="88" s="1"/>
  <c r="G88" i="88"/>
  <c r="J88" i="88" s="1"/>
  <c r="E87" i="88"/>
  <c r="G87" i="88" s="1"/>
  <c r="J87" i="88" s="1"/>
  <c r="G88" i="89" s="1"/>
  <c r="J88" i="89" s="1"/>
  <c r="E44" i="88"/>
  <c r="G44" i="88" s="1"/>
  <c r="J44" i="88" s="1"/>
  <c r="E49" i="88"/>
  <c r="G49" i="88" s="1"/>
  <c r="J49" i="88" s="1"/>
  <c r="E43" i="88"/>
  <c r="G43" i="88" s="1"/>
  <c r="J43" i="88" s="1"/>
  <c r="E30" i="88"/>
  <c r="G30" i="88" s="1"/>
  <c r="J30" i="88" s="1"/>
  <c r="E36" i="88"/>
  <c r="G36" i="88" s="1"/>
  <c r="J36" i="88" s="1"/>
  <c r="E48" i="88"/>
  <c r="G48" i="88" s="1"/>
  <c r="J48" i="88" s="1"/>
  <c r="E33" i="88"/>
  <c r="G33" i="88" s="1"/>
  <c r="J33" i="88" s="1"/>
  <c r="E40" i="88"/>
  <c r="G40" i="88" s="1"/>
  <c r="J40" i="88" s="1"/>
  <c r="E58" i="88"/>
  <c r="G58" i="88" s="1"/>
  <c r="J58" i="88" s="1"/>
  <c r="E42" i="88"/>
  <c r="G42" i="88" s="1"/>
  <c r="J42" i="88" s="1"/>
  <c r="E59" i="88"/>
  <c r="G59" i="88" s="1"/>
  <c r="J59" i="88" s="1"/>
  <c r="E32" i="88"/>
  <c r="G32" i="88" s="1"/>
  <c r="J32" i="88" s="1"/>
  <c r="E37" i="88"/>
  <c r="G37" i="88" s="1"/>
  <c r="J37" i="88" s="1"/>
  <c r="E47" i="88"/>
  <c r="G47" i="88" s="1"/>
  <c r="J47" i="88" s="1"/>
  <c r="E57" i="88"/>
  <c r="G57" i="88" s="1"/>
  <c r="J57" i="88" s="1"/>
  <c r="E34" i="88"/>
  <c r="G34" i="88" s="1"/>
  <c r="J34" i="88" s="1"/>
  <c r="E55" i="88"/>
  <c r="G55" i="88" s="1"/>
  <c r="J55" i="88" s="1"/>
  <c r="E52" i="88"/>
  <c r="G52" i="88" s="1"/>
  <c r="J52" i="88" s="1"/>
  <c r="E53" i="88"/>
  <c r="G53" i="88" s="1"/>
  <c r="J53" i="88" s="1"/>
  <c r="G86" i="89"/>
  <c r="J86" i="89" s="1"/>
  <c r="G87" i="89"/>
  <c r="J87" i="89" s="1"/>
  <c r="G88" i="90" s="1"/>
  <c r="J88" i="90" s="1"/>
  <c r="G228" i="89"/>
  <c r="J228" i="89" s="1"/>
  <c r="G227" i="89"/>
  <c r="J227" i="89" s="1"/>
  <c r="J251" i="91"/>
  <c r="G253" i="88"/>
  <c r="J253" i="88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71" i="98"/>
  <c r="J71" i="98" s="1"/>
  <c r="E71" i="99" s="1"/>
  <c r="G70" i="98"/>
  <c r="J70" i="98" s="1"/>
  <c r="E70" i="99" s="1"/>
  <c r="G175" i="98"/>
  <c r="J175" i="98" s="1"/>
  <c r="E175" i="99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E214" i="88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82" i="87"/>
  <c r="J82" i="87" s="1"/>
  <c r="E82" i="88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104" i="89"/>
  <c r="J10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82" i="102" l="1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83" i="106"/>
  <c r="G83" i="106" s="1"/>
  <c r="J83" i="106" s="1"/>
  <c r="G83" i="107" s="1"/>
  <c r="J83" i="107" s="1"/>
  <c r="E127" i="106"/>
  <c r="G127" i="106" s="1"/>
  <c r="J127" i="106" s="1"/>
  <c r="G127" i="107" s="1"/>
  <c r="J127" i="107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155" i="106"/>
  <c r="G155" i="106" s="1"/>
  <c r="J155" i="106" s="1"/>
  <c r="G155" i="107" s="1"/>
  <c r="J155" i="107" s="1"/>
  <c r="E181" i="106"/>
  <c r="G181" i="106" s="1"/>
  <c r="J181" i="106" s="1"/>
  <c r="G181" i="107" s="1"/>
  <c r="J181" i="107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209" i="104"/>
  <c r="G209" i="104" s="1"/>
  <c r="J209" i="104" s="1"/>
  <c r="E209" i="105" s="1"/>
  <c r="G209" i="105" s="1"/>
  <c r="J209" i="105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51" i="106"/>
  <c r="G151" i="106" s="1"/>
  <c r="J151" i="106" s="1"/>
  <c r="G151" i="107" s="1"/>
  <c r="J151" i="107" s="1"/>
  <c r="E177" i="106"/>
  <c r="G177" i="106" s="1"/>
  <c r="J177" i="106" s="1"/>
  <c r="G177" i="107" s="1"/>
  <c r="J177" i="107" s="1"/>
  <c r="E148" i="106"/>
  <c r="G148" i="106" s="1"/>
  <c r="J148" i="106" s="1"/>
  <c r="G148" i="107" s="1"/>
  <c r="J148" i="107" s="1"/>
  <c r="E213" i="106"/>
  <c r="G213" i="106" s="1"/>
  <c r="J213" i="106" s="1"/>
  <c r="G213" i="107" s="1"/>
  <c r="J213" i="107" s="1"/>
  <c r="E208" i="106"/>
  <c r="G208" i="106" s="1"/>
  <c r="J208" i="106" s="1"/>
  <c r="G208" i="107" s="1"/>
  <c r="J208" i="107" s="1"/>
  <c r="E226" i="106"/>
  <c r="G226" i="106" s="1"/>
  <c r="J226" i="106" s="1"/>
  <c r="G226" i="107" s="1"/>
  <c r="J226" i="107" s="1"/>
  <c r="E194" i="106"/>
  <c r="G194" i="106" s="1"/>
  <c r="J194" i="106" s="1"/>
  <c r="G194" i="107" s="1"/>
  <c r="J194" i="107" s="1"/>
  <c r="E153" i="106"/>
  <c r="G153" i="106" s="1"/>
  <c r="J153" i="106" s="1"/>
  <c r="G153" i="107" s="1"/>
  <c r="J153" i="107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25" i="106"/>
  <c r="G125" i="106" s="1"/>
  <c r="J125" i="106" s="1"/>
  <c r="G125" i="107" s="1"/>
  <c r="J125" i="107" s="1"/>
  <c r="E205" i="106"/>
  <c r="G205" i="106" s="1"/>
  <c r="J205" i="106" s="1"/>
  <c r="G205" i="107" s="1"/>
  <c r="J205" i="107" s="1"/>
  <c r="E113" i="103"/>
  <c r="G113" i="103" s="1"/>
  <c r="J113" i="103" s="1"/>
  <c r="E113" i="104" s="1"/>
  <c r="G113" i="104" s="1"/>
  <c r="J113" i="104" s="1"/>
  <c r="E113" i="105" s="1"/>
  <c r="G113" i="105" s="1"/>
  <c r="J113" i="105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157" i="105" s="1"/>
  <c r="G157" i="105" s="1"/>
  <c r="J157" i="105" s="1"/>
  <c r="E126" i="106"/>
  <c r="G126" i="106" s="1"/>
  <c r="J126" i="106" s="1"/>
  <c r="G126" i="107" s="1"/>
  <c r="J126" i="107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3" i="106"/>
  <c r="G193" i="106" s="1"/>
  <c r="J193" i="106" s="1"/>
  <c r="G193" i="107" s="1"/>
  <c r="J193" i="107" s="1"/>
  <c r="E206" i="106"/>
  <c r="G206" i="106" s="1"/>
  <c r="J206" i="106" s="1"/>
  <c r="G206" i="107" s="1"/>
  <c r="J206" i="107" s="1"/>
  <c r="E39" i="102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10" i="102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1" i="102"/>
  <c r="G11" i="102" s="1"/>
  <c r="J11" i="102" s="1"/>
  <c r="E11" i="103" s="1"/>
  <c r="G11" i="103" s="1"/>
  <c r="J11" i="103" s="1"/>
  <c r="E11" i="104" s="1"/>
  <c r="G11" i="104" s="1"/>
  <c r="J11" i="104" s="1"/>
  <c r="E152" i="106"/>
  <c r="G152" i="106" s="1"/>
  <c r="J152" i="106" s="1"/>
  <c r="G152" i="107" s="1"/>
  <c r="J152" i="107" s="1"/>
  <c r="E84" i="106"/>
  <c r="G84" i="106" s="1"/>
  <c r="J84" i="106" s="1"/>
  <c r="G84" i="107" s="1"/>
  <c r="J84" i="107" s="1"/>
  <c r="E9" i="102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G86" i="90"/>
  <c r="J86" i="90" s="1"/>
  <c r="G87" i="90"/>
  <c r="J87" i="90" s="1"/>
  <c r="G88" i="91" s="1"/>
  <c r="J88" i="91" s="1"/>
  <c r="G228" i="90"/>
  <c r="J228" i="90" s="1"/>
  <c r="G227" i="90"/>
  <c r="J227" i="90" s="1"/>
  <c r="J251" i="92"/>
  <c r="G253" i="89"/>
  <c r="J253" i="89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E13" i="88" s="1"/>
  <c r="G18" i="86"/>
  <c r="J18" i="86" s="1"/>
  <c r="G18" i="87" s="1"/>
  <c r="J18" i="87" s="1"/>
  <c r="E18" i="88" s="1"/>
  <c r="G6" i="86"/>
  <c r="J6" i="86" s="1"/>
  <c r="G6" i="87" s="1"/>
  <c r="J6" i="87" s="1"/>
  <c r="E6" i="88" s="1"/>
  <c r="G15" i="86"/>
  <c r="J15" i="86" s="1"/>
  <c r="G15" i="87" s="1"/>
  <c r="J15" i="87" s="1"/>
  <c r="E15" i="88" s="1"/>
  <c r="G8" i="86"/>
  <c r="J8" i="86" s="1"/>
  <c r="G8" i="87" s="1"/>
  <c r="J8" i="87" s="1"/>
  <c r="E8" i="88" s="1"/>
  <c r="G16" i="86"/>
  <c r="J16" i="86" s="1"/>
  <c r="G16" i="87" s="1"/>
  <c r="J16" i="87" s="1"/>
  <c r="E16" i="88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E17" i="88" s="1"/>
  <c r="G74" i="91"/>
  <c r="J74" i="91" s="1"/>
  <c r="G74" i="92" s="1"/>
  <c r="J74" i="92" s="1"/>
  <c r="G14" i="86"/>
  <c r="J14" i="86" s="1"/>
  <c r="G14" i="87" s="1"/>
  <c r="J14" i="87" s="1"/>
  <c r="E14" i="88" s="1"/>
  <c r="G7" i="86"/>
  <c r="J7" i="86" s="1"/>
  <c r="G7" i="87" s="1"/>
  <c r="J7" i="87" s="1"/>
  <c r="E7" i="88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104" i="90"/>
  <c r="J104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09" i="106" l="1"/>
  <c r="G209" i="106" s="1"/>
  <c r="J209" i="106" s="1"/>
  <c r="G209" i="107" s="1"/>
  <c r="J209" i="107" s="1"/>
  <c r="E210" i="106"/>
  <c r="G210" i="106" s="1"/>
  <c r="J210" i="106" s="1"/>
  <c r="G210" i="107" s="1"/>
  <c r="J210" i="107" s="1"/>
  <c r="E9" i="106"/>
  <c r="G9" i="106" s="1"/>
  <c r="J9" i="106" s="1"/>
  <c r="G9" i="107" s="1"/>
  <c r="J9" i="107" s="1"/>
  <c r="E196" i="106"/>
  <c r="G196" i="106" s="1"/>
  <c r="J196" i="106" s="1"/>
  <c r="G196" i="107" s="1"/>
  <c r="J196" i="107" s="1"/>
  <c r="E147" i="106"/>
  <c r="G147" i="106" s="1"/>
  <c r="J147" i="106" s="1"/>
  <c r="G147" i="107" s="1"/>
  <c r="J147" i="107" s="1"/>
  <c r="E150" i="106"/>
  <c r="G150" i="106" s="1"/>
  <c r="J150" i="106" s="1"/>
  <c r="G150" i="107" s="1"/>
  <c r="J150" i="107" s="1"/>
  <c r="E203" i="106"/>
  <c r="G203" i="106" s="1"/>
  <c r="J203" i="106" s="1"/>
  <c r="G203" i="107" s="1"/>
  <c r="J203" i="107" s="1"/>
  <c r="E113" i="106"/>
  <c r="G113" i="106" s="1"/>
  <c r="J113" i="106" s="1"/>
  <c r="G113" i="107" s="1"/>
  <c r="J113" i="107" s="1"/>
  <c r="E212" i="106"/>
  <c r="G212" i="106" s="1"/>
  <c r="J212" i="106" s="1"/>
  <c r="G212" i="107" s="1"/>
  <c r="J212" i="107" s="1"/>
  <c r="E11" i="105"/>
  <c r="G11" i="105" s="1"/>
  <c r="J11" i="105" s="1"/>
  <c r="E157" i="106"/>
  <c r="G157" i="106" s="1"/>
  <c r="J157" i="106" s="1"/>
  <c r="G157" i="107" s="1"/>
  <c r="J157" i="107" s="1"/>
  <c r="E149" i="106"/>
  <c r="G149" i="106" s="1"/>
  <c r="J149" i="106" s="1"/>
  <c r="G149" i="107" s="1"/>
  <c r="J149" i="107" s="1"/>
  <c r="E202" i="106"/>
  <c r="G202" i="106" s="1"/>
  <c r="J202" i="106" s="1"/>
  <c r="G202" i="107" s="1"/>
  <c r="J202" i="107" s="1"/>
  <c r="E204" i="106"/>
  <c r="G204" i="106" s="1"/>
  <c r="J204" i="106" s="1"/>
  <c r="G204" i="107" s="1"/>
  <c r="J204" i="107" s="1"/>
  <c r="E10" i="106"/>
  <c r="G10" i="106" s="1"/>
  <c r="J10" i="106" s="1"/>
  <c r="G10" i="107" s="1"/>
  <c r="J10" i="107" s="1"/>
  <c r="E198" i="106"/>
  <c r="G198" i="106" s="1"/>
  <c r="J198" i="106" s="1"/>
  <c r="G198" i="107" s="1"/>
  <c r="J198" i="107" s="1"/>
  <c r="E197" i="106"/>
  <c r="G197" i="106" s="1"/>
  <c r="J197" i="106" s="1"/>
  <c r="G197" i="107" s="1"/>
  <c r="J197" i="107" s="1"/>
  <c r="E195" i="106"/>
  <c r="G195" i="106" s="1"/>
  <c r="J195" i="106" s="1"/>
  <c r="G195" i="107" s="1"/>
  <c r="J195" i="107" s="1"/>
  <c r="E39" i="106"/>
  <c r="G39" i="106" s="1"/>
  <c r="J39" i="106" s="1"/>
  <c r="E211" i="106"/>
  <c r="G211" i="106" s="1"/>
  <c r="J211" i="106" s="1"/>
  <c r="G211" i="107" s="1"/>
  <c r="J211" i="107" s="1"/>
  <c r="E128" i="106"/>
  <c r="G128" i="106" s="1"/>
  <c r="J128" i="106" s="1"/>
  <c r="G128" i="107" s="1"/>
  <c r="J128" i="107" s="1"/>
  <c r="E182" i="106"/>
  <c r="G182" i="106" s="1"/>
  <c r="J182" i="106" s="1"/>
  <c r="G182" i="107" s="1"/>
  <c r="J182" i="107" s="1"/>
  <c r="E175" i="100"/>
  <c r="G175" i="100" s="1"/>
  <c r="J175" i="100" s="1"/>
  <c r="E71" i="100"/>
  <c r="G71" i="100" s="1"/>
  <c r="J71" i="100" s="1"/>
  <c r="E70" i="100"/>
  <c r="G70" i="100" s="1"/>
  <c r="J70" i="100" s="1"/>
  <c r="G39" i="107"/>
  <c r="J39" i="107" s="1"/>
  <c r="G86" i="91"/>
  <c r="J86" i="91" s="1"/>
  <c r="G87" i="91"/>
  <c r="J87" i="91" s="1"/>
  <c r="G88" i="92" s="1"/>
  <c r="J88" i="92" s="1"/>
  <c r="G227" i="91"/>
  <c r="J227" i="91" s="1"/>
  <c r="J251" i="93"/>
  <c r="G251" i="94" s="1"/>
  <c r="G228" i="91"/>
  <c r="J228" i="91" s="1"/>
  <c r="G253" i="90"/>
  <c r="J253" i="90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E131" i="88" s="1"/>
  <c r="G134" i="87"/>
  <c r="J134" i="87" s="1"/>
  <c r="E134" i="88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104" i="91"/>
  <c r="J10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E175" i="101" l="1"/>
  <c r="G175" i="101" s="1"/>
  <c r="J175" i="101" s="1"/>
  <c r="E11" i="106"/>
  <c r="G11" i="106" s="1"/>
  <c r="J11" i="106" s="1"/>
  <c r="G11" i="107" s="1"/>
  <c r="J11" i="107" s="1"/>
  <c r="E71" i="101"/>
  <c r="G71" i="101" s="1"/>
  <c r="J71" i="101" s="1"/>
  <c r="E70" i="101"/>
  <c r="G70" i="101" s="1"/>
  <c r="J70" i="101" s="1"/>
  <c r="G86" i="92"/>
  <c r="J86" i="92" s="1"/>
  <c r="G87" i="92"/>
  <c r="J87" i="92" s="1"/>
  <c r="G88" i="93" s="1"/>
  <c r="J88" i="93" s="1"/>
  <c r="G228" i="92"/>
  <c r="J228" i="92" s="1"/>
  <c r="G227" i="92"/>
  <c r="J227" i="92" s="1"/>
  <c r="J251" i="94"/>
  <c r="G253" i="91"/>
  <c r="J253" i="91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78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104" i="92"/>
  <c r="J104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E71" i="102" l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0" i="102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G20" i="94"/>
  <c r="J20" i="94" s="1"/>
  <c r="G86" i="93"/>
  <c r="J86" i="93" s="1"/>
  <c r="G87" i="93"/>
  <c r="J87" i="93" s="1"/>
  <c r="G228" i="93"/>
  <c r="J228" i="93" s="1"/>
  <c r="G227" i="93"/>
  <c r="J227" i="93" s="1"/>
  <c r="J251" i="95"/>
  <c r="G253" i="92"/>
  <c r="J253" i="92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104" i="93"/>
  <c r="J104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E175" i="106" l="1"/>
  <c r="G175" i="106" s="1"/>
  <c r="J175" i="106" s="1"/>
  <c r="G175" i="107" s="1"/>
  <c r="J175" i="107" s="1"/>
  <c r="E70" i="106"/>
  <c r="G70" i="106" s="1"/>
  <c r="J70" i="106" s="1"/>
  <c r="G70" i="107" s="1"/>
  <c r="J70" i="107" s="1"/>
  <c r="E71" i="106"/>
  <c r="G71" i="106" s="1"/>
  <c r="J71" i="106" s="1"/>
  <c r="G71" i="107" s="1"/>
  <c r="J71" i="107" s="1"/>
  <c r="G88" i="94"/>
  <c r="J88" i="94" s="1"/>
  <c r="G20" i="96"/>
  <c r="J20" i="96" s="1"/>
  <c r="J20" i="95"/>
  <c r="G86" i="94"/>
  <c r="J86" i="94" s="1"/>
  <c r="G87" i="94"/>
  <c r="J87" i="94" s="1"/>
  <c r="G88" i="95" s="1"/>
  <c r="J88" i="95" s="1"/>
  <c r="G227" i="94"/>
  <c r="J227" i="94" s="1"/>
  <c r="J251" i="96"/>
  <c r="G228" i="94"/>
  <c r="J228" i="94" s="1"/>
  <c r="G253" i="93"/>
  <c r="J253" i="93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104" i="94"/>
  <c r="J10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98" i="96" l="1"/>
  <c r="J98" i="96" s="1"/>
  <c r="J98" i="95"/>
  <c r="G99" i="96"/>
  <c r="J99" i="96" s="1"/>
  <c r="J99" i="95"/>
  <c r="G21" i="96"/>
  <c r="J21" i="96" s="1"/>
  <c r="J21" i="95"/>
  <c r="G93" i="96"/>
  <c r="J93" i="96" s="1"/>
  <c r="J93" i="95"/>
  <c r="G77" i="96"/>
  <c r="J77" i="96" s="1"/>
  <c r="J77" i="95"/>
  <c r="G66" i="96"/>
  <c r="J66" i="96" s="1"/>
  <c r="J66" i="95"/>
  <c r="G86" i="95"/>
  <c r="G87" i="95"/>
  <c r="G228" i="95"/>
  <c r="J228" i="95" s="1"/>
  <c r="G227" i="95"/>
  <c r="J251" i="97"/>
  <c r="G253" i="94"/>
  <c r="J253" i="94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E116" i="99" s="1"/>
  <c r="G107" i="98"/>
  <c r="J107" i="98" s="1"/>
  <c r="E107" i="99" s="1"/>
  <c r="G117" i="98"/>
  <c r="J117" i="98" s="1"/>
  <c r="E117" i="99" s="1"/>
  <c r="G108" i="98"/>
  <c r="J108" i="98" s="1"/>
  <c r="E108" i="99" s="1"/>
  <c r="G111" i="98"/>
  <c r="J111" i="98" s="1"/>
  <c r="E111" i="99" s="1"/>
  <c r="G97" i="98"/>
  <c r="J97" i="98" s="1"/>
  <c r="E97" i="99" s="1"/>
  <c r="G112" i="98"/>
  <c r="J112" i="98" s="1"/>
  <c r="E112" i="99" s="1"/>
  <c r="G110" i="98"/>
  <c r="J110" i="98" s="1"/>
  <c r="E110" i="99" s="1"/>
  <c r="G20" i="98"/>
  <c r="J20" i="98" s="1"/>
  <c r="E20" i="99" s="1"/>
  <c r="G115" i="98"/>
  <c r="J115" i="98" s="1"/>
  <c r="E115" i="99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104" i="95"/>
  <c r="J104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J251" i="98" l="1"/>
  <c r="E251" i="99" s="1"/>
  <c r="G251" i="99" s="1"/>
  <c r="J227" i="95"/>
  <c r="G88" i="96"/>
  <c r="J88" i="96" s="1"/>
  <c r="J87" i="95"/>
  <c r="G87" i="96"/>
  <c r="J87" i="96" s="1"/>
  <c r="G88" i="97" s="1"/>
  <c r="J88" i="97" s="1"/>
  <c r="J86" i="95"/>
  <c r="G51" i="96"/>
  <c r="J51" i="96" s="1"/>
  <c r="J51" i="95"/>
  <c r="G49" i="96"/>
  <c r="J49" i="96" s="1"/>
  <c r="J49" i="95"/>
  <c r="G86" i="96"/>
  <c r="J86" i="96" s="1"/>
  <c r="G86" i="97" s="1"/>
  <c r="J86" i="97" s="1"/>
  <c r="G228" i="96"/>
  <c r="J228" i="96" s="1"/>
  <c r="G227" i="97"/>
  <c r="J227" i="97" s="1"/>
  <c r="J251" i="99"/>
  <c r="E251" i="100" s="1"/>
  <c r="G251" i="100" s="1"/>
  <c r="G253" i="95"/>
  <c r="J253" i="95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07" i="99"/>
  <c r="J107" i="99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20" i="99"/>
  <c r="J20" i="99" s="1"/>
  <c r="G176" i="98"/>
  <c r="J176" i="98" s="1"/>
  <c r="E176" i="99" s="1"/>
  <c r="G80" i="98"/>
  <c r="J80" i="98" s="1"/>
  <c r="E80" i="99" s="1"/>
  <c r="G137" i="98"/>
  <c r="J137" i="98" s="1"/>
  <c r="E137" i="99" s="1"/>
  <c r="G118" i="98"/>
  <c r="J118" i="98" s="1"/>
  <c r="E118" i="99" s="1"/>
  <c r="G154" i="98"/>
  <c r="J154" i="98" s="1"/>
  <c r="E154" i="99" s="1"/>
  <c r="G184" i="98"/>
  <c r="J184" i="98" s="1"/>
  <c r="E184" i="99" s="1"/>
  <c r="G159" i="98"/>
  <c r="J159" i="98" s="1"/>
  <c r="E159" i="99" s="1"/>
  <c r="G163" i="98"/>
  <c r="J163" i="98" s="1"/>
  <c r="E163" i="99" s="1"/>
  <c r="G79" i="98"/>
  <c r="J79" i="98" s="1"/>
  <c r="E79" i="99" s="1"/>
  <c r="G140" i="98"/>
  <c r="J140" i="98" s="1"/>
  <c r="E140" i="99" s="1"/>
  <c r="G66" i="98"/>
  <c r="J66" i="98" s="1"/>
  <c r="E66" i="99" s="1"/>
  <c r="G143" i="98"/>
  <c r="J143" i="98" s="1"/>
  <c r="E143" i="99" s="1"/>
  <c r="G130" i="98"/>
  <c r="J130" i="98" s="1"/>
  <c r="E130" i="99" s="1"/>
  <c r="G139" i="98"/>
  <c r="J139" i="98" s="1"/>
  <c r="E139" i="99" s="1"/>
  <c r="G91" i="98"/>
  <c r="J91" i="98" s="1"/>
  <c r="E91" i="99" s="1"/>
  <c r="G77" i="98"/>
  <c r="J77" i="98" s="1"/>
  <c r="E77" i="99" s="1"/>
  <c r="G89" i="98"/>
  <c r="J89" i="98" s="1"/>
  <c r="E89" i="99" s="1"/>
  <c r="G121" i="98"/>
  <c r="J121" i="98" s="1"/>
  <c r="E121" i="99" s="1"/>
  <c r="G24" i="98"/>
  <c r="J24" i="98" s="1"/>
  <c r="E24" i="99" s="1"/>
  <c r="G25" i="98"/>
  <c r="J25" i="98" s="1"/>
  <c r="E25" i="99" s="1"/>
  <c r="G141" i="98"/>
  <c r="J141" i="98" s="1"/>
  <c r="E141" i="99" s="1"/>
  <c r="G21" i="98"/>
  <c r="J21" i="98" s="1"/>
  <c r="E21" i="99" s="1"/>
  <c r="G106" i="98"/>
  <c r="J106" i="98" s="1"/>
  <c r="E106" i="99" s="1"/>
  <c r="G93" i="98"/>
  <c r="J93" i="98" s="1"/>
  <c r="E93" i="99" s="1"/>
  <c r="G220" i="98"/>
  <c r="J220" i="98" s="1"/>
  <c r="E220" i="99" s="1"/>
  <c r="G185" i="98"/>
  <c r="J185" i="98" s="1"/>
  <c r="E185" i="99" s="1"/>
  <c r="G166" i="98"/>
  <c r="J166" i="98" s="1"/>
  <c r="E166" i="99" s="1"/>
  <c r="G95" i="98"/>
  <c r="J95" i="98" s="1"/>
  <c r="E95" i="99" s="1"/>
  <c r="G183" i="98"/>
  <c r="J183" i="98" s="1"/>
  <c r="E183" i="99" s="1"/>
  <c r="G123" i="98"/>
  <c r="J123" i="98" s="1"/>
  <c r="E123" i="99" s="1"/>
  <c r="G67" i="98"/>
  <c r="J67" i="98" s="1"/>
  <c r="E67" i="99" s="1"/>
  <c r="G72" i="98"/>
  <c r="J72" i="98" s="1"/>
  <c r="E72" i="99" s="1"/>
  <c r="G179" i="98"/>
  <c r="J179" i="98" s="1"/>
  <c r="E179" i="99" s="1"/>
  <c r="G170" i="98"/>
  <c r="J170" i="98" s="1"/>
  <c r="E170" i="99" s="1"/>
  <c r="G225" i="98"/>
  <c r="J225" i="98" s="1"/>
  <c r="E225" i="99" s="1"/>
  <c r="G162" i="98"/>
  <c r="J162" i="98" s="1"/>
  <c r="E162" i="99" s="1"/>
  <c r="G222" i="98"/>
  <c r="J222" i="98" s="1"/>
  <c r="E222" i="99" s="1"/>
  <c r="G85" i="98"/>
  <c r="J85" i="98" s="1"/>
  <c r="E85" i="99" s="1"/>
  <c r="G65" i="98"/>
  <c r="J65" i="98" s="1"/>
  <c r="E65" i="99" s="1"/>
  <c r="G160" i="98"/>
  <c r="J160" i="98" s="1"/>
  <c r="E160" i="99" s="1"/>
  <c r="G64" i="98"/>
  <c r="J64" i="98" s="1"/>
  <c r="E64" i="99" s="1"/>
  <c r="G101" i="98"/>
  <c r="J101" i="98" s="1"/>
  <c r="E101" i="99" s="1"/>
  <c r="G145" i="98"/>
  <c r="J145" i="98" s="1"/>
  <c r="E145" i="99" s="1"/>
  <c r="G180" i="98"/>
  <c r="J180" i="98" s="1"/>
  <c r="E180" i="99" s="1"/>
  <c r="G22" i="98"/>
  <c r="J22" i="98" s="1"/>
  <c r="E22" i="99" s="1"/>
  <c r="G61" i="98"/>
  <c r="J61" i="98" s="1"/>
  <c r="E61" i="99" s="1"/>
  <c r="G68" i="98"/>
  <c r="J68" i="98" s="1"/>
  <c r="E68" i="99" s="1"/>
  <c r="G223" i="98"/>
  <c r="J223" i="98" s="1"/>
  <c r="E223" i="99" s="1"/>
  <c r="G227" i="98"/>
  <c r="J227" i="98" s="1"/>
  <c r="G26" i="98"/>
  <c r="J26" i="98" s="1"/>
  <c r="E26" i="99" s="1"/>
  <c r="G144" i="98"/>
  <c r="J144" i="98" s="1"/>
  <c r="E144" i="99" s="1"/>
  <c r="G90" i="98"/>
  <c r="J90" i="98" s="1"/>
  <c r="E90" i="99" s="1"/>
  <c r="G192" i="98"/>
  <c r="J192" i="98" s="1"/>
  <c r="E192" i="99" s="1"/>
  <c r="G74" i="98"/>
  <c r="J74" i="98" s="1"/>
  <c r="E74" i="99" s="1"/>
  <c r="G172" i="98"/>
  <c r="J172" i="98" s="1"/>
  <c r="E172" i="99" s="1"/>
  <c r="G167" i="98"/>
  <c r="J167" i="98" s="1"/>
  <c r="E167" i="99" s="1"/>
  <c r="G158" i="98"/>
  <c r="J158" i="98" s="1"/>
  <c r="E158" i="99" s="1"/>
  <c r="G92" i="98"/>
  <c r="J92" i="98" s="1"/>
  <c r="E92" i="99" s="1"/>
  <c r="G51" i="97"/>
  <c r="J51" i="97" s="1"/>
  <c r="G49" i="97"/>
  <c r="J49" i="97" s="1"/>
  <c r="G23" i="98"/>
  <c r="J23" i="98" s="1"/>
  <c r="E23" i="99" s="1"/>
  <c r="G69" i="98"/>
  <c r="J69" i="98" s="1"/>
  <c r="E69" i="99" s="1"/>
  <c r="G164" i="98"/>
  <c r="J164" i="98" s="1"/>
  <c r="E164" i="99" s="1"/>
  <c r="G215" i="98"/>
  <c r="J215" i="98" s="1"/>
  <c r="E215" i="99" s="1"/>
  <c r="G120" i="98"/>
  <c r="J120" i="98" s="1"/>
  <c r="E120" i="99" s="1"/>
  <c r="G78" i="98"/>
  <c r="J78" i="98" s="1"/>
  <c r="E78" i="99" s="1"/>
  <c r="G62" i="98"/>
  <c r="J62" i="98" s="1"/>
  <c r="E62" i="99" s="1"/>
  <c r="G142" i="98"/>
  <c r="J142" i="98" s="1"/>
  <c r="E142" i="99" s="1"/>
  <c r="G100" i="98"/>
  <c r="J100" i="98" s="1"/>
  <c r="E100" i="99" s="1"/>
  <c r="G19" i="98"/>
  <c r="J19" i="98" s="1"/>
  <c r="E19" i="99" s="1"/>
  <c r="G81" i="98"/>
  <c r="J81" i="98" s="1"/>
  <c r="E81" i="99" s="1"/>
  <c r="G171" i="98"/>
  <c r="J171" i="98" s="1"/>
  <c r="E171" i="99" s="1"/>
  <c r="G168" i="98"/>
  <c r="J168" i="98" s="1"/>
  <c r="E168" i="99" s="1"/>
  <c r="G224" i="98"/>
  <c r="J224" i="98" s="1"/>
  <c r="E224" i="99" s="1"/>
  <c r="G98" i="98"/>
  <c r="J98" i="98" s="1"/>
  <c r="E98" i="99" s="1"/>
  <c r="G138" i="98"/>
  <c r="J138" i="98" s="1"/>
  <c r="E138" i="99" s="1"/>
  <c r="G146" i="98"/>
  <c r="J146" i="98" s="1"/>
  <c r="E146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104" i="96"/>
  <c r="J104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E20" i="100" l="1"/>
  <c r="G20" i="100" s="1"/>
  <c r="J20" i="100" s="1"/>
  <c r="E112" i="100"/>
  <c r="G112" i="100" s="1"/>
  <c r="J112" i="100" s="1"/>
  <c r="J251" i="100"/>
  <c r="E251" i="101" s="1"/>
  <c r="G251" i="101" s="1"/>
  <c r="J251" i="101" s="1"/>
  <c r="E251" i="102" s="1"/>
  <c r="G251" i="102" s="1"/>
  <c r="E108" i="100"/>
  <c r="G108" i="100" s="1"/>
  <c r="J108" i="100" s="1"/>
  <c r="E117" i="100"/>
  <c r="G117" i="100" s="1"/>
  <c r="J117" i="100" s="1"/>
  <c r="E97" i="100"/>
  <c r="G97" i="100" s="1"/>
  <c r="J97" i="100" s="1"/>
  <c r="E107" i="100"/>
  <c r="G107" i="100" s="1"/>
  <c r="J107" i="100" s="1"/>
  <c r="E227" i="99"/>
  <c r="G227" i="99" s="1"/>
  <c r="J227" i="99" s="1"/>
  <c r="E227" i="100" s="1"/>
  <c r="E110" i="100"/>
  <c r="G110" i="100" s="1"/>
  <c r="J110" i="100" s="1"/>
  <c r="E115" i="100"/>
  <c r="G115" i="100" s="1"/>
  <c r="J115" i="100" s="1"/>
  <c r="E111" i="100"/>
  <c r="G111" i="100" s="1"/>
  <c r="J111" i="100" s="1"/>
  <c r="E116" i="100"/>
  <c r="G116" i="100" s="1"/>
  <c r="J116" i="100" s="1"/>
  <c r="G87" i="98"/>
  <c r="J87" i="98" s="1"/>
  <c r="G86" i="98"/>
  <c r="J86" i="98" s="1"/>
  <c r="G87" i="97"/>
  <c r="J87" i="97" s="1"/>
  <c r="G88" i="98" s="1"/>
  <c r="J88" i="98" s="1"/>
  <c r="E88" i="99" s="1"/>
  <c r="G228" i="97"/>
  <c r="J228" i="97" s="1"/>
  <c r="G253" i="96"/>
  <c r="J253" i="96" s="1"/>
  <c r="G173" i="95"/>
  <c r="J173" i="95" s="1"/>
  <c r="G174" i="95"/>
  <c r="J174" i="95" s="1"/>
  <c r="G102" i="95"/>
  <c r="J102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214" i="97" s="1"/>
  <c r="J214" i="97" s="1"/>
  <c r="G171" i="99"/>
  <c r="J171" i="99" s="1"/>
  <c r="G252" i="100"/>
  <c r="J252" i="100" s="1"/>
  <c r="E252" i="101" s="1"/>
  <c r="G252" i="101" s="1"/>
  <c r="J252" i="101" s="1"/>
  <c r="E252" i="102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94" s="1"/>
  <c r="J189" i="94" s="1"/>
  <c r="G189" i="83"/>
  <c r="J189" i="83" s="1"/>
  <c r="G189" i="80"/>
  <c r="J189" i="80" s="1"/>
  <c r="G189" i="95"/>
  <c r="J189" i="95" s="1"/>
  <c r="G189" i="87"/>
  <c r="J189" i="87" s="1"/>
  <c r="E189" i="88" s="1"/>
  <c r="G189" i="88" s="1"/>
  <c r="J189" i="88" s="1"/>
  <c r="G189" i="81"/>
  <c r="J189" i="81" s="1"/>
  <c r="G189" i="89"/>
  <c r="J189" i="89" s="1"/>
  <c r="G189" i="74"/>
  <c r="J189" i="74" s="1"/>
  <c r="G189" i="84"/>
  <c r="J189" i="84" s="1"/>
  <c r="E189" i="85" s="1"/>
  <c r="G189" i="92"/>
  <c r="J189" i="92" s="1"/>
  <c r="G57" i="98"/>
  <c r="J57" i="98" s="1"/>
  <c r="E57" i="99" s="1"/>
  <c r="G119" i="98"/>
  <c r="J119" i="98" s="1"/>
  <c r="E119" i="99" s="1"/>
  <c r="G122" i="98"/>
  <c r="J122" i="98" s="1"/>
  <c r="E122" i="99" s="1"/>
  <c r="G221" i="98"/>
  <c r="J221" i="98" s="1"/>
  <c r="E221" i="99" s="1"/>
  <c r="G34" i="98"/>
  <c r="J34" i="98" s="1"/>
  <c r="E34" i="99" s="1"/>
  <c r="G33" i="98"/>
  <c r="J33" i="98" s="1"/>
  <c r="E33" i="99" s="1"/>
  <c r="G43" i="98"/>
  <c r="J43" i="98" s="1"/>
  <c r="E43" i="99" s="1"/>
  <c r="G47" i="98"/>
  <c r="J47" i="98" s="1"/>
  <c r="E47" i="99" s="1"/>
  <c r="G37" i="98"/>
  <c r="J37" i="98" s="1"/>
  <c r="E37" i="99" s="1"/>
  <c r="G40" i="98"/>
  <c r="J40" i="98" s="1"/>
  <c r="E40" i="99" s="1"/>
  <c r="G29" i="98"/>
  <c r="J29" i="98" s="1"/>
  <c r="E29" i="99" s="1"/>
  <c r="G55" i="98"/>
  <c r="J55" i="98" s="1"/>
  <c r="E55" i="99" s="1"/>
  <c r="G28" i="98"/>
  <c r="J28" i="98" s="1"/>
  <c r="E28" i="99" s="1"/>
  <c r="G96" i="98"/>
  <c r="J96" i="98" s="1"/>
  <c r="E96" i="99" s="1"/>
  <c r="G53" i="98"/>
  <c r="J53" i="98" s="1"/>
  <c r="E53" i="99" s="1"/>
  <c r="G41" i="98"/>
  <c r="J41" i="98" s="1"/>
  <c r="E41" i="99" s="1"/>
  <c r="G46" i="98"/>
  <c r="J46" i="98" s="1"/>
  <c r="E46" i="99" s="1"/>
  <c r="G50" i="98"/>
  <c r="J50" i="98" s="1"/>
  <c r="E50" i="99" s="1"/>
  <c r="G161" i="98"/>
  <c r="J161" i="98" s="1"/>
  <c r="E161" i="99" s="1"/>
  <c r="G36" i="98"/>
  <c r="J36" i="98" s="1"/>
  <c r="E36" i="99" s="1"/>
  <c r="G58" i="98"/>
  <c r="J58" i="98" s="1"/>
  <c r="E58" i="99" s="1"/>
  <c r="G54" i="98"/>
  <c r="J54" i="98" s="1"/>
  <c r="E54" i="99" s="1"/>
  <c r="G31" i="98"/>
  <c r="J31" i="98" s="1"/>
  <c r="E31" i="99" s="1"/>
  <c r="G38" i="98"/>
  <c r="J38" i="98" s="1"/>
  <c r="E38" i="99" s="1"/>
  <c r="G30" i="98"/>
  <c r="J30" i="98" s="1"/>
  <c r="E30" i="99" s="1"/>
  <c r="G27" i="98"/>
  <c r="J27" i="98" s="1"/>
  <c r="E27" i="99" s="1"/>
  <c r="G165" i="98"/>
  <c r="J165" i="98" s="1"/>
  <c r="E165" i="99" s="1"/>
  <c r="G52" i="98"/>
  <c r="J52" i="98" s="1"/>
  <c r="E52" i="99" s="1"/>
  <c r="G188" i="96"/>
  <c r="J188" i="96" s="1"/>
  <c r="G188" i="97" s="1"/>
  <c r="J188" i="97" s="1"/>
  <c r="G48" i="98"/>
  <c r="J48" i="98" s="1"/>
  <c r="E48" i="99" s="1"/>
  <c r="G187" i="82"/>
  <c r="J187" i="82" s="1"/>
  <c r="G187" i="90"/>
  <c r="J187" i="90" s="1"/>
  <c r="G187" i="79"/>
  <c r="J187" i="79" s="1"/>
  <c r="G187" i="87"/>
  <c r="J187" i="87" s="1"/>
  <c r="E187" i="88" s="1"/>
  <c r="G187" i="88" s="1"/>
  <c r="J187" i="88" s="1"/>
  <c r="G187" i="95"/>
  <c r="J187" i="95" s="1"/>
  <c r="G187" i="93"/>
  <c r="J187" i="93" s="1"/>
  <c r="G187" i="94" s="1"/>
  <c r="J187" i="94" s="1"/>
  <c r="G187" i="74"/>
  <c r="J187" i="74" s="1"/>
  <c r="G187" i="84"/>
  <c r="J187" i="84" s="1"/>
  <c r="E187" i="85" s="1"/>
  <c r="G187" i="85" s="1"/>
  <c r="J187" i="85" s="1"/>
  <c r="G187" i="92"/>
  <c r="J187" i="92" s="1"/>
  <c r="G187" i="81"/>
  <c r="J187" i="81" s="1"/>
  <c r="G187" i="89"/>
  <c r="J187" i="89" s="1"/>
  <c r="G187" i="78"/>
  <c r="J187" i="78" s="1"/>
  <c r="G187" i="86"/>
  <c r="J187" i="86" s="1"/>
  <c r="G187" i="83"/>
  <c r="J187" i="83" s="1"/>
  <c r="G187" i="91"/>
  <c r="J187" i="91" s="1"/>
  <c r="G187" i="80"/>
  <c r="J187" i="80" s="1"/>
  <c r="G187" i="96"/>
  <c r="J187" i="96" s="1"/>
  <c r="G187" i="97" s="1"/>
  <c r="J187" i="97" s="1"/>
  <c r="G32" i="98"/>
  <c r="J32" i="98" s="1"/>
  <c r="E32" i="99" s="1"/>
  <c r="G44" i="98"/>
  <c r="J44" i="98" s="1"/>
  <c r="E44" i="99" s="1"/>
  <c r="G42" i="98"/>
  <c r="J42" i="98" s="1"/>
  <c r="E42" i="99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E105" i="85" s="1"/>
  <c r="G105" i="85" s="1"/>
  <c r="J105" i="85" s="1"/>
  <c r="G105" i="92"/>
  <c r="J105" i="92" s="1"/>
  <c r="G105" i="82"/>
  <c r="J105" i="82" s="1"/>
  <c r="G105" i="93"/>
  <c r="J105" i="93" s="1"/>
  <c r="G105" i="94" s="1"/>
  <c r="J105" i="94" s="1"/>
  <c r="G105" i="78"/>
  <c r="J105" i="78" s="1"/>
  <c r="G105" i="86"/>
  <c r="J105" i="86" s="1"/>
  <c r="G105" i="79"/>
  <c r="J105" i="79" s="1"/>
  <c r="G105" i="87"/>
  <c r="J105" i="87" s="1"/>
  <c r="E105" i="88" s="1"/>
  <c r="G105" i="88" s="1"/>
  <c r="J105" i="88" s="1"/>
  <c r="G105" i="95"/>
  <c r="G105" i="90"/>
  <c r="J105" i="90" s="1"/>
  <c r="G105" i="81"/>
  <c r="J105" i="81" s="1"/>
  <c r="G105" i="89"/>
  <c r="J105" i="89" s="1"/>
  <c r="G49" i="98"/>
  <c r="J49" i="98" s="1"/>
  <c r="E49" i="99" s="1"/>
  <c r="G51" i="98"/>
  <c r="J51" i="98" s="1"/>
  <c r="E51" i="99" s="1"/>
  <c r="G59" i="98"/>
  <c r="J59" i="98" s="1"/>
  <c r="E59" i="99" s="1"/>
  <c r="G56" i="98"/>
  <c r="J56" i="98" s="1"/>
  <c r="E56" i="99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19" i="8"/>
  <c r="J219" i="8"/>
  <c r="E116" i="101" l="1"/>
  <c r="G116" i="101" s="1"/>
  <c r="J116" i="101" s="1"/>
  <c r="E97" i="101"/>
  <c r="G97" i="101" s="1"/>
  <c r="J97" i="101" s="1"/>
  <c r="E107" i="101"/>
  <c r="G107" i="101" s="1"/>
  <c r="J107" i="101" s="1"/>
  <c r="E108" i="101"/>
  <c r="G108" i="101" s="1"/>
  <c r="J108" i="101" s="1"/>
  <c r="E111" i="101"/>
  <c r="G111" i="101" s="1"/>
  <c r="J111" i="101" s="1"/>
  <c r="E112" i="101"/>
  <c r="G112" i="101" s="1"/>
  <c r="J112" i="101" s="1"/>
  <c r="E115" i="101"/>
  <c r="G115" i="101" s="1"/>
  <c r="J115" i="101" s="1"/>
  <c r="E20" i="101"/>
  <c r="G20" i="101" s="1"/>
  <c r="J20" i="101" s="1"/>
  <c r="E90" i="100"/>
  <c r="G90" i="100" s="1"/>
  <c r="J90" i="100" s="1"/>
  <c r="E145" i="100"/>
  <c r="G145" i="100" s="1"/>
  <c r="J145" i="100" s="1"/>
  <c r="E101" i="100"/>
  <c r="G101" i="100" s="1"/>
  <c r="J101" i="100" s="1"/>
  <c r="E192" i="100"/>
  <c r="G192" i="100" s="1"/>
  <c r="J192" i="100" s="1"/>
  <c r="E164" i="100"/>
  <c r="G164" i="100" s="1"/>
  <c r="J164" i="100" s="1"/>
  <c r="E138" i="100"/>
  <c r="G138" i="100" s="1"/>
  <c r="J138" i="100" s="1"/>
  <c r="E93" i="100"/>
  <c r="G93" i="100" s="1"/>
  <c r="J93" i="100" s="1"/>
  <c r="E120" i="100"/>
  <c r="G120" i="100" s="1"/>
  <c r="J120" i="100" s="1"/>
  <c r="E100" i="100"/>
  <c r="G100" i="100" s="1"/>
  <c r="J100" i="100" s="1"/>
  <c r="E143" i="100"/>
  <c r="G143" i="100" s="1"/>
  <c r="J143" i="100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G65" i="100"/>
  <c r="J65" i="100" s="1"/>
  <c r="E65" i="100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E160" i="100"/>
  <c r="G160" i="100" s="1"/>
  <c r="J160" i="100" s="1"/>
  <c r="E167" i="100"/>
  <c r="G167" i="100" s="1"/>
  <c r="J167" i="100" s="1"/>
  <c r="E110" i="101"/>
  <c r="G110" i="101" s="1"/>
  <c r="J110" i="101" s="1"/>
  <c r="E77" i="100"/>
  <c r="G77" i="100" s="1"/>
  <c r="J77" i="100" s="1"/>
  <c r="E118" i="100"/>
  <c r="G118" i="100" s="1"/>
  <c r="J118" i="100" s="1"/>
  <c r="E180" i="100"/>
  <c r="G180" i="100" s="1"/>
  <c r="J180" i="100" s="1"/>
  <c r="E78" i="100"/>
  <c r="G78" i="100" s="1"/>
  <c r="J78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64" i="100"/>
  <c r="G64" i="100" s="1"/>
  <c r="J64" i="100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E86" i="99"/>
  <c r="G86" i="99" s="1"/>
  <c r="J86" i="99" s="1"/>
  <c r="E86" i="100" s="1"/>
  <c r="G86" i="100" s="1"/>
  <c r="J86" i="100" s="1"/>
  <c r="E86" i="101" s="1"/>
  <c r="E106" i="100"/>
  <c r="G106" i="100" s="1"/>
  <c r="J106" i="100" s="1"/>
  <c r="E72" i="100"/>
  <c r="G72" i="100" s="1"/>
  <c r="J72" i="100" s="1"/>
  <c r="E141" i="100"/>
  <c r="G141" i="100" s="1"/>
  <c r="J141" i="100" s="1"/>
  <c r="E140" i="100"/>
  <c r="G140" i="100" s="1"/>
  <c r="J140" i="100" s="1"/>
  <c r="E137" i="100"/>
  <c r="G137" i="100" s="1"/>
  <c r="J137" i="100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G88" i="99"/>
  <c r="J88" i="99" s="1"/>
  <c r="E88" i="100" s="1"/>
  <c r="E87" i="99"/>
  <c r="G87" i="99" s="1"/>
  <c r="J87" i="99" s="1"/>
  <c r="E74" i="100"/>
  <c r="G74" i="100" s="1"/>
  <c r="J74" i="100" s="1"/>
  <c r="E168" i="100"/>
  <c r="G168" i="100" s="1"/>
  <c r="J168" i="100" s="1"/>
  <c r="E144" i="100"/>
  <c r="G144" i="100" s="1"/>
  <c r="J144" i="100" s="1"/>
  <c r="G117" i="101"/>
  <c r="J117" i="101" s="1"/>
  <c r="E117" i="101"/>
  <c r="E183" i="100"/>
  <c r="G183" i="100" s="1"/>
  <c r="J183" i="100" s="1"/>
  <c r="E158" i="100"/>
  <c r="G158" i="100" s="1"/>
  <c r="J158" i="100" s="1"/>
  <c r="E26" i="100"/>
  <c r="G26" i="100" s="1"/>
  <c r="J26" i="100" s="1"/>
  <c r="E89" i="100"/>
  <c r="G89" i="100" s="1"/>
  <c r="J89" i="100" s="1"/>
  <c r="E215" i="100"/>
  <c r="G215" i="100" s="1"/>
  <c r="J215" i="100" s="1"/>
  <c r="E176" i="100"/>
  <c r="G176" i="100" s="1"/>
  <c r="J176" i="100" s="1"/>
  <c r="E95" i="100"/>
  <c r="G95" i="100" s="1"/>
  <c r="J95" i="100" s="1"/>
  <c r="G66" i="100"/>
  <c r="J66" i="100" s="1"/>
  <c r="E66" i="100"/>
  <c r="E91" i="100"/>
  <c r="G91" i="100" s="1"/>
  <c r="J91" i="100" s="1"/>
  <c r="E69" i="100"/>
  <c r="G69" i="100" s="1"/>
  <c r="J69" i="100" s="1"/>
  <c r="E222" i="100"/>
  <c r="G222" i="100" s="1"/>
  <c r="J222" i="100" s="1"/>
  <c r="G185" i="100"/>
  <c r="J185" i="100" s="1"/>
  <c r="E185" i="100"/>
  <c r="E22" i="100"/>
  <c r="G22" i="100" s="1"/>
  <c r="J22" i="100" s="1"/>
  <c r="E92" i="100"/>
  <c r="G92" i="100" s="1"/>
  <c r="J92" i="100" s="1"/>
  <c r="G105" i="96"/>
  <c r="J105" i="96" s="1"/>
  <c r="G105" i="97" s="1"/>
  <c r="J105" i="97" s="1"/>
  <c r="J105" i="95"/>
  <c r="G6" i="96"/>
  <c r="J6" i="96" s="1"/>
  <c r="J6" i="95"/>
  <c r="G189" i="8"/>
  <c r="G189" i="77"/>
  <c r="J189" i="77" s="1"/>
  <c r="G187" i="77"/>
  <c r="J187" i="77" s="1"/>
  <c r="G15" i="96"/>
  <c r="J15" i="96" s="1"/>
  <c r="G187" i="8"/>
  <c r="J187" i="8"/>
  <c r="G227" i="100"/>
  <c r="J227" i="100" s="1"/>
  <c r="E227" i="101" s="1"/>
  <c r="J251" i="102"/>
  <c r="G228" i="98"/>
  <c r="J228" i="98" s="1"/>
  <c r="E228" i="99" s="1"/>
  <c r="G224" i="100"/>
  <c r="J224" i="100" s="1"/>
  <c r="G225" i="100"/>
  <c r="J225" i="100" s="1"/>
  <c r="G253" i="97"/>
  <c r="J253" i="97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8" i="97" s="1"/>
  <c r="J8" i="97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17" i="97" s="1"/>
  <c r="J17" i="97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13" i="97" s="1"/>
  <c r="J13" i="97" s="1"/>
  <c r="G30" i="99"/>
  <c r="J30" i="99" s="1"/>
  <c r="G46" i="99"/>
  <c r="J46" i="99" s="1"/>
  <c r="G37" i="99"/>
  <c r="J37" i="99" s="1"/>
  <c r="G57" i="99"/>
  <c r="J57" i="99" s="1"/>
  <c r="G31" i="99"/>
  <c r="J31" i="99" s="1"/>
  <c r="G214" i="98"/>
  <c r="J214" i="98" s="1"/>
  <c r="E214" i="99" s="1"/>
  <c r="G6" i="97"/>
  <c r="J6" i="97" s="1"/>
  <c r="G15" i="97"/>
  <c r="J15" i="97" s="1"/>
  <c r="J105" i="8"/>
  <c r="G105" i="8"/>
  <c r="G82" i="96"/>
  <c r="J82" i="96" s="1"/>
  <c r="G219" i="78"/>
  <c r="J219" i="78" s="1"/>
  <c r="G103" i="96"/>
  <c r="J103" i="96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E186" i="99" s="1"/>
  <c r="G207" i="98"/>
  <c r="J207" i="98" s="1"/>
  <c r="E207" i="99" s="1"/>
  <c r="G189" i="98"/>
  <c r="J189" i="98" s="1"/>
  <c r="E189" i="99" s="1"/>
  <c r="G188" i="98"/>
  <c r="J188" i="98" s="1"/>
  <c r="E188" i="99" s="1"/>
  <c r="G105" i="98"/>
  <c r="J105" i="98" s="1"/>
  <c r="E105" i="99" s="1"/>
  <c r="G187" i="98"/>
  <c r="J187" i="98" s="1"/>
  <c r="E187" i="99" s="1"/>
  <c r="G104" i="98"/>
  <c r="J104" i="98" s="1"/>
  <c r="E104" i="99" s="1"/>
  <c r="G191" i="98"/>
  <c r="J191" i="98" s="1"/>
  <c r="E191" i="99" s="1"/>
  <c r="G190" i="98"/>
  <c r="J190" i="98" s="1"/>
  <c r="E190" i="99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144" i="101" l="1"/>
  <c r="G144" i="101" s="1"/>
  <c r="J144" i="101" s="1"/>
  <c r="E171" i="101"/>
  <c r="G171" i="101" s="1"/>
  <c r="J171" i="101" s="1"/>
  <c r="E120" i="101"/>
  <c r="G120" i="101" s="1"/>
  <c r="J120" i="101" s="1"/>
  <c r="E168" i="101"/>
  <c r="G168" i="101" s="1"/>
  <c r="J168" i="101" s="1"/>
  <c r="E23" i="101"/>
  <c r="G23" i="101" s="1"/>
  <c r="J23" i="101" s="1"/>
  <c r="E121" i="101"/>
  <c r="G121" i="101" s="1"/>
  <c r="J121" i="101" s="1"/>
  <c r="E154" i="101"/>
  <c r="G154" i="101" s="1"/>
  <c r="J154" i="101" s="1"/>
  <c r="E93" i="101"/>
  <c r="G93" i="101" s="1"/>
  <c r="J93" i="101" s="1"/>
  <c r="E69" i="101"/>
  <c r="G69" i="101" s="1"/>
  <c r="J69" i="101" s="1"/>
  <c r="E172" i="101"/>
  <c r="G172" i="101" s="1"/>
  <c r="J172" i="101" s="1"/>
  <c r="E166" i="101"/>
  <c r="G166" i="101" s="1"/>
  <c r="J166" i="101" s="1"/>
  <c r="E80" i="101"/>
  <c r="G80" i="101" s="1"/>
  <c r="J80" i="101" s="1"/>
  <c r="E179" i="101"/>
  <c r="G179" i="101" s="1"/>
  <c r="J179" i="101" s="1"/>
  <c r="E160" i="101"/>
  <c r="G160" i="101" s="1"/>
  <c r="J160" i="101" s="1"/>
  <c r="E123" i="101"/>
  <c r="G123" i="101" s="1"/>
  <c r="J123" i="101" s="1"/>
  <c r="E138" i="101"/>
  <c r="G138" i="101" s="1"/>
  <c r="J138" i="101" s="1"/>
  <c r="E112" i="102"/>
  <c r="G112" i="102" s="1"/>
  <c r="J112" i="102" s="1"/>
  <c r="E112" i="103" s="1"/>
  <c r="G112" i="103" s="1"/>
  <c r="J112" i="103" s="1"/>
  <c r="E220" i="101"/>
  <c r="G220" i="101" s="1"/>
  <c r="J220" i="101" s="1"/>
  <c r="E110" i="102"/>
  <c r="G110" i="102" s="1"/>
  <c r="J110" i="102" s="1"/>
  <c r="E110" i="103" s="1"/>
  <c r="G110" i="103" s="1"/>
  <c r="J110" i="103" s="1"/>
  <c r="E222" i="101"/>
  <c r="G222" i="101" s="1"/>
  <c r="J222" i="101" s="1"/>
  <c r="E162" i="101"/>
  <c r="G162" i="101" s="1"/>
  <c r="J162" i="101" s="1"/>
  <c r="E81" i="101"/>
  <c r="G81" i="101" s="1"/>
  <c r="J81" i="101" s="1"/>
  <c r="E167" i="101"/>
  <c r="G167" i="101" s="1"/>
  <c r="J167" i="101" s="1"/>
  <c r="E115" i="102"/>
  <c r="G115" i="102" s="1"/>
  <c r="J115" i="102" s="1"/>
  <c r="E115" i="103" s="1"/>
  <c r="G115" i="103" s="1"/>
  <c r="J115" i="103" s="1"/>
  <c r="E74" i="101"/>
  <c r="G74" i="101" s="1"/>
  <c r="J74" i="101" s="1"/>
  <c r="E91" i="101"/>
  <c r="G91" i="101" s="1"/>
  <c r="J91" i="101" s="1"/>
  <c r="E26" i="101"/>
  <c r="G26" i="101" s="1"/>
  <c r="J26" i="101" s="1"/>
  <c r="G88" i="100"/>
  <c r="J88" i="100" s="1"/>
  <c r="E88" i="101" s="1"/>
  <c r="E87" i="100"/>
  <c r="G87" i="100" s="1"/>
  <c r="J87" i="100" s="1"/>
  <c r="G137" i="101"/>
  <c r="J137" i="101" s="1"/>
  <c r="E137" i="101"/>
  <c r="E25" i="101"/>
  <c r="G25" i="101" s="1"/>
  <c r="J25" i="101" s="1"/>
  <c r="E64" i="101"/>
  <c r="G64" i="101" s="1"/>
  <c r="J64" i="101" s="1"/>
  <c r="E19" i="101"/>
  <c r="G19" i="101" s="1"/>
  <c r="J19" i="101" s="1"/>
  <c r="E98" i="101"/>
  <c r="G98" i="101" s="1"/>
  <c r="J98" i="101" s="1"/>
  <c r="E68" i="101"/>
  <c r="G68" i="101" s="1"/>
  <c r="J68" i="101" s="1"/>
  <c r="E164" i="101"/>
  <c r="G164" i="101" s="1"/>
  <c r="J164" i="101" s="1"/>
  <c r="E111" i="102"/>
  <c r="G111" i="102" s="1"/>
  <c r="J111" i="102" s="1"/>
  <c r="E111" i="103" s="1"/>
  <c r="G111" i="103" s="1"/>
  <c r="J111" i="103" s="1"/>
  <c r="E184" i="101"/>
  <c r="G184" i="101" s="1"/>
  <c r="J184" i="101" s="1"/>
  <c r="E140" i="101"/>
  <c r="G140" i="101" s="1"/>
  <c r="J140" i="101" s="1"/>
  <c r="E79" i="101"/>
  <c r="G79" i="101" s="1"/>
  <c r="J79" i="101" s="1"/>
  <c r="E21" i="101"/>
  <c r="G21" i="101" s="1"/>
  <c r="J21" i="101" s="1"/>
  <c r="E101" i="101"/>
  <c r="G101" i="101" s="1"/>
  <c r="J101" i="101" s="1"/>
  <c r="E107" i="102"/>
  <c r="G107" i="102" s="1"/>
  <c r="J107" i="102" s="1"/>
  <c r="E107" i="103" s="1"/>
  <c r="G107" i="103" s="1"/>
  <c r="J107" i="103" s="1"/>
  <c r="E183" i="101"/>
  <c r="G183" i="101" s="1"/>
  <c r="J183" i="101" s="1"/>
  <c r="E141" i="101"/>
  <c r="G141" i="101" s="1"/>
  <c r="J141" i="101" s="1"/>
  <c r="E22" i="101"/>
  <c r="G22" i="101" s="1"/>
  <c r="J22" i="101" s="1"/>
  <c r="E170" i="101"/>
  <c r="G170" i="101" s="1"/>
  <c r="J170" i="101" s="1"/>
  <c r="E72" i="101"/>
  <c r="G72" i="101" s="1"/>
  <c r="J72" i="101" s="1"/>
  <c r="E67" i="101"/>
  <c r="G67" i="101" s="1"/>
  <c r="J67" i="101" s="1"/>
  <c r="G163" i="101"/>
  <c r="J163" i="101" s="1"/>
  <c r="E163" i="101"/>
  <c r="E118" i="101"/>
  <c r="G118" i="101" s="1"/>
  <c r="J118" i="101" s="1"/>
  <c r="E142" i="101"/>
  <c r="G142" i="101" s="1"/>
  <c r="J142" i="101" s="1"/>
  <c r="E143" i="101"/>
  <c r="G143" i="101" s="1"/>
  <c r="J143" i="101" s="1"/>
  <c r="E145" i="101"/>
  <c r="G145" i="101" s="1"/>
  <c r="J145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215" i="101"/>
  <c r="G215" i="101" s="1"/>
  <c r="J215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G158" i="101"/>
  <c r="J158" i="101" s="1"/>
  <c r="E158" i="101"/>
  <c r="E159" i="101"/>
  <c r="G159" i="101" s="1"/>
  <c r="J159" i="101" s="1"/>
  <c r="E85" i="101"/>
  <c r="G85" i="101" s="1"/>
  <c r="J85" i="101" s="1"/>
  <c r="E78" i="101"/>
  <c r="G78" i="101" s="1"/>
  <c r="J78" i="101" s="1"/>
  <c r="G61" i="101"/>
  <c r="J61" i="101" s="1"/>
  <c r="E61" i="101"/>
  <c r="E99" i="101"/>
  <c r="G99" i="101" s="1"/>
  <c r="J99" i="101" s="1"/>
  <c r="E192" i="101"/>
  <c r="G192" i="101" s="1"/>
  <c r="J192" i="101" s="1"/>
  <c r="E108" i="102"/>
  <c r="G108" i="102" s="1"/>
  <c r="J108" i="102" s="1"/>
  <c r="E108" i="103" s="1"/>
  <c r="G108" i="103" s="1"/>
  <c r="J108" i="103" s="1"/>
  <c r="E92" i="101"/>
  <c r="G92" i="101" s="1"/>
  <c r="J92" i="101" s="1"/>
  <c r="E62" i="101"/>
  <c r="G62" i="101" s="1"/>
  <c r="J62" i="101" s="1"/>
  <c r="E130" i="101"/>
  <c r="G130" i="101" s="1"/>
  <c r="J130" i="101" s="1"/>
  <c r="E24" i="101"/>
  <c r="G24" i="101" s="1"/>
  <c r="J24" i="101" s="1"/>
  <c r="E180" i="101"/>
  <c r="G180" i="101" s="1"/>
  <c r="J180" i="101" s="1"/>
  <c r="E95" i="101"/>
  <c r="G95" i="101" s="1"/>
  <c r="J95" i="101" s="1"/>
  <c r="E176" i="101"/>
  <c r="G176" i="101" s="1"/>
  <c r="J176" i="101" s="1"/>
  <c r="E139" i="101"/>
  <c r="G139" i="101" s="1"/>
  <c r="J139" i="101" s="1"/>
  <c r="E106" i="101"/>
  <c r="G106" i="101" s="1"/>
  <c r="J106" i="101" s="1"/>
  <c r="E223" i="101"/>
  <c r="G223" i="101" s="1"/>
  <c r="J223" i="101" s="1"/>
  <c r="E146" i="101"/>
  <c r="G146" i="101" s="1"/>
  <c r="J146" i="101" s="1"/>
  <c r="E77" i="101"/>
  <c r="G77" i="101" s="1"/>
  <c r="J77" i="101" s="1"/>
  <c r="E100" i="101"/>
  <c r="G100" i="101" s="1"/>
  <c r="J100" i="101" s="1"/>
  <c r="E90" i="101"/>
  <c r="G90" i="101" s="1"/>
  <c r="J90" i="101" s="1"/>
  <c r="E116" i="102"/>
  <c r="G116" i="102" s="1"/>
  <c r="J116" i="102" s="1"/>
  <c r="E116" i="103" s="1"/>
  <c r="G116" i="103" s="1"/>
  <c r="J116" i="103" s="1"/>
  <c r="E65" i="101"/>
  <c r="G65" i="101" s="1"/>
  <c r="J65" i="101" s="1"/>
  <c r="G57" i="100"/>
  <c r="J57" i="100" s="1"/>
  <c r="E57" i="100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G224" i="101"/>
  <c r="J224" i="101" s="1"/>
  <c r="E224" i="102" s="1"/>
  <c r="G224" i="102" s="1"/>
  <c r="J224" i="102" s="1"/>
  <c r="E224" i="103" s="1"/>
  <c r="E224" i="101"/>
  <c r="E119" i="100"/>
  <c r="G119" i="100" s="1"/>
  <c r="J119" i="100" s="1"/>
  <c r="E165" i="100"/>
  <c r="G165" i="100" s="1"/>
  <c r="J165" i="100" s="1"/>
  <c r="E225" i="101"/>
  <c r="G225" i="101" s="1"/>
  <c r="J225" i="101" s="1"/>
  <c r="E225" i="102" s="1"/>
  <c r="G225" i="102" s="1"/>
  <c r="J225" i="102" s="1"/>
  <c r="E225" i="103" s="1"/>
  <c r="E58" i="100"/>
  <c r="G58" i="100" s="1"/>
  <c r="J58" i="100" s="1"/>
  <c r="E185" i="101"/>
  <c r="G185" i="101" s="1"/>
  <c r="J185" i="101" s="1"/>
  <c r="E117" i="102"/>
  <c r="G117" i="102" s="1"/>
  <c r="J117" i="102" s="1"/>
  <c r="E117" i="103" s="1"/>
  <c r="G117" i="103" s="1"/>
  <c r="J117" i="103" s="1"/>
  <c r="E161" i="100"/>
  <c r="G161" i="100" s="1"/>
  <c r="J161" i="100" s="1"/>
  <c r="E59" i="100"/>
  <c r="G59" i="100" s="1"/>
  <c r="J59" i="100" s="1"/>
  <c r="E40" i="100"/>
  <c r="G40" i="100" s="1"/>
  <c r="J40" i="100" s="1"/>
  <c r="E41" i="100"/>
  <c r="G41" i="100" s="1"/>
  <c r="J41" i="100" s="1"/>
  <c r="G27" i="100"/>
  <c r="J27" i="100" s="1"/>
  <c r="E27" i="100"/>
  <c r="E89" i="101"/>
  <c r="G89" i="101" s="1"/>
  <c r="J89" i="101" s="1"/>
  <c r="E46" i="100"/>
  <c r="G46" i="100" s="1"/>
  <c r="J46" i="100" s="1"/>
  <c r="E32" i="100"/>
  <c r="G32" i="100" s="1"/>
  <c r="J32" i="100" s="1"/>
  <c r="E221" i="100"/>
  <c r="G221" i="100" s="1"/>
  <c r="J221" i="100" s="1"/>
  <c r="G42" i="100"/>
  <c r="J42" i="100" s="1"/>
  <c r="E42" i="100"/>
  <c r="E56" i="100"/>
  <c r="G56" i="100" s="1"/>
  <c r="J56" i="100" s="1"/>
  <c r="E251" i="103"/>
  <c r="G251" i="103" s="1"/>
  <c r="E44" i="100"/>
  <c r="G44" i="100" s="1"/>
  <c r="J44" i="100" s="1"/>
  <c r="E31" i="100"/>
  <c r="G31" i="100" s="1"/>
  <c r="J31" i="100" s="1"/>
  <c r="E34" i="100"/>
  <c r="G34" i="100" s="1"/>
  <c r="J34" i="100" s="1"/>
  <c r="E37" i="100"/>
  <c r="G37" i="100" s="1"/>
  <c r="J37" i="100" s="1"/>
  <c r="E66" i="101"/>
  <c r="G66" i="101" s="1"/>
  <c r="J66" i="101" s="1"/>
  <c r="E30" i="100"/>
  <c r="G30" i="100" s="1"/>
  <c r="J30" i="100" s="1"/>
  <c r="E47" i="100"/>
  <c r="G47" i="100" s="1"/>
  <c r="J47" i="100" s="1"/>
  <c r="E47" i="101" s="1"/>
  <c r="G47" i="101" s="1"/>
  <c r="J47" i="101" s="1"/>
  <c r="E55" i="100"/>
  <c r="G55" i="100" s="1"/>
  <c r="J55" i="100" s="1"/>
  <c r="G49" i="100"/>
  <c r="J49" i="100" s="1"/>
  <c r="E49" i="100"/>
  <c r="E43" i="100"/>
  <c r="G43" i="100" s="1"/>
  <c r="J43" i="100" s="1"/>
  <c r="E96" i="100"/>
  <c r="G96" i="100" s="1"/>
  <c r="J96" i="100" s="1"/>
  <c r="E54" i="100"/>
  <c r="G54" i="100" s="1"/>
  <c r="J54" i="100" s="1"/>
  <c r="E122" i="100"/>
  <c r="G122" i="100" s="1"/>
  <c r="J122" i="100" s="1"/>
  <c r="G36" i="100"/>
  <c r="J36" i="100" s="1"/>
  <c r="E36" i="100"/>
  <c r="E38" i="100"/>
  <c r="G38" i="100" s="1"/>
  <c r="J38" i="100" s="1"/>
  <c r="E53" i="100"/>
  <c r="G53" i="100" s="1"/>
  <c r="J53" i="100" s="1"/>
  <c r="E53" i="101" s="1"/>
  <c r="G53" i="101" s="1"/>
  <c r="J53" i="101" s="1"/>
  <c r="E29" i="100"/>
  <c r="G29" i="100" s="1"/>
  <c r="J29" i="100" s="1"/>
  <c r="E52" i="100"/>
  <c r="G52" i="100" s="1"/>
  <c r="J52" i="100" s="1"/>
  <c r="E33" i="100"/>
  <c r="G33" i="100" s="1"/>
  <c r="J33" i="100" s="1"/>
  <c r="J189" i="8"/>
  <c r="G86" i="101"/>
  <c r="J86" i="101" s="1"/>
  <c r="E86" i="102" s="1"/>
  <c r="G228" i="99"/>
  <c r="J228" i="99" s="1"/>
  <c r="E228" i="100" s="1"/>
  <c r="G252" i="102"/>
  <c r="J252" i="102" s="1"/>
  <c r="E252" i="103" s="1"/>
  <c r="G227" i="101"/>
  <c r="J227" i="101" s="1"/>
  <c r="E227" i="102" s="1"/>
  <c r="G253" i="98"/>
  <c r="J253" i="98" s="1"/>
  <c r="E253" i="99" s="1"/>
  <c r="G188" i="81"/>
  <c r="J188" i="81" s="1"/>
  <c r="G188" i="79"/>
  <c r="J188" i="79" s="1"/>
  <c r="G188" i="87"/>
  <c r="J188" i="87" s="1"/>
  <c r="E188" i="88" s="1"/>
  <c r="G188" i="88" s="1"/>
  <c r="J188" i="88" s="1"/>
  <c r="G188" i="93"/>
  <c r="J188" i="93" s="1"/>
  <c r="G188" i="94" s="1"/>
  <c r="J188" i="94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78"/>
  <c r="J188" i="78" s="1"/>
  <c r="G188" i="84"/>
  <c r="J188" i="84" s="1"/>
  <c r="E188" i="85" s="1"/>
  <c r="G188" i="85" s="1"/>
  <c r="J188" i="85" s="1"/>
  <c r="G188" i="90"/>
  <c r="J188" i="90" s="1"/>
  <c r="G188" i="92"/>
  <c r="J188" i="92" s="1"/>
  <c r="G188" i="86"/>
  <c r="J188" i="86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86"/>
  <c r="J207" i="86" s="1"/>
  <c r="G207" i="93"/>
  <c r="J207" i="93" s="1"/>
  <c r="G207" i="94" s="1"/>
  <c r="J207" i="94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E207" i="88" s="1"/>
  <c r="G207" i="88" s="1"/>
  <c r="J207" i="88" s="1"/>
  <c r="G207" i="80"/>
  <c r="J207" i="80" s="1"/>
  <c r="G207" i="89"/>
  <c r="J207" i="89" s="1"/>
  <c r="G207" i="95"/>
  <c r="G207" i="91"/>
  <c r="J207" i="91" s="1"/>
  <c r="G102" i="97"/>
  <c r="J102" i="97" s="1"/>
  <c r="G18" i="96"/>
  <c r="J18" i="96" s="1"/>
  <c r="G18" i="97" s="1"/>
  <c r="J18" i="97" s="1"/>
  <c r="G214" i="99"/>
  <c r="J214" i="99" s="1"/>
  <c r="G76" i="89"/>
  <c r="J76" i="89" s="1"/>
  <c r="G76" i="74"/>
  <c r="J76" i="74" s="1"/>
  <c r="G76" i="77" s="1"/>
  <c r="J76" i="77" s="1"/>
  <c r="G76" i="84"/>
  <c r="J76" i="84" s="1"/>
  <c r="E76" i="85" s="1"/>
  <c r="G76" i="85" s="1"/>
  <c r="J76" i="85" s="1"/>
  <c r="G76" i="92"/>
  <c r="J76" i="92" s="1"/>
  <c r="G76" i="95"/>
  <c r="J76" i="95" s="1"/>
  <c r="G76" i="93"/>
  <c r="J76" i="93" s="1"/>
  <c r="G76" i="94" s="1"/>
  <c r="J76" i="94" s="1"/>
  <c r="G82" i="97"/>
  <c r="J82" i="97" s="1"/>
  <c r="G76" i="81"/>
  <c r="J76" i="81" s="1"/>
  <c r="G76" i="82"/>
  <c r="J76" i="82" s="1"/>
  <c r="G76" i="83"/>
  <c r="J76" i="83" s="1"/>
  <c r="G76" i="91"/>
  <c r="J76" i="91" s="1"/>
  <c r="G76" i="78"/>
  <c r="J76" i="78" s="1"/>
  <c r="G76" i="86"/>
  <c r="J76" i="86" s="1"/>
  <c r="G16" i="98"/>
  <c r="J16" i="98" s="1"/>
  <c r="E16" i="99" s="1"/>
  <c r="G15" i="98"/>
  <c r="J15" i="98" s="1"/>
  <c r="E15" i="99" s="1"/>
  <c r="G17" i="98"/>
  <c r="J17" i="98" s="1"/>
  <c r="E17" i="99" s="1"/>
  <c r="G7" i="98"/>
  <c r="J7" i="98" s="1"/>
  <c r="E7" i="99" s="1"/>
  <c r="G8" i="98"/>
  <c r="J8" i="98" s="1"/>
  <c r="E8" i="99" s="1"/>
  <c r="G6" i="98"/>
  <c r="J6" i="98" s="1"/>
  <c r="E6" i="99" s="1"/>
  <c r="G13" i="98"/>
  <c r="J13" i="98" s="1"/>
  <c r="E13" i="99" s="1"/>
  <c r="G14" i="98"/>
  <c r="J14" i="98" s="1"/>
  <c r="E14" i="99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E5" i="85" s="1"/>
  <c r="G189" i="99"/>
  <c r="J189" i="99" s="1"/>
  <c r="E189" i="100" s="1"/>
  <c r="G186" i="99"/>
  <c r="J186" i="99" s="1"/>
  <c r="E186" i="100" s="1"/>
  <c r="G207" i="99"/>
  <c r="J207" i="99" s="1"/>
  <c r="E207" i="100" s="1"/>
  <c r="G104" i="99"/>
  <c r="J104" i="99" s="1"/>
  <c r="E104" i="100" s="1"/>
  <c r="G187" i="99"/>
  <c r="J187" i="99" s="1"/>
  <c r="E187" i="100" s="1"/>
  <c r="G105" i="99"/>
  <c r="J105" i="99" s="1"/>
  <c r="E105" i="100" s="1"/>
  <c r="G188" i="99"/>
  <c r="J188" i="99" s="1"/>
  <c r="E188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G136" i="97"/>
  <c r="J136" i="97" s="1"/>
  <c r="E93" i="102" l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96" i="101"/>
  <c r="G96" i="101" s="1"/>
  <c r="J96" i="101" s="1"/>
  <c r="E46" i="101"/>
  <c r="G46" i="101" s="1"/>
  <c r="J46" i="101" s="1"/>
  <c r="E48" i="101"/>
  <c r="G48" i="101" s="1"/>
  <c r="J48" i="101" s="1"/>
  <c r="E62" i="102"/>
  <c r="G62" i="102" s="1"/>
  <c r="J62" i="102" s="1"/>
  <c r="E62" i="103" s="1"/>
  <c r="G62" i="103" s="1"/>
  <c r="J62" i="103" s="1"/>
  <c r="E62" i="104" s="1"/>
  <c r="G62" i="104" s="1"/>
  <c r="J62" i="104" s="1"/>
  <c r="E62" i="105" s="1"/>
  <c r="G62" i="105" s="1"/>
  <c r="J62" i="105" s="1"/>
  <c r="E62" i="106" s="1"/>
  <c r="G62" i="106" s="1"/>
  <c r="J62" i="106" s="1"/>
  <c r="E78" i="102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2" i="102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68" i="102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81" i="102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32" i="101"/>
  <c r="G32" i="101" s="1"/>
  <c r="J32" i="101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38" i="101"/>
  <c r="G38" i="101" s="1"/>
  <c r="J38" i="101" s="1"/>
  <c r="E56" i="101"/>
  <c r="G56" i="101" s="1"/>
  <c r="J56" i="101" s="1"/>
  <c r="E119" i="101"/>
  <c r="G119" i="101" s="1"/>
  <c r="J119" i="101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G159" i="102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2"/>
  <c r="E143" i="102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79" i="102"/>
  <c r="G79" i="102" s="1"/>
  <c r="J79" i="102" s="1"/>
  <c r="E79" i="103" s="1"/>
  <c r="G79" i="103" s="1"/>
  <c r="J79" i="103" s="1"/>
  <c r="E79" i="104" s="1"/>
  <c r="G79" i="104" s="1"/>
  <c r="J79" i="104" s="1"/>
  <c r="E26" i="102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G179" i="102"/>
  <c r="J179" i="102" s="1"/>
  <c r="E179" i="103" s="1"/>
  <c r="G179" i="103" s="1"/>
  <c r="J179" i="103" s="1"/>
  <c r="E179" i="104" s="1"/>
  <c r="G179" i="104" s="1"/>
  <c r="J179" i="104" s="1"/>
  <c r="E179" i="105" s="1"/>
  <c r="E179" i="102"/>
  <c r="E23" i="102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54" i="101"/>
  <c r="G54" i="101" s="1"/>
  <c r="J54" i="101" s="1"/>
  <c r="E67" i="102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G164" i="102"/>
  <c r="J164" i="102" s="1"/>
  <c r="E164" i="103" s="1"/>
  <c r="G164" i="103" s="1"/>
  <c r="J164" i="103" s="1"/>
  <c r="E164" i="104" s="1"/>
  <c r="G164" i="104" s="1"/>
  <c r="J164" i="104" s="1"/>
  <c r="E164" i="105" s="1"/>
  <c r="E164" i="102"/>
  <c r="E165" i="101"/>
  <c r="G165" i="101" s="1"/>
  <c r="J165" i="101" s="1"/>
  <c r="E85" i="102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21" i="102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37" i="101"/>
  <c r="G37" i="101" s="1"/>
  <c r="J37" i="101" s="1"/>
  <c r="E117" i="104"/>
  <c r="G117" i="104" s="1"/>
  <c r="J117" i="104" s="1"/>
  <c r="E117" i="105" s="1"/>
  <c r="G117" i="105" s="1"/>
  <c r="J117" i="105" s="1"/>
  <c r="E77" i="102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95" i="102"/>
  <c r="G95" i="102" s="1"/>
  <c r="J95" i="102" s="1"/>
  <c r="E95" i="103" s="1"/>
  <c r="G95" i="103" s="1"/>
  <c r="J95" i="103" s="1"/>
  <c r="E95" i="104" s="1"/>
  <c r="G95" i="104" s="1"/>
  <c r="J95" i="104" s="1"/>
  <c r="E95" i="105" s="1"/>
  <c r="G95" i="105" s="1"/>
  <c r="J95" i="105" s="1"/>
  <c r="E108" i="104"/>
  <c r="G108" i="104" s="1"/>
  <c r="J108" i="104" s="1"/>
  <c r="E108" i="105" s="1"/>
  <c r="G108" i="105" s="1"/>
  <c r="J108" i="105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9" i="102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91" i="102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80" i="102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G141" i="102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1" i="102"/>
  <c r="E64" i="102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110" i="104"/>
  <c r="G110" i="104" s="1"/>
  <c r="J110" i="104" s="1"/>
  <c r="E110" i="105" s="1"/>
  <c r="G110" i="105" s="1"/>
  <c r="J110" i="105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G120" i="102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0" i="102"/>
  <c r="E97" i="106"/>
  <c r="G97" i="106" s="1"/>
  <c r="J97" i="106" s="1"/>
  <c r="G97" i="107" s="1"/>
  <c r="J97" i="107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34" i="101"/>
  <c r="G34" i="101" s="1"/>
  <c r="J34" i="101" s="1"/>
  <c r="G185" i="102"/>
  <c r="J185" i="102" s="1"/>
  <c r="E185" i="103" s="1"/>
  <c r="G185" i="103" s="1"/>
  <c r="J185" i="103" s="1"/>
  <c r="E185" i="104" s="1"/>
  <c r="G185" i="104" s="1"/>
  <c r="J185" i="104" s="1"/>
  <c r="E185" i="105" s="1"/>
  <c r="E185" i="102"/>
  <c r="E55" i="101"/>
  <c r="G55" i="101" s="1"/>
  <c r="J55" i="101" s="1"/>
  <c r="E41" i="101"/>
  <c r="G41" i="101" s="1"/>
  <c r="J41" i="101" s="1"/>
  <c r="E65" i="102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G99" i="102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9" i="102"/>
  <c r="E183" i="102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25" i="102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28" i="101"/>
  <c r="G28" i="101" s="1"/>
  <c r="J28" i="101" s="1"/>
  <c r="E53" i="102"/>
  <c r="G53" i="102" s="1"/>
  <c r="J53" i="102" s="1"/>
  <c r="E53" i="103" s="1"/>
  <c r="G53" i="103" s="1"/>
  <c r="J53" i="103" s="1"/>
  <c r="E53" i="104" s="1"/>
  <c r="E33" i="101"/>
  <c r="G33" i="101" s="1"/>
  <c r="J33" i="101" s="1"/>
  <c r="E47" i="102"/>
  <c r="G47" i="102" s="1"/>
  <c r="J47" i="102" s="1"/>
  <c r="E47" i="103" s="1"/>
  <c r="G47" i="103" s="1"/>
  <c r="J47" i="103" s="1"/>
  <c r="E47" i="104" s="1"/>
  <c r="E40" i="101"/>
  <c r="G40" i="101" s="1"/>
  <c r="J40" i="101" s="1"/>
  <c r="E116" i="104"/>
  <c r="G116" i="104" s="1"/>
  <c r="J116" i="104" s="1"/>
  <c r="E116" i="105" s="1"/>
  <c r="G116" i="105" s="1"/>
  <c r="J116" i="105" s="1"/>
  <c r="E24" i="102"/>
  <c r="G24" i="102" s="1"/>
  <c r="J24" i="102" s="1"/>
  <c r="E24" i="103" s="1"/>
  <c r="G24" i="103" s="1"/>
  <c r="J24" i="103" s="1"/>
  <c r="E24" i="104" s="1"/>
  <c r="G24" i="104" s="1"/>
  <c r="J24" i="104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107" i="104"/>
  <c r="G107" i="104" s="1"/>
  <c r="J107" i="104" s="1"/>
  <c r="E107" i="105" s="1"/>
  <c r="G107" i="105" s="1"/>
  <c r="J107" i="105" s="1"/>
  <c r="E111" i="104"/>
  <c r="G111" i="104" s="1"/>
  <c r="J111" i="104" s="1"/>
  <c r="E111" i="105" s="1"/>
  <c r="G111" i="105" s="1"/>
  <c r="J111" i="105" s="1"/>
  <c r="E115" i="104"/>
  <c r="G115" i="104" s="1"/>
  <c r="J115" i="104" s="1"/>
  <c r="E115" i="105" s="1"/>
  <c r="G115" i="105" s="1"/>
  <c r="J115" i="105" s="1"/>
  <c r="E112" i="104"/>
  <c r="G112" i="104" s="1"/>
  <c r="J112" i="104" s="1"/>
  <c r="E112" i="105" s="1"/>
  <c r="G112" i="105" s="1"/>
  <c r="J112" i="105" s="1"/>
  <c r="E69" i="102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G88" i="101"/>
  <c r="J88" i="101" s="1"/>
  <c r="E88" i="102" s="1"/>
  <c r="E87" i="101"/>
  <c r="G87" i="101" s="1"/>
  <c r="J87" i="101" s="1"/>
  <c r="E52" i="101"/>
  <c r="G52" i="101" s="1"/>
  <c r="J52" i="101" s="1"/>
  <c r="E43" i="101"/>
  <c r="G43" i="101" s="1"/>
  <c r="J43" i="101" s="1"/>
  <c r="E30" i="101"/>
  <c r="G30" i="101" s="1"/>
  <c r="J30" i="101" s="1"/>
  <c r="G42" i="101"/>
  <c r="J42" i="101" s="1"/>
  <c r="E42" i="101"/>
  <c r="E50" i="101"/>
  <c r="G50" i="101" s="1"/>
  <c r="J50" i="101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36" i="101"/>
  <c r="G36" i="101" s="1"/>
  <c r="J36" i="101" s="1"/>
  <c r="G31" i="101"/>
  <c r="J31" i="101" s="1"/>
  <c r="E31" i="101"/>
  <c r="E89" i="102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58" i="101"/>
  <c r="G58" i="101" s="1"/>
  <c r="J58" i="101" s="1"/>
  <c r="E90" i="102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G214" i="100"/>
  <c r="J214" i="100" s="1"/>
  <c r="E214" i="100"/>
  <c r="E59" i="101"/>
  <c r="G59" i="101" s="1"/>
  <c r="J59" i="101" s="1"/>
  <c r="E29" i="101"/>
  <c r="G29" i="101" s="1"/>
  <c r="J29" i="101" s="1"/>
  <c r="E122" i="101"/>
  <c r="G122" i="101" s="1"/>
  <c r="J122" i="101" s="1"/>
  <c r="E49" i="101"/>
  <c r="G49" i="101" s="1"/>
  <c r="J49" i="101" s="1"/>
  <c r="E66" i="102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44" i="101"/>
  <c r="G44" i="101" s="1"/>
  <c r="J44" i="101" s="1"/>
  <c r="E221" i="101"/>
  <c r="G221" i="101" s="1"/>
  <c r="J221" i="101" s="1"/>
  <c r="E27" i="101"/>
  <c r="G27" i="101" s="1"/>
  <c r="J27" i="101" s="1"/>
  <c r="E161" i="101"/>
  <c r="G161" i="101" s="1"/>
  <c r="J161" i="101" s="1"/>
  <c r="E51" i="101"/>
  <c r="G51" i="101" s="1"/>
  <c r="J51" i="101" s="1"/>
  <c r="E57" i="101"/>
  <c r="G57" i="101" s="1"/>
  <c r="J57" i="101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00" i="105" s="1"/>
  <c r="G100" i="105" s="1"/>
  <c r="J100" i="105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92" i="102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61" i="102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G22" i="102"/>
  <c r="J22" i="102" s="1"/>
  <c r="E22" i="103" s="1"/>
  <c r="G22" i="103" s="1"/>
  <c r="J22" i="103" s="1"/>
  <c r="E22" i="104" s="1"/>
  <c r="G22" i="104" s="1"/>
  <c r="J22" i="104" s="1"/>
  <c r="E22" i="102"/>
  <c r="E101" i="102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98" i="102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G137" i="102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37" i="102"/>
  <c r="E74" i="102"/>
  <c r="G74" i="102" s="1"/>
  <c r="J74" i="102" s="1"/>
  <c r="E74" i="103" s="1"/>
  <c r="G74" i="103" s="1"/>
  <c r="J74" i="103" s="1"/>
  <c r="E74" i="104" s="1"/>
  <c r="G74" i="104" s="1"/>
  <c r="J74" i="104" s="1"/>
  <c r="E74" i="105" s="1"/>
  <c r="G74" i="105" s="1"/>
  <c r="J74" i="105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G207" i="96"/>
  <c r="J207" i="96" s="1"/>
  <c r="G207" i="97" s="1"/>
  <c r="J207" i="97" s="1"/>
  <c r="J207" i="95"/>
  <c r="G188" i="77"/>
  <c r="J188" i="77" s="1"/>
  <c r="G185" i="105"/>
  <c r="J185" i="105" s="1"/>
  <c r="G179" i="105"/>
  <c r="J179" i="105" s="1"/>
  <c r="G59" i="107"/>
  <c r="J59" i="107" s="1"/>
  <c r="G58" i="107"/>
  <c r="J58" i="107" s="1"/>
  <c r="G41" i="107"/>
  <c r="J41" i="107" s="1"/>
  <c r="G56" i="107"/>
  <c r="J56" i="107" s="1"/>
  <c r="J251" i="103"/>
  <c r="E251" i="104" s="1"/>
  <c r="G251" i="104" s="1"/>
  <c r="G164" i="105"/>
  <c r="J164" i="105" s="1"/>
  <c r="G40" i="107"/>
  <c r="J40" i="107" s="1"/>
  <c r="G31" i="107"/>
  <c r="J31" i="107" s="1"/>
  <c r="G55" i="107"/>
  <c r="J55" i="107" s="1"/>
  <c r="G57" i="107"/>
  <c r="J57" i="107" s="1"/>
  <c r="G188" i="8"/>
  <c r="J188" i="8"/>
  <c r="G86" i="102"/>
  <c r="J86" i="102" s="1"/>
  <c r="E86" i="103" s="1"/>
  <c r="G225" i="103"/>
  <c r="J225" i="103" s="1"/>
  <c r="E225" i="104" s="1"/>
  <c r="G227" i="102"/>
  <c r="J227" i="102" s="1"/>
  <c r="E227" i="103" s="1"/>
  <c r="G228" i="100"/>
  <c r="J228" i="100" s="1"/>
  <c r="E228" i="101" s="1"/>
  <c r="G224" i="103"/>
  <c r="J224" i="103" s="1"/>
  <c r="E224" i="104" s="1"/>
  <c r="G253" i="99"/>
  <c r="J253" i="99" s="1"/>
  <c r="E253" i="100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G207" i="8"/>
  <c r="J207" i="8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76" i="87"/>
  <c r="J76" i="87" s="1"/>
  <c r="E76" i="88" s="1"/>
  <c r="G76" i="88" s="1"/>
  <c r="J76" i="88" s="1"/>
  <c r="G76" i="96"/>
  <c r="J76" i="96" s="1"/>
  <c r="G76" i="90"/>
  <c r="J76" i="90" s="1"/>
  <c r="G18" i="98"/>
  <c r="J18" i="98" s="1"/>
  <c r="E18" i="99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E82" i="99" s="1"/>
  <c r="G124" i="77"/>
  <c r="J124" i="77" s="1"/>
  <c r="G5" i="85"/>
  <c r="J5" i="85" s="1"/>
  <c r="G189" i="100"/>
  <c r="J189" i="100" s="1"/>
  <c r="E189" i="101" s="1"/>
  <c r="G186" i="100"/>
  <c r="J186" i="100" s="1"/>
  <c r="E186" i="101" s="1"/>
  <c r="G207" i="100"/>
  <c r="J207" i="100" s="1"/>
  <c r="E207" i="101" s="1"/>
  <c r="G105" i="100"/>
  <c r="J105" i="100" s="1"/>
  <c r="E105" i="101" s="1"/>
  <c r="G188" i="100"/>
  <c r="J188" i="100" s="1"/>
  <c r="E188" i="101" s="1"/>
  <c r="G187" i="100"/>
  <c r="J187" i="100" s="1"/>
  <c r="E187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68" i="106" l="1"/>
  <c r="G68" i="106" s="1"/>
  <c r="J68" i="106" s="1"/>
  <c r="G68" i="107" s="1"/>
  <c r="J68" i="107" s="1"/>
  <c r="E50" i="102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28" i="102"/>
  <c r="G28" i="102" s="1"/>
  <c r="J28" i="102" s="1"/>
  <c r="E28" i="103" s="1"/>
  <c r="G28" i="103" s="1"/>
  <c r="J28" i="103" s="1"/>
  <c r="E117" i="106"/>
  <c r="G117" i="106" s="1"/>
  <c r="J117" i="106" s="1"/>
  <c r="G117" i="107" s="1"/>
  <c r="J117" i="107" s="1"/>
  <c r="E143" i="106"/>
  <c r="G143" i="106" s="1"/>
  <c r="J143" i="106" s="1"/>
  <c r="G143" i="107" s="1"/>
  <c r="J143" i="107" s="1"/>
  <c r="E170" i="106"/>
  <c r="G170" i="106" s="1"/>
  <c r="J170" i="106" s="1"/>
  <c r="G170" i="107" s="1"/>
  <c r="J170" i="107" s="1"/>
  <c r="E145" i="106"/>
  <c r="G145" i="106" s="1"/>
  <c r="J145" i="106" s="1"/>
  <c r="G145" i="107" s="1"/>
  <c r="J145" i="107" s="1"/>
  <c r="E100" i="106"/>
  <c r="G100" i="106" s="1"/>
  <c r="J100" i="106" s="1"/>
  <c r="G100" i="107" s="1"/>
  <c r="J100" i="107" s="1"/>
  <c r="E66" i="106"/>
  <c r="G66" i="106" s="1"/>
  <c r="J66" i="106" s="1"/>
  <c r="G66" i="107" s="1"/>
  <c r="J66" i="107" s="1"/>
  <c r="E90" i="106"/>
  <c r="G90" i="106" s="1"/>
  <c r="J90" i="106" s="1"/>
  <c r="G90" i="107" s="1"/>
  <c r="J90" i="107" s="1"/>
  <c r="E69" i="106"/>
  <c r="G69" i="106" s="1"/>
  <c r="J69" i="106" s="1"/>
  <c r="G69" i="107" s="1"/>
  <c r="J69" i="107" s="1"/>
  <c r="E171" i="106"/>
  <c r="G171" i="106" s="1"/>
  <c r="J171" i="106" s="1"/>
  <c r="G171" i="107" s="1"/>
  <c r="J171" i="107" s="1"/>
  <c r="E65" i="106"/>
  <c r="G65" i="106" s="1"/>
  <c r="J65" i="106" s="1"/>
  <c r="G65" i="107" s="1"/>
  <c r="J65" i="107" s="1"/>
  <c r="E192" i="106"/>
  <c r="G192" i="106" s="1"/>
  <c r="J192" i="106" s="1"/>
  <c r="G192" i="107" s="1"/>
  <c r="J192" i="107" s="1"/>
  <c r="E37" i="102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67" i="106"/>
  <c r="G67" i="106" s="1"/>
  <c r="J67" i="106" s="1"/>
  <c r="G67" i="107" s="1"/>
  <c r="J67" i="107" s="1"/>
  <c r="E139" i="106"/>
  <c r="G139" i="106" s="1"/>
  <c r="J139" i="106" s="1"/>
  <c r="G139" i="107" s="1"/>
  <c r="J139" i="107" s="1"/>
  <c r="E72" i="106"/>
  <c r="G72" i="106" s="1"/>
  <c r="J72" i="106" s="1"/>
  <c r="G72" i="107" s="1"/>
  <c r="J72" i="107" s="1"/>
  <c r="E163" i="106"/>
  <c r="G163" i="106" s="1"/>
  <c r="J163" i="106" s="1"/>
  <c r="G163" i="107" s="1"/>
  <c r="J163" i="107" s="1"/>
  <c r="E58" i="102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G140" i="106"/>
  <c r="J140" i="106" s="1"/>
  <c r="G140" i="107" s="1"/>
  <c r="J140" i="107" s="1"/>
  <c r="E140" i="106"/>
  <c r="E54" i="102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166" i="106"/>
  <c r="G166" i="106" s="1"/>
  <c r="J166" i="106" s="1"/>
  <c r="G166" i="107" s="1"/>
  <c r="J166" i="107" s="1"/>
  <c r="E130" i="106"/>
  <c r="G130" i="106" s="1"/>
  <c r="J130" i="106" s="1"/>
  <c r="G130" i="107" s="1"/>
  <c r="J130" i="107" s="1"/>
  <c r="E184" i="106"/>
  <c r="G184" i="106" s="1"/>
  <c r="J184" i="106" s="1"/>
  <c r="G184" i="107" s="1"/>
  <c r="J184" i="107" s="1"/>
  <c r="E61" i="106"/>
  <c r="G61" i="106" s="1"/>
  <c r="J61" i="106" s="1"/>
  <c r="G61" i="107" s="1"/>
  <c r="J61" i="107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43" i="102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G220" i="106"/>
  <c r="J220" i="106" s="1"/>
  <c r="G220" i="107" s="1"/>
  <c r="J220" i="107" s="1"/>
  <c r="E220" i="106"/>
  <c r="E110" i="106"/>
  <c r="G110" i="106" s="1"/>
  <c r="J110" i="106" s="1"/>
  <c r="G110" i="107" s="1"/>
  <c r="J110" i="107" s="1"/>
  <c r="E108" i="106"/>
  <c r="G108" i="106" s="1"/>
  <c r="J108" i="106" s="1"/>
  <c r="G108" i="107" s="1"/>
  <c r="J108" i="107" s="1"/>
  <c r="G119" i="102"/>
  <c r="J119" i="102" s="1"/>
  <c r="E119" i="103" s="1"/>
  <c r="G119" i="103" s="1"/>
  <c r="J119" i="103" s="1"/>
  <c r="E119" i="104" s="1"/>
  <c r="G119" i="104" s="1"/>
  <c r="J119" i="104" s="1"/>
  <c r="E119" i="105" s="1"/>
  <c r="E119" i="102"/>
  <c r="E32" i="102"/>
  <c r="G32" i="102" s="1"/>
  <c r="J32" i="102" s="1"/>
  <c r="E32" i="103" s="1"/>
  <c r="G32" i="103" s="1"/>
  <c r="J32" i="103" s="1"/>
  <c r="E48" i="102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4" i="102"/>
  <c r="G44" i="102" s="1"/>
  <c r="J44" i="102" s="1"/>
  <c r="E44" i="103" s="1"/>
  <c r="G44" i="103" s="1"/>
  <c r="J44" i="103" s="1"/>
  <c r="E44" i="104" s="1"/>
  <c r="G44" i="104" s="1"/>
  <c r="J44" i="104" s="1"/>
  <c r="E44" i="105" s="1"/>
  <c r="G44" i="105" s="1"/>
  <c r="J44" i="105" s="1"/>
  <c r="E118" i="106"/>
  <c r="G118" i="106" s="1"/>
  <c r="J118" i="106" s="1"/>
  <c r="G118" i="107" s="1"/>
  <c r="J118" i="107" s="1"/>
  <c r="E57" i="102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G112" i="106"/>
  <c r="J112" i="106" s="1"/>
  <c r="G112" i="107" s="1"/>
  <c r="J112" i="107" s="1"/>
  <c r="E112" i="106"/>
  <c r="E167" i="106"/>
  <c r="G167" i="106" s="1"/>
  <c r="J167" i="106" s="1"/>
  <c r="G167" i="107" s="1"/>
  <c r="J167" i="107" s="1"/>
  <c r="G89" i="106"/>
  <c r="J89" i="106" s="1"/>
  <c r="G89" i="107" s="1"/>
  <c r="J89" i="107" s="1"/>
  <c r="E89" i="106"/>
  <c r="G40" i="102"/>
  <c r="J40" i="102" s="1"/>
  <c r="E40" i="103" s="1"/>
  <c r="G40" i="103" s="1"/>
  <c r="J40" i="103" s="1"/>
  <c r="E40" i="104" s="1"/>
  <c r="G40" i="104" s="1"/>
  <c r="J40" i="104" s="1"/>
  <c r="E40" i="105" s="1"/>
  <c r="E40" i="102"/>
  <c r="E172" i="106"/>
  <c r="G172" i="106" s="1"/>
  <c r="J172" i="106" s="1"/>
  <c r="G172" i="107" s="1"/>
  <c r="J172" i="107" s="1"/>
  <c r="E55" i="102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176" i="106"/>
  <c r="G176" i="106" s="1"/>
  <c r="J176" i="106" s="1"/>
  <c r="G176" i="107" s="1"/>
  <c r="J176" i="107" s="1"/>
  <c r="E101" i="106"/>
  <c r="G101" i="106" s="1"/>
  <c r="J101" i="106" s="1"/>
  <c r="G101" i="107" s="1"/>
  <c r="J101" i="107" s="1"/>
  <c r="E92" i="106"/>
  <c r="G92" i="106" s="1"/>
  <c r="J92" i="106" s="1"/>
  <c r="G92" i="107" s="1"/>
  <c r="J92" i="107" s="1"/>
  <c r="E29" i="102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G52" i="102"/>
  <c r="J52" i="102" s="1"/>
  <c r="E52" i="103" s="1"/>
  <c r="G52" i="103" s="1"/>
  <c r="J52" i="103" s="1"/>
  <c r="E52" i="104" s="1"/>
  <c r="G52" i="104" s="1"/>
  <c r="J52" i="104" s="1"/>
  <c r="E52" i="105" s="1"/>
  <c r="E52" i="102"/>
  <c r="G111" i="106"/>
  <c r="J111" i="106" s="1"/>
  <c r="G111" i="107" s="1"/>
  <c r="J111" i="107" s="1"/>
  <c r="E111" i="106"/>
  <c r="G25" i="106"/>
  <c r="J25" i="106" s="1"/>
  <c r="G25" i="107" s="1"/>
  <c r="J25" i="107" s="1"/>
  <c r="E25" i="106"/>
  <c r="E64" i="106"/>
  <c r="G64" i="106" s="1"/>
  <c r="J64" i="106" s="1"/>
  <c r="G64" i="107" s="1"/>
  <c r="J64" i="107" s="1"/>
  <c r="G80" i="106"/>
  <c r="J80" i="106" s="1"/>
  <c r="G80" i="107" s="1"/>
  <c r="J80" i="107" s="1"/>
  <c r="E80" i="106"/>
  <c r="E85" i="106"/>
  <c r="G85" i="106" s="1"/>
  <c r="J85" i="106" s="1"/>
  <c r="G85" i="107" s="1"/>
  <c r="J85" i="107" s="1"/>
  <c r="E56" i="102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154" i="106"/>
  <c r="G154" i="106" s="1"/>
  <c r="J154" i="106" s="1"/>
  <c r="G154" i="107" s="1"/>
  <c r="J154" i="107" s="1"/>
  <c r="E46" i="102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G144" i="106"/>
  <c r="J144" i="106" s="1"/>
  <c r="G144" i="107" s="1"/>
  <c r="J144" i="107" s="1"/>
  <c r="E144" i="106"/>
  <c r="E99" i="106"/>
  <c r="G99" i="106" s="1"/>
  <c r="J99" i="106" s="1"/>
  <c r="G99" i="107" s="1"/>
  <c r="J99" i="107" s="1"/>
  <c r="E146" i="106"/>
  <c r="G146" i="106" s="1"/>
  <c r="J146" i="106" s="1"/>
  <c r="G146" i="107" s="1"/>
  <c r="J146" i="107" s="1"/>
  <c r="E98" i="106"/>
  <c r="G98" i="106" s="1"/>
  <c r="J98" i="106" s="1"/>
  <c r="G98" i="107" s="1"/>
  <c r="J98" i="107" s="1"/>
  <c r="G23" i="106"/>
  <c r="J23" i="106" s="1"/>
  <c r="G23" i="107" s="1"/>
  <c r="J23" i="107" s="1"/>
  <c r="E23" i="106"/>
  <c r="E180" i="106"/>
  <c r="G180" i="106" s="1"/>
  <c r="J180" i="106" s="1"/>
  <c r="G180" i="107" s="1"/>
  <c r="J180" i="107" s="1"/>
  <c r="E59" i="102"/>
  <c r="G59" i="102" s="1"/>
  <c r="J59" i="102" s="1"/>
  <c r="E59" i="103" s="1"/>
  <c r="G59" i="103" s="1"/>
  <c r="J59" i="103" s="1"/>
  <c r="E59" i="104" s="1"/>
  <c r="G59" i="104" s="1"/>
  <c r="J59" i="104" s="1"/>
  <c r="E59" i="105" s="1"/>
  <c r="G59" i="105" s="1"/>
  <c r="J59" i="105" s="1"/>
  <c r="E59" i="106" s="1"/>
  <c r="G59" i="106" s="1"/>
  <c r="J59" i="106" s="1"/>
  <c r="G36" i="102"/>
  <c r="J36" i="102" s="1"/>
  <c r="E36" i="103" s="1"/>
  <c r="G36" i="103" s="1"/>
  <c r="J36" i="103" s="1"/>
  <c r="E36" i="104" s="1"/>
  <c r="G36" i="104" s="1"/>
  <c r="J36" i="104" s="1"/>
  <c r="E36" i="105" s="1"/>
  <c r="E36" i="102"/>
  <c r="E107" i="106"/>
  <c r="G107" i="106" s="1"/>
  <c r="J107" i="106" s="1"/>
  <c r="G107" i="107" s="1"/>
  <c r="J107" i="107" s="1"/>
  <c r="G183" i="106"/>
  <c r="J183" i="106" s="1"/>
  <c r="G183" i="107" s="1"/>
  <c r="J183" i="107" s="1"/>
  <c r="E183" i="106"/>
  <c r="E34" i="102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G222" i="106"/>
  <c r="J222" i="106" s="1"/>
  <c r="G222" i="107" s="1"/>
  <c r="J222" i="107" s="1"/>
  <c r="E222" i="106"/>
  <c r="E165" i="102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G26" i="106"/>
  <c r="J26" i="106" s="1"/>
  <c r="G26" i="107" s="1"/>
  <c r="J26" i="107" s="1"/>
  <c r="E26" i="106"/>
  <c r="E38" i="102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123" i="106"/>
  <c r="G123" i="106" s="1"/>
  <c r="J123" i="106" s="1"/>
  <c r="G123" i="107" s="1"/>
  <c r="J123" i="107" s="1"/>
  <c r="G96" i="102"/>
  <c r="J96" i="102" s="1"/>
  <c r="E96" i="103" s="1"/>
  <c r="G96" i="103" s="1"/>
  <c r="J96" i="103" s="1"/>
  <c r="E96" i="104" s="1"/>
  <c r="G96" i="104" s="1"/>
  <c r="J96" i="104" s="1"/>
  <c r="E96" i="105" s="1"/>
  <c r="E96" i="102"/>
  <c r="E74" i="106"/>
  <c r="G74" i="106" s="1"/>
  <c r="J74" i="106" s="1"/>
  <c r="G74" i="107" s="1"/>
  <c r="J74" i="107" s="1"/>
  <c r="E158" i="106"/>
  <c r="G158" i="106" s="1"/>
  <c r="J158" i="106" s="1"/>
  <c r="G158" i="107" s="1"/>
  <c r="J158" i="107" s="1"/>
  <c r="E116" i="106"/>
  <c r="G116" i="106" s="1"/>
  <c r="J116" i="106" s="1"/>
  <c r="G116" i="107" s="1"/>
  <c r="J116" i="107" s="1"/>
  <c r="E41" i="102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120" i="106"/>
  <c r="G120" i="106" s="1"/>
  <c r="J120" i="106" s="1"/>
  <c r="G120" i="107" s="1"/>
  <c r="J120" i="107" s="1"/>
  <c r="E78" i="106"/>
  <c r="G78" i="106" s="1"/>
  <c r="J78" i="106" s="1"/>
  <c r="G78" i="107" s="1"/>
  <c r="J78" i="107" s="1"/>
  <c r="G51" i="102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2"/>
  <c r="E30" i="102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G142" i="106"/>
  <c r="J142" i="106" s="1"/>
  <c r="G142" i="107" s="1"/>
  <c r="J142" i="107" s="1"/>
  <c r="E142" i="106"/>
  <c r="E121" i="106"/>
  <c r="G121" i="106" s="1"/>
  <c r="J121" i="106" s="1"/>
  <c r="G121" i="107" s="1"/>
  <c r="J121" i="107" s="1"/>
  <c r="G162" i="106"/>
  <c r="J162" i="106" s="1"/>
  <c r="G162" i="107" s="1"/>
  <c r="J162" i="107" s="1"/>
  <c r="E162" i="106"/>
  <c r="E106" i="106"/>
  <c r="G106" i="106" s="1"/>
  <c r="J106" i="106" s="1"/>
  <c r="G106" i="107" s="1"/>
  <c r="J106" i="107" s="1"/>
  <c r="G221" i="102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221" i="102"/>
  <c r="E223" i="106"/>
  <c r="G223" i="106" s="1"/>
  <c r="J223" i="106" s="1"/>
  <c r="G223" i="107" s="1"/>
  <c r="J223" i="107" s="1"/>
  <c r="E215" i="106"/>
  <c r="G215" i="106" s="1"/>
  <c r="J215" i="106" s="1"/>
  <c r="G215" i="107" s="1"/>
  <c r="J215" i="107" s="1"/>
  <c r="G138" i="106"/>
  <c r="J138" i="106" s="1"/>
  <c r="G138" i="107" s="1"/>
  <c r="J138" i="107" s="1"/>
  <c r="E138" i="106"/>
  <c r="E141" i="106"/>
  <c r="G141" i="106" s="1"/>
  <c r="J141" i="106" s="1"/>
  <c r="G141" i="107" s="1"/>
  <c r="J141" i="107" s="1"/>
  <c r="E91" i="106"/>
  <c r="G91" i="106" s="1"/>
  <c r="J91" i="106" s="1"/>
  <c r="G91" i="107" s="1"/>
  <c r="J91" i="107" s="1"/>
  <c r="E77" i="106"/>
  <c r="G77" i="106" s="1"/>
  <c r="J77" i="106" s="1"/>
  <c r="G77" i="107" s="1"/>
  <c r="J77" i="107" s="1"/>
  <c r="G79" i="105"/>
  <c r="J79" i="105" s="1"/>
  <c r="E79" i="105"/>
  <c r="E160" i="106"/>
  <c r="G160" i="106" s="1"/>
  <c r="J160" i="106" s="1"/>
  <c r="G160" i="107" s="1"/>
  <c r="J160" i="107" s="1"/>
  <c r="E81" i="106"/>
  <c r="G81" i="106" s="1"/>
  <c r="J81" i="106" s="1"/>
  <c r="G81" i="107" s="1"/>
  <c r="J81" i="107" s="1"/>
  <c r="G93" i="106"/>
  <c r="J93" i="106" s="1"/>
  <c r="G93" i="107" s="1"/>
  <c r="J93" i="107" s="1"/>
  <c r="E93" i="106"/>
  <c r="E17" i="100"/>
  <c r="G17" i="100" s="1"/>
  <c r="J17" i="100" s="1"/>
  <c r="G168" i="106"/>
  <c r="J168" i="106" s="1"/>
  <c r="G168" i="107" s="1"/>
  <c r="J168" i="107" s="1"/>
  <c r="E168" i="106"/>
  <c r="E6" i="100"/>
  <c r="G6" i="100" s="1"/>
  <c r="J6" i="100" s="1"/>
  <c r="G14" i="100"/>
  <c r="J14" i="100" s="1"/>
  <c r="E14" i="100"/>
  <c r="E8" i="100"/>
  <c r="G8" i="100" s="1"/>
  <c r="J8" i="100" s="1"/>
  <c r="G164" i="106"/>
  <c r="J164" i="106" s="1"/>
  <c r="G164" i="107" s="1"/>
  <c r="J164" i="107" s="1"/>
  <c r="E164" i="106"/>
  <c r="E179" i="106"/>
  <c r="G179" i="106" s="1"/>
  <c r="J179" i="106" s="1"/>
  <c r="G179" i="107" s="1"/>
  <c r="J179" i="107" s="1"/>
  <c r="E137" i="106"/>
  <c r="G137" i="106" s="1"/>
  <c r="J137" i="106" s="1"/>
  <c r="G137" i="107" s="1"/>
  <c r="J137" i="107" s="1"/>
  <c r="G13" i="100"/>
  <c r="J13" i="100" s="1"/>
  <c r="E13" i="100"/>
  <c r="E16" i="100"/>
  <c r="G16" i="100" s="1"/>
  <c r="J16" i="100" s="1"/>
  <c r="E159" i="106"/>
  <c r="G159" i="106" s="1"/>
  <c r="J159" i="106" s="1"/>
  <c r="G159" i="107" s="1"/>
  <c r="J159" i="107" s="1"/>
  <c r="G88" i="102"/>
  <c r="J88" i="102" s="1"/>
  <c r="E88" i="103" s="1"/>
  <c r="G88" i="103" s="1"/>
  <c r="J88" i="103" s="1"/>
  <c r="E88" i="104" s="1"/>
  <c r="E87" i="102"/>
  <c r="G87" i="102" s="1"/>
  <c r="J87" i="102" s="1"/>
  <c r="E87" i="103" s="1"/>
  <c r="G33" i="102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2"/>
  <c r="E49" i="102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31" i="102"/>
  <c r="G31" i="102" s="1"/>
  <c r="J31" i="102" s="1"/>
  <c r="E31" i="103" s="1"/>
  <c r="G31" i="103" s="1"/>
  <c r="J31" i="103" s="1"/>
  <c r="E31" i="104" s="1"/>
  <c r="G31" i="104" s="1"/>
  <c r="J31" i="104" s="1"/>
  <c r="G115" i="106"/>
  <c r="J115" i="106" s="1"/>
  <c r="G115" i="107" s="1"/>
  <c r="J115" i="107" s="1"/>
  <c r="E115" i="106"/>
  <c r="E15" i="100"/>
  <c r="G15" i="100" s="1"/>
  <c r="J15" i="100" s="1"/>
  <c r="G95" i="106"/>
  <c r="J95" i="106" s="1"/>
  <c r="G95" i="107" s="1"/>
  <c r="J95" i="107" s="1"/>
  <c r="E95" i="106"/>
  <c r="E19" i="106"/>
  <c r="G19" i="106" s="1"/>
  <c r="J19" i="106" s="1"/>
  <c r="G19" i="107" s="1"/>
  <c r="J19" i="107" s="1"/>
  <c r="G185" i="106"/>
  <c r="J185" i="106" s="1"/>
  <c r="G185" i="107" s="1"/>
  <c r="J185" i="107" s="1"/>
  <c r="E185" i="106"/>
  <c r="E22" i="105"/>
  <c r="G22" i="105" s="1"/>
  <c r="J22" i="105" s="1"/>
  <c r="E27" i="102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14" i="101"/>
  <c r="G214" i="101" s="1"/>
  <c r="J214" i="101" s="1"/>
  <c r="E42" i="102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G24" i="105"/>
  <c r="J24" i="105" s="1"/>
  <c r="E24" i="105"/>
  <c r="E7" i="100"/>
  <c r="G7" i="100" s="1"/>
  <c r="J7" i="100" s="1"/>
  <c r="G53" i="104"/>
  <c r="J53" i="104" s="1"/>
  <c r="E53" i="105" s="1"/>
  <c r="G47" i="104"/>
  <c r="J47" i="104" s="1"/>
  <c r="E47" i="105" s="1"/>
  <c r="G52" i="105"/>
  <c r="J52" i="105" s="1"/>
  <c r="G32" i="107"/>
  <c r="J32" i="107" s="1"/>
  <c r="G119" i="105"/>
  <c r="J119" i="105" s="1"/>
  <c r="G36" i="105"/>
  <c r="J36" i="105" s="1"/>
  <c r="G87" i="103"/>
  <c r="J87" i="103" s="1"/>
  <c r="E87" i="104" s="1"/>
  <c r="G252" i="103"/>
  <c r="J252" i="103" s="1"/>
  <c r="E252" i="104" s="1"/>
  <c r="G96" i="105"/>
  <c r="J96" i="105" s="1"/>
  <c r="G40" i="105"/>
  <c r="J40" i="105" s="1"/>
  <c r="E40" i="106" s="1"/>
  <c r="G40" i="106" s="1"/>
  <c r="J40" i="106" s="1"/>
  <c r="G28" i="107"/>
  <c r="J28" i="107" s="1"/>
  <c r="G86" i="103"/>
  <c r="J86" i="103" s="1"/>
  <c r="E86" i="104" s="1"/>
  <c r="G224" i="104"/>
  <c r="J224" i="104" s="1"/>
  <c r="E224" i="105" s="1"/>
  <c r="G227" i="103"/>
  <c r="J227" i="103" s="1"/>
  <c r="E227" i="104" s="1"/>
  <c r="G228" i="101"/>
  <c r="J228" i="101" s="1"/>
  <c r="E228" i="102" s="1"/>
  <c r="G225" i="104"/>
  <c r="J225" i="104" s="1"/>
  <c r="E225" i="105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E82" i="100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E189" i="102" s="1"/>
  <c r="G186" i="101"/>
  <c r="J186" i="101" s="1"/>
  <c r="E186" i="102" s="1"/>
  <c r="G207" i="101"/>
  <c r="J207" i="101" s="1"/>
  <c r="E207" i="102" s="1"/>
  <c r="G105" i="101"/>
  <c r="J105" i="101" s="1"/>
  <c r="E105" i="102" s="1"/>
  <c r="G188" i="101"/>
  <c r="J188" i="101" s="1"/>
  <c r="E188" i="102" s="1"/>
  <c r="G187" i="101"/>
  <c r="J187" i="101" s="1"/>
  <c r="E187" i="102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49" i="106" l="1"/>
  <c r="G49" i="106" s="1"/>
  <c r="J49" i="106" s="1"/>
  <c r="E31" i="105"/>
  <c r="G31" i="105" s="1"/>
  <c r="J31" i="105" s="1"/>
  <c r="E31" i="106" s="1"/>
  <c r="G31" i="106" s="1"/>
  <c r="J31" i="106" s="1"/>
  <c r="E29" i="106"/>
  <c r="G29" i="106" s="1"/>
  <c r="J29" i="106" s="1"/>
  <c r="E42" i="106"/>
  <c r="G42" i="106" s="1"/>
  <c r="J42" i="106" s="1"/>
  <c r="E122" i="106"/>
  <c r="G122" i="106" s="1"/>
  <c r="J122" i="106" s="1"/>
  <c r="G122" i="107" s="1"/>
  <c r="J122" i="107" s="1"/>
  <c r="E28" i="104"/>
  <c r="G28" i="104" s="1"/>
  <c r="J28" i="104" s="1"/>
  <c r="E28" i="105" s="1"/>
  <c r="G28" i="105" s="1"/>
  <c r="J28" i="105" s="1"/>
  <c r="E6" i="101"/>
  <c r="G6" i="101" s="1"/>
  <c r="J6" i="101" s="1"/>
  <c r="E34" i="106"/>
  <c r="G34" i="106" s="1"/>
  <c r="J34" i="106" s="1"/>
  <c r="G44" i="106"/>
  <c r="J44" i="106" s="1"/>
  <c r="E44" i="106"/>
  <c r="G161" i="106"/>
  <c r="J161" i="106" s="1"/>
  <c r="G161" i="107" s="1"/>
  <c r="J161" i="107" s="1"/>
  <c r="E161" i="106"/>
  <c r="E214" i="102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33" i="106"/>
  <c r="G33" i="106" s="1"/>
  <c r="J33" i="106" s="1"/>
  <c r="E221" i="106"/>
  <c r="G221" i="106" s="1"/>
  <c r="J221" i="106" s="1"/>
  <c r="G221" i="107" s="1"/>
  <c r="J221" i="107" s="1"/>
  <c r="E38" i="106"/>
  <c r="G38" i="106" s="1"/>
  <c r="J38" i="106" s="1"/>
  <c r="G38" i="107" s="1"/>
  <c r="J38" i="107" s="1"/>
  <c r="E27" i="106"/>
  <c r="G27" i="106" s="1"/>
  <c r="J27" i="106" s="1"/>
  <c r="E51" i="106"/>
  <c r="G51" i="106" s="1"/>
  <c r="J51" i="106" s="1"/>
  <c r="E48" i="106"/>
  <c r="G48" i="106" s="1"/>
  <c r="J48" i="106" s="1"/>
  <c r="G18" i="100"/>
  <c r="J18" i="100" s="1"/>
  <c r="E18" i="100"/>
  <c r="G96" i="106"/>
  <c r="J96" i="106" s="1"/>
  <c r="G96" i="107" s="1"/>
  <c r="J96" i="107" s="1"/>
  <c r="E96" i="106"/>
  <c r="E52" i="106"/>
  <c r="G52" i="106" s="1"/>
  <c r="J52" i="106" s="1"/>
  <c r="G16" i="101"/>
  <c r="J16" i="101" s="1"/>
  <c r="E16" i="101"/>
  <c r="E36" i="106"/>
  <c r="G36" i="106" s="1"/>
  <c r="J36" i="106" s="1"/>
  <c r="G102" i="100"/>
  <c r="J102" i="100" s="1"/>
  <c r="E102" i="101" s="1"/>
  <c r="E103" i="100"/>
  <c r="E165" i="106"/>
  <c r="G165" i="106" s="1"/>
  <c r="J165" i="106" s="1"/>
  <c r="G165" i="107" s="1"/>
  <c r="J165" i="107" s="1"/>
  <c r="G174" i="100"/>
  <c r="J174" i="100" s="1"/>
  <c r="E174" i="101" s="1"/>
  <c r="E173" i="100"/>
  <c r="E119" i="106"/>
  <c r="G119" i="106" s="1"/>
  <c r="J119" i="106" s="1"/>
  <c r="G119" i="107" s="1"/>
  <c r="J119" i="107" s="1"/>
  <c r="G54" i="106"/>
  <c r="J54" i="106" s="1"/>
  <c r="E54" i="106"/>
  <c r="E37" i="106"/>
  <c r="G37" i="106" s="1"/>
  <c r="J37" i="106" s="1"/>
  <c r="E22" i="106"/>
  <c r="G22" i="106" s="1"/>
  <c r="J22" i="106" s="1"/>
  <c r="G22" i="107" s="1"/>
  <c r="J22" i="107" s="1"/>
  <c r="G13" i="101"/>
  <c r="J13" i="101" s="1"/>
  <c r="E13" i="101"/>
  <c r="E17" i="101"/>
  <c r="G17" i="101" s="1"/>
  <c r="J17" i="101" s="1"/>
  <c r="E79" i="106"/>
  <c r="G79" i="106" s="1"/>
  <c r="J79" i="106" s="1"/>
  <c r="G79" i="107" s="1"/>
  <c r="J79" i="107" s="1"/>
  <c r="G32" i="104"/>
  <c r="J32" i="104" s="1"/>
  <c r="E32" i="105" s="1"/>
  <c r="G32" i="105" s="1"/>
  <c r="J32" i="105" s="1"/>
  <c r="E32" i="104"/>
  <c r="E24" i="106"/>
  <c r="G24" i="106" s="1"/>
  <c r="J24" i="106" s="1"/>
  <c r="G24" i="107" s="1"/>
  <c r="J24" i="107" s="1"/>
  <c r="E15" i="101"/>
  <c r="G15" i="101" s="1"/>
  <c r="J15" i="101" s="1"/>
  <c r="E8" i="101"/>
  <c r="G8" i="101" s="1"/>
  <c r="J8" i="101" s="1"/>
  <c r="E43" i="106"/>
  <c r="G43" i="106" s="1"/>
  <c r="J43" i="106" s="1"/>
  <c r="E46" i="106"/>
  <c r="G46" i="106" s="1"/>
  <c r="J46" i="106" s="1"/>
  <c r="G7" i="101"/>
  <c r="J7" i="101" s="1"/>
  <c r="E7" i="101"/>
  <c r="E30" i="106"/>
  <c r="G30" i="106" s="1"/>
  <c r="J30" i="106" s="1"/>
  <c r="G50" i="106"/>
  <c r="J50" i="106" s="1"/>
  <c r="E50" i="106"/>
  <c r="G14" i="101"/>
  <c r="J14" i="101" s="1"/>
  <c r="E14" i="10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52" i="104"/>
  <c r="J252" i="104" s="1"/>
  <c r="E252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88" i="104"/>
  <c r="J88" i="104" s="1"/>
  <c r="E88" i="105" s="1"/>
  <c r="G87" i="104"/>
  <c r="J87" i="104" s="1"/>
  <c r="E87" i="105" s="1"/>
  <c r="G36" i="107"/>
  <c r="J36" i="107" s="1"/>
  <c r="G30" i="107"/>
  <c r="J30" i="107" s="1"/>
  <c r="J251" i="104"/>
  <c r="E251" i="105" s="1"/>
  <c r="G251" i="105" s="1"/>
  <c r="G86" i="104"/>
  <c r="J86" i="104" s="1"/>
  <c r="E86" i="105" s="1"/>
  <c r="G253" i="100"/>
  <c r="J253" i="100" s="1"/>
  <c r="E253" i="101" s="1"/>
  <c r="G227" i="104"/>
  <c r="J227" i="104" s="1"/>
  <c r="E227" i="105" s="1"/>
  <c r="G224" i="105"/>
  <c r="J224" i="105" s="1"/>
  <c r="E224" i="106" s="1"/>
  <c r="G225" i="105"/>
  <c r="J225" i="105" s="1"/>
  <c r="E225" i="106" s="1"/>
  <c r="G173" i="100"/>
  <c r="J173" i="100" s="1"/>
  <c r="G228" i="102"/>
  <c r="J228" i="102" s="1"/>
  <c r="E228" i="103" s="1"/>
  <c r="G76" i="98"/>
  <c r="J76" i="98" s="1"/>
  <c r="E76" i="99" s="1"/>
  <c r="G5" i="87"/>
  <c r="J5" i="87" s="1"/>
  <c r="G124" i="79"/>
  <c r="J124" i="79" s="1"/>
  <c r="G131" i="98"/>
  <c r="J131" i="98" s="1"/>
  <c r="E131" i="99" s="1"/>
  <c r="G134" i="98"/>
  <c r="J134" i="98" s="1"/>
  <c r="E134" i="99" s="1"/>
  <c r="G82" i="100"/>
  <c r="J82" i="100" s="1"/>
  <c r="E82" i="101" s="1"/>
  <c r="G103" i="100"/>
  <c r="J103" i="100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E207" i="103" s="1"/>
  <c r="G199" i="83"/>
  <c r="J199" i="83" s="1"/>
  <c r="G217" i="83"/>
  <c r="J217" i="83" s="1"/>
  <c r="G186" i="102"/>
  <c r="J186" i="102" s="1"/>
  <c r="E186" i="103" s="1"/>
  <c r="G189" i="102"/>
  <c r="J189" i="102" s="1"/>
  <c r="E189" i="103" s="1"/>
  <c r="G188" i="102"/>
  <c r="J188" i="102" s="1"/>
  <c r="E188" i="103" s="1"/>
  <c r="G104" i="102"/>
  <c r="J104" i="102" s="1"/>
  <c r="E104" i="103" s="1"/>
  <c r="G187" i="102"/>
  <c r="J187" i="102" s="1"/>
  <c r="E187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8" i="102" l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G214" i="106"/>
  <c r="J214" i="106" s="1"/>
  <c r="G214" i="107" s="1"/>
  <c r="J214" i="107" s="1"/>
  <c r="E214" i="106"/>
  <c r="E47" i="106"/>
  <c r="G47" i="106" s="1"/>
  <c r="J47" i="106" s="1"/>
  <c r="E53" i="106"/>
  <c r="G53" i="106" s="1"/>
  <c r="J53" i="106" s="1"/>
  <c r="G7" i="102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2"/>
  <c r="E17" i="102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6" i="102"/>
  <c r="G6" i="102" s="1"/>
  <c r="J6" i="102" s="1"/>
  <c r="E6" i="103" s="1"/>
  <c r="G6" i="103" s="1"/>
  <c r="J6" i="103" s="1"/>
  <c r="E6" i="104" s="1"/>
  <c r="G6" i="104" s="1"/>
  <c r="J6" i="104" s="1"/>
  <c r="E15" i="102"/>
  <c r="G15" i="102" s="1"/>
  <c r="J15" i="102" s="1"/>
  <c r="E15" i="103" s="1"/>
  <c r="G15" i="103" s="1"/>
  <c r="J15" i="103" s="1"/>
  <c r="E15" i="104" s="1"/>
  <c r="G15" i="104" s="1"/>
  <c r="J15" i="104" s="1"/>
  <c r="G102" i="101"/>
  <c r="J102" i="101" s="1"/>
  <c r="E102" i="102" s="1"/>
  <c r="E103" i="101"/>
  <c r="G103" i="101" s="1"/>
  <c r="J103" i="101" s="1"/>
  <c r="G174" i="101"/>
  <c r="J174" i="101" s="1"/>
  <c r="E174" i="102" s="1"/>
  <c r="E173" i="101"/>
  <c r="G173" i="101" s="1"/>
  <c r="J173" i="101" s="1"/>
  <c r="E14" i="102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3" i="102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8" i="101"/>
  <c r="G18" i="101" s="1"/>
  <c r="J18" i="101" s="1"/>
  <c r="E28" i="106"/>
  <c r="G28" i="106" s="1"/>
  <c r="J28" i="106" s="1"/>
  <c r="E32" i="106"/>
  <c r="G32" i="106" s="1"/>
  <c r="J32" i="106" s="1"/>
  <c r="E16" i="102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5" i="88"/>
  <c r="G5" i="88" s="1"/>
  <c r="J5" i="88" s="1"/>
  <c r="G53" i="107"/>
  <c r="J53" i="107" s="1"/>
  <c r="J251" i="105"/>
  <c r="G47" i="107"/>
  <c r="J47" i="107" s="1"/>
  <c r="G252" i="105"/>
  <c r="J252" i="105" s="1"/>
  <c r="E252" i="106" s="1"/>
  <c r="G88" i="105"/>
  <c r="J88" i="105" s="1"/>
  <c r="E88" i="106" s="1"/>
  <c r="G87" i="105"/>
  <c r="J87" i="105" s="1"/>
  <c r="E87" i="106" s="1"/>
  <c r="G86" i="105"/>
  <c r="J86" i="105" s="1"/>
  <c r="E86" i="106" s="1"/>
  <c r="G253" i="101"/>
  <c r="J253" i="101" s="1"/>
  <c r="E253" i="102" s="1"/>
  <c r="G225" i="106"/>
  <c r="J225" i="106" s="1"/>
  <c r="G224" i="106"/>
  <c r="J224" i="106" s="1"/>
  <c r="G228" i="103"/>
  <c r="J228" i="103" s="1"/>
  <c r="E228" i="104" s="1"/>
  <c r="G227" i="105"/>
  <c r="J227" i="105" s="1"/>
  <c r="E227" i="106" s="1"/>
  <c r="G76" i="99"/>
  <c r="J76" i="99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187" i="103"/>
  <c r="J187" i="103" s="1"/>
  <c r="E187" i="104" s="1"/>
  <c r="G105" i="103"/>
  <c r="J105" i="103" s="1"/>
  <c r="E105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6" i="106" l="1"/>
  <c r="G16" i="106" s="1"/>
  <c r="J16" i="106" s="1"/>
  <c r="G16" i="107" s="1"/>
  <c r="J16" i="107" s="1"/>
  <c r="G13" i="106"/>
  <c r="J13" i="106" s="1"/>
  <c r="G13" i="107" s="1"/>
  <c r="J13" i="107" s="1"/>
  <c r="E13" i="106"/>
  <c r="E17" i="106"/>
  <c r="G17" i="106" s="1"/>
  <c r="J17" i="106" s="1"/>
  <c r="G17" i="107" s="1"/>
  <c r="J17" i="107" s="1"/>
  <c r="E6" i="105"/>
  <c r="G6" i="105" s="1"/>
  <c r="J6" i="105" s="1"/>
  <c r="E14" i="106"/>
  <c r="G14" i="106" s="1"/>
  <c r="J14" i="106" s="1"/>
  <c r="G14" i="107" s="1"/>
  <c r="J14" i="107" s="1"/>
  <c r="G15" i="105"/>
  <c r="J15" i="105" s="1"/>
  <c r="E15" i="105"/>
  <c r="E8" i="106"/>
  <c r="G8" i="106" s="1"/>
  <c r="J8" i="106" s="1"/>
  <c r="G8" i="107" s="1"/>
  <c r="J8" i="107" s="1"/>
  <c r="E76" i="100"/>
  <c r="G76" i="100" s="1"/>
  <c r="J76" i="100" s="1"/>
  <c r="E7" i="106"/>
  <c r="G7" i="106" s="1"/>
  <c r="J7" i="106" s="1"/>
  <c r="G7" i="107" s="1"/>
  <c r="J7" i="107" s="1"/>
  <c r="G174" i="102"/>
  <c r="J174" i="102" s="1"/>
  <c r="E174" i="103" s="1"/>
  <c r="G174" i="103" s="1"/>
  <c r="J174" i="103" s="1"/>
  <c r="E174" i="104" s="1"/>
  <c r="G174" i="104" s="1"/>
  <c r="J174" i="104" s="1"/>
  <c r="E174" i="105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02" i="102"/>
  <c r="J102" i="102" s="1"/>
  <c r="E102" i="103" s="1"/>
  <c r="E103" i="102"/>
  <c r="G251" i="106"/>
  <c r="J251" i="106" s="1"/>
  <c r="E251" i="107" s="1"/>
  <c r="G251" i="107" s="1"/>
  <c r="E251" i="106"/>
  <c r="E18" i="102"/>
  <c r="G18" i="102" s="1"/>
  <c r="J18" i="102" s="1"/>
  <c r="E18" i="103" s="1"/>
  <c r="G18" i="103" s="1"/>
  <c r="J18" i="103" s="1"/>
  <c r="E18" i="104" s="1"/>
  <c r="G18" i="104" s="1"/>
  <c r="J18" i="104" s="1"/>
  <c r="G18" i="107"/>
  <c r="J18" i="107" s="1"/>
  <c r="G252" i="106"/>
  <c r="J252" i="106" s="1"/>
  <c r="E252" i="107" s="1"/>
  <c r="G88" i="106"/>
  <c r="J88" i="106" s="1"/>
  <c r="G87" i="106"/>
  <c r="J87" i="106" s="1"/>
  <c r="G86" i="106"/>
  <c r="J86" i="106" s="1"/>
  <c r="G253" i="102"/>
  <c r="J253" i="102" s="1"/>
  <c r="E253" i="103" s="1"/>
  <c r="G228" i="104"/>
  <c r="J228" i="104" s="1"/>
  <c r="E228" i="105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E82" i="103" s="1"/>
  <c r="G131" i="100"/>
  <c r="J131" i="100" s="1"/>
  <c r="E131" i="101" s="1"/>
  <c r="G134" i="100"/>
  <c r="J134" i="100" s="1"/>
  <c r="E134" i="101" s="1"/>
  <c r="G103" i="102"/>
  <c r="J103" i="102" s="1"/>
  <c r="E103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G207" i="104"/>
  <c r="J207" i="104" s="1"/>
  <c r="E207" i="105" s="1"/>
  <c r="G189" i="104"/>
  <c r="J189" i="104" s="1"/>
  <c r="E189" i="105" s="1"/>
  <c r="G186" i="104"/>
  <c r="J186" i="104" s="1"/>
  <c r="E186" i="105" s="1"/>
  <c r="G105" i="104"/>
  <c r="J105" i="104" s="1"/>
  <c r="E105" i="105" s="1"/>
  <c r="G187" i="104"/>
  <c r="J187" i="104" s="1"/>
  <c r="E187" i="105" s="1"/>
  <c r="G104" i="104"/>
  <c r="J104" i="104" s="1"/>
  <c r="E104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18" i="105" l="1"/>
  <c r="G18" i="105" s="1"/>
  <c r="J18" i="105" s="1"/>
  <c r="E76" i="101"/>
  <c r="G76" i="101" s="1"/>
  <c r="J76" i="101" s="1"/>
  <c r="E76" i="102" s="1"/>
  <c r="G76" i="102" s="1"/>
  <c r="J76" i="102" s="1"/>
  <c r="E6" i="106"/>
  <c r="G6" i="106" s="1"/>
  <c r="J6" i="106" s="1"/>
  <c r="G6" i="107" s="1"/>
  <c r="J6" i="107" s="1"/>
  <c r="E15" i="106"/>
  <c r="G15" i="106" s="1"/>
  <c r="J15" i="106" s="1"/>
  <c r="G15" i="107" s="1"/>
  <c r="J15" i="107" s="1"/>
  <c r="G252" i="107"/>
  <c r="J252" i="107" s="1"/>
  <c r="G102" i="103"/>
  <c r="J102" i="103" s="1"/>
  <c r="E102" i="104" s="1"/>
  <c r="G88" i="107"/>
  <c r="J88" i="107" s="1"/>
  <c r="G87" i="107"/>
  <c r="J87" i="107" s="1"/>
  <c r="G174" i="105"/>
  <c r="J174" i="105" s="1"/>
  <c r="E174" i="106" s="1"/>
  <c r="G173" i="105"/>
  <c r="J173" i="105" s="1"/>
  <c r="E173" i="106" s="1"/>
  <c r="J251" i="107"/>
  <c r="G86" i="107"/>
  <c r="J86" i="107" s="1"/>
  <c r="G253" i="103"/>
  <c r="J253" i="103" s="1"/>
  <c r="E253" i="104" s="1"/>
  <c r="G227" i="107"/>
  <c r="J227" i="107" s="1"/>
  <c r="G228" i="105"/>
  <c r="J228" i="105" s="1"/>
  <c r="E228" i="106" s="1"/>
  <c r="G219" i="87"/>
  <c r="J219" i="87" s="1"/>
  <c r="E219" i="88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E103" i="104" s="1"/>
  <c r="G131" i="101"/>
  <c r="J131" i="101" s="1"/>
  <c r="E131" i="102" s="1"/>
  <c r="G134" i="101"/>
  <c r="J134" i="101" s="1"/>
  <c r="E134" i="102" s="1"/>
  <c r="G82" i="103"/>
  <c r="J82" i="103" s="1"/>
  <c r="E82" i="104" s="1"/>
  <c r="G186" i="105"/>
  <c r="J186" i="105" s="1"/>
  <c r="E186" i="106" s="1"/>
  <c r="G207" i="105"/>
  <c r="J207" i="105" s="1"/>
  <c r="E207" i="106" s="1"/>
  <c r="G189" i="105"/>
  <c r="J189" i="105" s="1"/>
  <c r="E189" i="106" s="1"/>
  <c r="G105" i="105"/>
  <c r="J105" i="105" s="1"/>
  <c r="E105" i="106" s="1"/>
  <c r="G187" i="105"/>
  <c r="J187" i="105" s="1"/>
  <c r="E187" i="106" s="1"/>
  <c r="G104" i="105"/>
  <c r="J104" i="105" s="1"/>
  <c r="E104" i="106" s="1"/>
  <c r="G188" i="105"/>
  <c r="J188" i="105" s="1"/>
  <c r="E188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18" i="106" l="1"/>
  <c r="G18" i="106" s="1"/>
  <c r="J18" i="106" s="1"/>
  <c r="E76" i="103"/>
  <c r="G76" i="103" s="1"/>
  <c r="J76" i="103" s="1"/>
  <c r="G102" i="104"/>
  <c r="J102" i="104" s="1"/>
  <c r="E102" i="105" s="1"/>
  <c r="G174" i="106"/>
  <c r="J174" i="106" s="1"/>
  <c r="G253" i="104"/>
  <c r="J253" i="104" s="1"/>
  <c r="E253" i="105" s="1"/>
  <c r="G228" i="106"/>
  <c r="J228" i="106" s="1"/>
  <c r="G216" i="87"/>
  <c r="J216" i="87" s="1"/>
  <c r="E216" i="88" s="1"/>
  <c r="G200" i="87"/>
  <c r="J200" i="87" s="1"/>
  <c r="E200" i="88" s="1"/>
  <c r="G199" i="87"/>
  <c r="J199" i="87" s="1"/>
  <c r="E199" i="88" s="1"/>
  <c r="G201" i="87"/>
  <c r="J201" i="87" s="1"/>
  <c r="E201" i="88" s="1"/>
  <c r="G217" i="87"/>
  <c r="J217" i="87" s="1"/>
  <c r="E217" i="88" s="1"/>
  <c r="G218" i="87"/>
  <c r="J218" i="87" s="1"/>
  <c r="E218" i="88" s="1"/>
  <c r="G5" i="93"/>
  <c r="J5" i="93" s="1"/>
  <c r="G219" i="88"/>
  <c r="J219" i="88" s="1"/>
  <c r="G219" i="89" s="1"/>
  <c r="J219" i="89" s="1"/>
  <c r="G82" i="104"/>
  <c r="J82" i="104" s="1"/>
  <c r="E82" i="105" s="1"/>
  <c r="G131" i="102"/>
  <c r="J131" i="102" s="1"/>
  <c r="E131" i="103" s="1"/>
  <c r="G134" i="102"/>
  <c r="J134" i="102" s="1"/>
  <c r="E134" i="103" s="1"/>
  <c r="G103" i="104"/>
  <c r="J103" i="104" s="1"/>
  <c r="E103" i="105" s="1"/>
  <c r="G124" i="84"/>
  <c r="J124" i="84" s="1"/>
  <c r="E124" i="85" s="1"/>
  <c r="G189" i="106"/>
  <c r="J189" i="106" s="1"/>
  <c r="G186" i="106"/>
  <c r="J186" i="106" s="1"/>
  <c r="G207" i="106"/>
  <c r="J207" i="106" s="1"/>
  <c r="G104" i="106"/>
  <c r="J104" i="106" s="1"/>
  <c r="G187" i="106"/>
  <c r="J187" i="106" s="1"/>
  <c r="G188" i="106"/>
  <c r="J188" i="106" s="1"/>
  <c r="G105" i="106"/>
  <c r="J105" i="106" s="1"/>
  <c r="G173" i="106"/>
  <c r="J173" i="106" s="1"/>
  <c r="G191" i="106"/>
  <c r="J191" i="106" s="1"/>
  <c r="G190" i="106"/>
  <c r="J190" i="106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6" i="104" l="1"/>
  <c r="G76" i="104" s="1"/>
  <c r="J76" i="104" s="1"/>
  <c r="E76" i="105" s="1"/>
  <c r="G76" i="105" s="1"/>
  <c r="J76" i="105" s="1"/>
  <c r="E76" i="106" s="1"/>
  <c r="G76" i="106" s="1"/>
  <c r="J76" i="106" s="1"/>
  <c r="G76" i="107" s="1"/>
  <c r="J76" i="107" s="1"/>
  <c r="G102" i="105"/>
  <c r="J102" i="105" s="1"/>
  <c r="E102" i="106" s="1"/>
  <c r="G103" i="105"/>
  <c r="J103" i="105" s="1"/>
  <c r="E103" i="106" s="1"/>
  <c r="G174" i="107"/>
  <c r="J174" i="107" s="1"/>
  <c r="G173" i="107"/>
  <c r="J173" i="107" s="1"/>
  <c r="G253" i="105"/>
  <c r="J253" i="105" s="1"/>
  <c r="E253" i="106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134" i="103"/>
  <c r="J134" i="103" s="1"/>
  <c r="E134" i="104" s="1"/>
  <c r="G131" i="103"/>
  <c r="J131" i="103" s="1"/>
  <c r="E131" i="104" s="1"/>
  <c r="G82" i="105"/>
  <c r="J82" i="105" s="1"/>
  <c r="E82" i="106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E133" i="106" s="1"/>
  <c r="G136" i="105"/>
  <c r="J136" i="105" s="1"/>
  <c r="E136" i="106" s="1"/>
  <c r="G102" i="106" l="1"/>
  <c r="J102" i="106" s="1"/>
  <c r="G103" i="106"/>
  <c r="J103" i="106" s="1"/>
  <c r="G253" i="106"/>
  <c r="J253" i="106" s="1"/>
  <c r="E253" i="107" s="1"/>
  <c r="G124" i="87"/>
  <c r="J124" i="87" s="1"/>
  <c r="E124" i="88" s="1"/>
  <c r="G5" i="95"/>
  <c r="J5" i="95" s="1"/>
  <c r="G82" i="106"/>
  <c r="J82" i="106" s="1"/>
  <c r="G134" i="104"/>
  <c r="J134" i="104" s="1"/>
  <c r="E134" i="105" s="1"/>
  <c r="G131" i="104"/>
  <c r="J131" i="104" s="1"/>
  <c r="E131" i="105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E131" i="106" s="1"/>
  <c r="G134" i="105"/>
  <c r="J134" i="105" s="1"/>
  <c r="E134" i="106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E5" i="100" l="1"/>
  <c r="G5" i="100" s="1"/>
  <c r="J5" i="100" s="1"/>
  <c r="E5" i="101" s="1"/>
  <c r="G5" i="101" s="1"/>
  <c r="J5" i="101" s="1"/>
  <c r="E5" i="102" s="1"/>
  <c r="G219" i="96"/>
  <c r="J219" i="96" s="1"/>
  <c r="G219" i="97" s="1"/>
  <c r="J219" i="97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E219" i="99" s="1"/>
  <c r="G5" i="102"/>
  <c r="J5" i="102" s="1"/>
  <c r="E5" i="103" s="1"/>
  <c r="G124" i="94"/>
  <c r="J124" i="94" s="1"/>
  <c r="G219" i="99" l="1"/>
  <c r="J219" i="99" s="1"/>
  <c r="G216" i="98"/>
  <c r="J216" i="98" s="1"/>
  <c r="E216" i="99" s="1"/>
  <c r="G201" i="98"/>
  <c r="J201" i="98" s="1"/>
  <c r="E201" i="99" s="1"/>
  <c r="G200" i="98"/>
  <c r="J200" i="98" s="1"/>
  <c r="E200" i="99" s="1"/>
  <c r="G217" i="98"/>
  <c r="J217" i="98" s="1"/>
  <c r="E217" i="99" s="1"/>
  <c r="G218" i="98"/>
  <c r="J218" i="98" s="1"/>
  <c r="E218" i="99" s="1"/>
  <c r="G199" i="98"/>
  <c r="J199" i="98" s="1"/>
  <c r="E199" i="99" s="1"/>
  <c r="G5" i="103"/>
  <c r="J5" i="103" s="1"/>
  <c r="E5" i="104" s="1"/>
  <c r="G124" i="95"/>
  <c r="J124" i="95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124" i="97" s="1"/>
  <c r="J124" i="97" s="1"/>
  <c r="G5" i="104"/>
  <c r="J5" i="104" s="1"/>
  <c r="E219" i="101" l="1"/>
  <c r="G219" i="101" s="1"/>
  <c r="J219" i="101" s="1"/>
  <c r="E199" i="100"/>
  <c r="G199" i="100" s="1"/>
  <c r="J199" i="100" s="1"/>
  <c r="E201" i="100"/>
  <c r="G201" i="100" s="1"/>
  <c r="J201" i="100" s="1"/>
  <c r="E218" i="100"/>
  <c r="G218" i="100" s="1"/>
  <c r="J218" i="100" s="1"/>
  <c r="E200" i="100"/>
  <c r="G200" i="100" s="1"/>
  <c r="J200" i="100" s="1"/>
  <c r="E217" i="100"/>
  <c r="G217" i="100" s="1"/>
  <c r="J217" i="100" s="1"/>
  <c r="E5" i="105"/>
  <c r="G5" i="105" s="1"/>
  <c r="J5" i="105" s="1"/>
  <c r="E5" i="106" s="1"/>
  <c r="G5" i="106" s="1"/>
  <c r="J5" i="106" s="1"/>
  <c r="E216" i="100"/>
  <c r="G216" i="100" s="1"/>
  <c r="J216" i="100" s="1"/>
  <c r="G124" i="98"/>
  <c r="J124" i="98" s="1"/>
  <c r="E124" i="99" s="1"/>
  <c r="E201" i="101" l="1"/>
  <c r="G201" i="101" s="1"/>
  <c r="J201" i="101" s="1"/>
  <c r="E216" i="101"/>
  <c r="G216" i="101" s="1"/>
  <c r="J216" i="101" s="1"/>
  <c r="E217" i="101"/>
  <c r="G217" i="101" s="1"/>
  <c r="J217" i="101" s="1"/>
  <c r="E200" i="101"/>
  <c r="G200" i="101" s="1"/>
  <c r="J200" i="101" s="1"/>
  <c r="E218" i="101"/>
  <c r="G218" i="101" s="1"/>
  <c r="J218" i="101" s="1"/>
  <c r="E199" i="101"/>
  <c r="G199" i="101" s="1"/>
  <c r="J199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G5" i="107"/>
  <c r="J5" i="107" s="1"/>
  <c r="G124" i="99"/>
  <c r="J124" i="99" s="1"/>
  <c r="E200" i="102" l="1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19" i="106"/>
  <c r="G219" i="106" s="1"/>
  <c r="J219" i="106" s="1"/>
  <c r="G219" i="107" s="1"/>
  <c r="J219" i="107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7" i="102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6" i="102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24" i="100"/>
  <c r="G124" i="100" s="1"/>
  <c r="J124" i="100" s="1"/>
  <c r="G73" i="91"/>
  <c r="J73" i="91" s="1"/>
  <c r="E201" i="106" l="1"/>
  <c r="G201" i="106" s="1"/>
  <c r="J201" i="106" s="1"/>
  <c r="G201" i="107" s="1"/>
  <c r="J201" i="107" s="1"/>
  <c r="E216" i="106"/>
  <c r="G216" i="106" s="1"/>
  <c r="J216" i="106" s="1"/>
  <c r="G216" i="107" s="1"/>
  <c r="J216" i="107" s="1"/>
  <c r="E199" i="106"/>
  <c r="G199" i="106" s="1"/>
  <c r="J199" i="106" s="1"/>
  <c r="G199" i="107" s="1"/>
  <c r="J199" i="107" s="1"/>
  <c r="E218" i="106"/>
  <c r="G218" i="106" s="1"/>
  <c r="J218" i="106" s="1"/>
  <c r="G218" i="107" s="1"/>
  <c r="J218" i="107" s="1"/>
  <c r="E124" i="101"/>
  <c r="G124" i="101" s="1"/>
  <c r="J124" i="101" s="1"/>
  <c r="E217" i="106"/>
  <c r="G217" i="106" s="1"/>
  <c r="J217" i="106" s="1"/>
  <c r="G217" i="107" s="1"/>
  <c r="J217" i="107" s="1"/>
  <c r="E200" i="106"/>
  <c r="G200" i="106" s="1"/>
  <c r="J200" i="106" s="1"/>
  <c r="G200" i="107" s="1"/>
  <c r="J200" i="107" s="1"/>
  <c r="G73" i="92"/>
  <c r="J73" i="92" s="1"/>
  <c r="M254" i="8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G73" i="93"/>
  <c r="J73" i="93" s="1"/>
  <c r="M257" i="8"/>
  <c r="F255" i="8"/>
  <c r="F258" i="8" s="1"/>
  <c r="F260" i="8" s="1"/>
  <c r="E124" i="106" l="1"/>
  <c r="G124" i="106" s="1"/>
  <c r="J124" i="106" s="1"/>
  <c r="G124" i="107" s="1"/>
  <c r="J124" i="107" s="1"/>
  <c r="G73" i="94"/>
  <c r="J73" i="94" s="1"/>
  <c r="C255" i="8"/>
  <c r="C258" i="8" s="1"/>
  <c r="M259" i="8"/>
  <c r="M262" i="8" s="1"/>
  <c r="G73" i="95" l="1"/>
  <c r="J73" i="95" s="1"/>
  <c r="G73" i="96" l="1"/>
  <c r="J73" i="96" s="1"/>
  <c r="G73" i="97" l="1"/>
  <c r="J73" i="97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E73" i="105" l="1"/>
  <c r="G73" i="105" s="1"/>
  <c r="J73" i="105" s="1"/>
  <c r="G73" i="107"/>
  <c r="J73" i="107" s="1"/>
  <c r="E73" i="106" l="1"/>
  <c r="G73" i="106" s="1"/>
  <c r="J73" i="106" s="1"/>
</calcChain>
</file>

<file path=xl/sharedStrings.xml><?xml version="1.0" encoding="utf-8"?>
<sst xmlns="http://schemas.openxmlformats.org/spreadsheetml/2006/main" count="37795" uniqueCount="1450">
  <si>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</si>
  <si>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</si>
  <si>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</si>
  <si>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</si>
  <si>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</si>
  <si>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</si>
  <si>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</si>
  <si>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</si>
  <si>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</si>
  <si>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</si>
  <si>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</si>
  <si>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</si>
  <si>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</si>
  <si>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</si>
  <si>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</si>
  <si>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</si>
  <si>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</si>
  <si>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</si>
  <si>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</si>
  <si>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</si>
  <si>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</si>
  <si>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</si>
  <si>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</si>
  <si>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</si>
  <si>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</si>
  <si>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</si>
  <si>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</si>
  <si>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</si>
  <si>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</si>
  <si>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</si>
  <si>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</si>
  <si>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</si>
  <si>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</si>
  <si>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</si>
  <si>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</si>
  <si>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</si>
  <si>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</si>
  <si>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</si>
  <si>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</si>
  <si>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</si>
  <si>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</si>
  <si>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</si>
  <si>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</si>
  <si>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</si>
  <si>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</si>
  <si>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</si>
  <si>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</si>
  <si>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</si>
  <si>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</si>
  <si>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</si>
  <si>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</si>
  <si>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</si>
  <si>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</si>
  <si>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</si>
  <si>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</si>
  <si>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</si>
  <si>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</si>
  <si>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</si>
  <si>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</si>
  <si>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</si>
  <si>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</si>
  <si>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</si>
  <si>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</si>
  <si>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</si>
  <si>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</si>
  <si>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</si>
  <si>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</si>
  <si>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</si>
  <si>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</si>
  <si>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</si>
  <si>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</si>
  <si>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</si>
  <si>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</si>
  <si>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</si>
  <si>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</si>
  <si>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</si>
  <si>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</si>
  <si>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</si>
  <si>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</si>
  <si>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</si>
  <si>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</si>
  <si>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</si>
  <si>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</si>
  <si>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</si>
  <si>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</si>
  <si>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</si>
  <si>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</si>
  <si>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</si>
  <si>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</si>
  <si>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</si>
  <si>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</si>
  <si>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</si>
  <si>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</si>
  <si>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</si>
  <si>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</si>
  <si>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</si>
  <si>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</si>
  <si>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</si>
  <si>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</si>
  <si>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</si>
  <si>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</si>
  <si>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</si>
  <si>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</si>
  <si>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</si>
  <si>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</si>
  <si>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</si>
  <si>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</si>
  <si>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</si>
  <si>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</si>
  <si>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</si>
  <si>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</si>
  <si>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</si>
  <si>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</si>
  <si>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</si>
  <si>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</si>
  <si>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</si>
  <si>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</si>
  <si>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</si>
  <si>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</si>
  <si>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</si>
  <si>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</si>
  <si>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</si>
  <si>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</si>
  <si>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</si>
  <si>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</si>
  <si>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</si>
  <si>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</si>
  <si>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</si>
  <si>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</si>
  <si>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</si>
  <si>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</si>
  <si>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</si>
  <si>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</si>
  <si>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</si>
  <si>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</si>
  <si>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</si>
  <si>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</si>
  <si>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</si>
  <si>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</si>
  <si>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</si>
  <si>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</si>
  <si>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</si>
  <si>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</si>
  <si>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</si>
  <si>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</si>
  <si>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</si>
  <si>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</si>
  <si>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</si>
  <si>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</si>
  <si>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</si>
  <si>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</si>
  <si>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</si>
  <si>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</si>
  <si>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</si>
  <si>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</si>
  <si>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</si>
  <si>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</si>
  <si>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</si>
  <si>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</si>
  <si>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</si>
  <si>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</si>
  <si>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</si>
  <si>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</si>
  <si>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</si>
  <si>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</si>
  <si>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</si>
  <si>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</si>
  <si>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</si>
  <si>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</si>
  <si>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</si>
  <si>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</si>
  <si>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</si>
  <si>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</si>
  <si>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</si>
  <si>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</si>
  <si>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</si>
  <si>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</si>
  <si>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</si>
  <si>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</si>
  <si>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</si>
  <si>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</si>
  <si>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</si>
  <si>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</si>
  <si>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</si>
  <si>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</si>
  <si>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</si>
  <si>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</si>
  <si>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</si>
  <si>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</si>
  <si>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</si>
  <si>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</si>
  <si>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</si>
  <si>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</si>
  <si>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</si>
  <si>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</si>
  <si>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</si>
  <si>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</si>
  <si>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</si>
  <si>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</si>
  <si>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</si>
  <si>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</si>
  <si>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</si>
  <si>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</si>
  <si>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</si>
  <si>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</si>
  <si>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</si>
  <si>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</si>
  <si>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</si>
  <si>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</si>
  <si>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</si>
  <si>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</si>
  <si>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</si>
  <si>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</si>
  <si>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</si>
  <si>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</si>
  <si>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</si>
  <si>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</si>
  <si>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</si>
  <si>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</si>
  <si>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</si>
  <si>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</si>
  <si>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</si>
  <si>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</si>
  <si>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</si>
  <si>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</si>
  <si>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</si>
  <si>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</si>
  <si>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</si>
  <si>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</si>
  <si>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</si>
  <si>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</si>
  <si>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</si>
  <si>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</si>
  <si>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</si>
  <si>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</si>
  <si>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</si>
  <si>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</si>
  <si>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</si>
  <si>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</si>
  <si>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</si>
  <si>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</si>
  <si>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</si>
  <si>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</si>
  <si>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</si>
  <si>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</si>
  <si>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</si>
  <si>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</si>
  <si>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</si>
  <si>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</si>
  <si>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</si>
  <si>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</si>
  <si>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</si>
  <si>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</si>
  <si>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</si>
  <si>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</si>
  <si>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</si>
  <si>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</si>
  <si>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</si>
  <si>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</si>
  <si>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</si>
  <si>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</si>
  <si>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</si>
  <si>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</si>
  <si>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</si>
  <si>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</si>
  <si>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</si>
  <si>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</si>
  <si>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</si>
  <si>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</si>
  <si>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</si>
  <si>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</si>
  <si>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</si>
  <si>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</si>
  <si>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</si>
  <si>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</si>
  <si>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</si>
  <si>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</si>
  <si>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</si>
  <si>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</si>
  <si>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</si>
  <si>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</si>
  <si>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</si>
  <si>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</si>
  <si>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</si>
  <si>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</si>
  <si>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</si>
  <si>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</si>
  <si>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</si>
  <si>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</si>
  <si>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</si>
  <si>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</si>
  <si>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</si>
  <si>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</si>
  <si>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</si>
  <si>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</si>
  <si>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</si>
  <si>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</si>
  <si>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</si>
  <si>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</si>
  <si>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</si>
  <si>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</si>
  <si>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</si>
  <si>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</si>
  <si>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</si>
  <si>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</si>
  <si>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</si>
  <si>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</si>
  <si>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</si>
  <si>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</si>
  <si>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</si>
  <si>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</si>
  <si>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</si>
  <si>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</si>
  <si>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</si>
  <si>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</si>
  <si>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</si>
  <si>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</si>
  <si>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</si>
  <si>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</si>
  <si>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</si>
  <si>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</si>
  <si>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</si>
  <si>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</si>
  <si>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</si>
  <si>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</si>
  <si>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</si>
  <si>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</si>
  <si>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</si>
  <si>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</si>
  <si>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</si>
  <si>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</si>
  <si>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</si>
  <si>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</si>
  <si>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</si>
  <si>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</si>
  <si>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</si>
  <si>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</si>
  <si>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</si>
  <si>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</si>
  <si>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</si>
  <si>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</si>
  <si>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</si>
  <si>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</si>
  <si>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</si>
  <si>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</si>
  <si>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</si>
  <si>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</si>
  <si>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</si>
  <si>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</si>
  <si>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</si>
  <si>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</si>
  <si>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</si>
  <si>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</si>
  <si>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</si>
  <si>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</si>
  <si>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</si>
  <si>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</si>
  <si>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</si>
  <si>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</si>
  <si>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</si>
  <si>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</si>
  <si>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</si>
  <si>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</si>
  <si>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</si>
  <si>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</si>
  <si>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</si>
  <si>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</si>
  <si>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</si>
  <si>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</si>
  <si>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</si>
  <si>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</si>
  <si>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</si>
  <si>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</si>
  <si>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</si>
  <si>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</si>
  <si>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</si>
  <si>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</si>
  <si>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</si>
  <si>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</si>
  <si>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</si>
  <si>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</si>
  <si>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</si>
  <si>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</si>
  <si>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</si>
  <si>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</si>
  <si>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</si>
  <si>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</si>
  <si>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</si>
  <si>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</si>
  <si>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</si>
  <si>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</si>
  <si>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</si>
  <si>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</si>
  <si>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</si>
  <si>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</si>
  <si>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</si>
  <si>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</si>
  <si>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</si>
  <si>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</si>
  <si>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</si>
  <si>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</si>
  <si>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</si>
  <si>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</si>
  <si>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</si>
  <si>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</si>
  <si>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</si>
  <si>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</si>
  <si>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</si>
  <si>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</si>
  <si>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</si>
  <si>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</si>
  <si>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</si>
  <si>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</si>
  <si>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</si>
  <si>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</si>
  <si>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</si>
  <si>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</si>
  <si>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</si>
  <si>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</si>
  <si>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</si>
  <si>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</si>
  <si>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</si>
  <si>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</si>
  <si>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</si>
  <si>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</si>
  <si>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</si>
  <si>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</si>
  <si>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</si>
  <si>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</si>
  <si>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</si>
  <si>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</si>
  <si>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</si>
  <si>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</si>
  <si>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</si>
  <si>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</si>
  <si>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</si>
  <si>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</si>
  <si>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</si>
  <si>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</si>
  <si>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</si>
  <si>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</si>
  <si>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</si>
  <si>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</si>
  <si>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</si>
  <si>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</si>
  <si>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</si>
  <si>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</si>
  <si>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</si>
  <si>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</si>
  <si>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</si>
  <si>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</si>
  <si>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</si>
  <si>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</si>
  <si>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</si>
  <si>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</si>
  <si>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</si>
  <si>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</si>
  <si>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</si>
  <si>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</si>
  <si>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</si>
  <si>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</si>
  <si>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</si>
  <si>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</si>
  <si>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</si>
  <si>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</si>
  <si>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</si>
  <si>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</si>
  <si>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</si>
  <si>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</si>
  <si>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</si>
  <si>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</si>
  <si>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</si>
  <si>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</si>
  <si>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</si>
  <si>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</si>
  <si>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</si>
  <si>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</si>
  <si>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</si>
  <si>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</si>
  <si>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</si>
  <si>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</si>
  <si>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</si>
  <si>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</si>
  <si>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</si>
  <si>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</si>
  <si>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</si>
  <si>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</si>
  <si>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</si>
  <si>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</si>
  <si>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</si>
  <si>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</si>
  <si>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</si>
  <si>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</si>
  <si>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</si>
  <si>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</si>
  <si>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</si>
  <si>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</si>
  <si>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</si>
  <si>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</si>
  <si>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</si>
  <si>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</si>
  <si>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</si>
  <si>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</si>
  <si>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</si>
  <si>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</si>
  <si>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</si>
  <si>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</si>
  <si>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</si>
  <si>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</si>
  <si>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</si>
  <si>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</si>
  <si>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</si>
  <si>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</si>
  <si>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</si>
  <si>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</si>
  <si>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</si>
  <si>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</si>
  <si>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</si>
  <si>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</si>
  <si>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</si>
  <si>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</si>
  <si>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</si>
  <si>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</si>
  <si>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</si>
  <si>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</si>
  <si>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</si>
  <si>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</si>
  <si>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</si>
  <si>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</si>
  <si>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</si>
  <si>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</si>
  <si>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</si>
  <si>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</si>
  <si>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</si>
  <si>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</si>
  <si>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</si>
  <si>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</si>
  <si>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</si>
  <si>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</si>
  <si>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</si>
  <si>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</si>
  <si>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</si>
  <si>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</si>
  <si>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</si>
  <si>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</si>
  <si>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</si>
  <si>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</si>
  <si>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</si>
  <si>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</si>
  <si>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</si>
  <si>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</si>
  <si>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</si>
  <si>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</si>
  <si>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</si>
  <si>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</si>
  <si>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</si>
  <si>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</si>
  <si>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</si>
  <si>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</si>
  <si>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</si>
  <si>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</si>
  <si>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</si>
  <si>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</si>
  <si>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</si>
  <si>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</si>
  <si>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</si>
  <si>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</si>
  <si>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</si>
  <si>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</si>
  <si>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</si>
  <si>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</si>
  <si>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</si>
  <si>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</si>
  <si>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</si>
  <si>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</si>
  <si>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</si>
  <si>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</si>
  <si>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</si>
  <si>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</si>
  <si>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</si>
  <si>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</si>
  <si>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</si>
  <si>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</si>
  <si>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</si>
  <si>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</si>
  <si>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</si>
  <si>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</si>
  <si>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</si>
  <si>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</si>
  <si>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</si>
  <si>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</si>
  <si>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</si>
  <si>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</si>
  <si>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</si>
  <si>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</si>
  <si>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</si>
  <si>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</si>
  <si>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</si>
  <si>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</si>
  <si>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</si>
  <si>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</si>
  <si>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</si>
  <si>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</si>
  <si>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</si>
  <si>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</si>
  <si>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</si>
  <si>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</si>
  <si>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</si>
  <si>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</si>
  <si>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</si>
  <si>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</si>
  <si>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</si>
  <si>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</si>
  <si>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</si>
  <si>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</si>
  <si>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</si>
  <si>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</si>
  <si>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</si>
  <si>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</si>
  <si>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</si>
  <si>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</si>
  <si>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</si>
  <si>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</si>
  <si>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</si>
  <si>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</si>
  <si>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</si>
  <si>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</si>
  <si>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</si>
  <si>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</si>
  <si>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</si>
  <si>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</si>
  <si>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</si>
  <si>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</si>
  <si>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</si>
  <si>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</si>
  <si>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</si>
  <si>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</si>
  <si>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</si>
  <si>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</si>
  <si>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</si>
  <si>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</si>
  <si>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</si>
  <si>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</si>
  <si>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</si>
  <si>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</si>
  <si>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</si>
  <si>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</si>
  <si>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</si>
  <si>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</si>
  <si>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</si>
  <si>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</si>
  <si>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</si>
  <si>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</si>
  <si>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</si>
  <si>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</si>
  <si>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</si>
  <si>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</si>
  <si>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</si>
  <si>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</si>
  <si>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</si>
  <si>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</si>
  <si>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</si>
  <si>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</si>
  <si>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</si>
  <si>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</si>
  <si>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</si>
  <si>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</si>
  <si>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</si>
  <si>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</si>
  <si>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</si>
  <si>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</si>
  <si>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</si>
  <si>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</si>
  <si>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</si>
  <si>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</si>
  <si>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</si>
  <si>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</si>
  <si>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</si>
  <si>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</si>
  <si>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</si>
  <si>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</si>
  <si>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</si>
  <si>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</si>
  <si>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</si>
  <si>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</si>
  <si>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</si>
  <si>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</si>
  <si>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</si>
  <si>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</si>
  <si>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</si>
  <si>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</si>
  <si>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</si>
  <si>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</si>
  <si>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</si>
  <si>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</si>
  <si>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</si>
  <si>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</si>
  <si>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</si>
  <si>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</si>
  <si>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</si>
  <si>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</si>
  <si>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</si>
  <si>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</si>
  <si>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</si>
  <si>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</si>
  <si>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</si>
  <si>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</si>
  <si>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</si>
  <si>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</si>
  <si>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</si>
  <si>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</si>
  <si>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</si>
  <si>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</si>
  <si>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</si>
  <si>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</si>
  <si>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</si>
  <si>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</si>
  <si>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</si>
  <si>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</si>
  <si>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</si>
  <si>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</si>
  <si>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</si>
  <si>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</si>
  <si>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</si>
  <si>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</si>
  <si>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</si>
  <si>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</si>
  <si>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</si>
  <si>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</si>
  <si>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</si>
  <si>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</si>
  <si>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</si>
  <si>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</si>
  <si>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</si>
  <si>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</si>
  <si>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</si>
  <si>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</si>
  <si>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</si>
  <si>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</si>
  <si>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</si>
  <si>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</si>
  <si>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</si>
  <si>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</si>
  <si>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</si>
  <si>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</si>
  <si>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</si>
  <si>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</si>
  <si>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</si>
  <si>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</si>
  <si>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</si>
  <si>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</si>
  <si>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</si>
  <si>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</si>
  <si>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</si>
  <si>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</si>
  <si>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</si>
  <si>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</si>
  <si>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</si>
  <si>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</si>
  <si>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</si>
  <si>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</si>
  <si>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</si>
  <si>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</si>
  <si>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</si>
  <si>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</si>
  <si>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</si>
  <si>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</si>
  <si>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</si>
  <si>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</si>
  <si>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</si>
  <si>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</si>
  <si>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</si>
  <si>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</si>
  <si>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</si>
  <si>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</si>
  <si>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</si>
  <si>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</si>
  <si>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</si>
  <si>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</si>
  <si>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</si>
  <si>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</si>
  <si>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</si>
  <si>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</si>
  <si>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</si>
  <si>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</si>
  <si>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</si>
  <si>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</si>
  <si>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</si>
  <si>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</si>
  <si>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</si>
  <si>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</si>
  <si>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</si>
  <si>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</si>
  <si>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</si>
  <si>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</si>
  <si>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</si>
  <si>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</si>
  <si>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</si>
  <si>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</si>
  <si>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</si>
  <si>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</si>
  <si>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</si>
  <si>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</si>
  <si>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</si>
  <si>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</si>
  <si>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</si>
  <si>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</si>
  <si>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</si>
  <si>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</si>
  <si>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</si>
  <si>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</si>
  <si>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</si>
  <si>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</si>
  <si>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</si>
  <si>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</si>
  <si>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</si>
  <si>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</si>
  <si>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</si>
  <si>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</si>
  <si>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</si>
  <si>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</si>
  <si>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</si>
  <si>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</si>
  <si>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</si>
  <si>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</si>
  <si>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</si>
  <si>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</si>
  <si>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</si>
  <si>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</si>
  <si>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</si>
  <si>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</si>
  <si>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</si>
  <si>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</si>
  <si>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</si>
  <si>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</si>
  <si>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</si>
  <si>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</si>
  <si>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</si>
  <si>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</si>
  <si>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</si>
  <si>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</si>
  <si>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</si>
  <si>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</si>
  <si>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</si>
  <si>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</si>
  <si>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</si>
  <si>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</si>
  <si>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</si>
  <si>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</si>
  <si>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</si>
  <si>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</si>
  <si>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</si>
  <si>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</si>
  <si>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</si>
  <si>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</si>
  <si>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</si>
  <si>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</si>
  <si>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</si>
  <si>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</si>
  <si>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</si>
  <si>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</si>
  <si>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</si>
  <si>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</si>
  <si>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</si>
  <si>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</si>
  <si>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</si>
  <si>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</si>
  <si>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</si>
  <si>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</si>
  <si>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</si>
  <si>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</si>
  <si>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</si>
  <si>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</si>
  <si>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</si>
  <si>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</si>
  <si>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</si>
  <si>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</si>
  <si>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</si>
  <si>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</si>
  <si>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</si>
  <si>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</si>
  <si>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</si>
  <si>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</si>
  <si>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</si>
  <si>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</si>
  <si>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</si>
  <si>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</si>
  <si>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</si>
  <si>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</si>
  <si>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</si>
  <si>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</si>
  <si>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</si>
  <si>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</si>
  <si>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</si>
  <si>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</si>
  <si>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</si>
  <si>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</si>
  <si>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</si>
  <si>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</si>
  <si>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</si>
  <si>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</si>
  <si>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</si>
  <si>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</si>
  <si>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</si>
  <si>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</si>
  <si>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</si>
  <si>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</si>
  <si>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</si>
  <si>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</si>
  <si>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</si>
  <si>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</si>
  <si>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</si>
  <si>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</si>
  <si>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</si>
  <si>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</si>
  <si>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</si>
  <si>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</si>
  <si>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</si>
  <si>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</si>
  <si>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</si>
  <si>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</si>
  <si>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</si>
  <si>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</si>
  <si>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</si>
  <si>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</si>
  <si>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</si>
  <si>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</si>
  <si>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</si>
  <si>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</si>
  <si>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</si>
  <si>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</si>
  <si>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</si>
  <si>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</si>
  <si>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</si>
  <si>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</si>
  <si>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</si>
  <si>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</si>
  <si>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</si>
  <si>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</si>
  <si>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</si>
  <si>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</si>
  <si>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</si>
  <si>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</si>
  <si>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</si>
  <si>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</si>
  <si>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</si>
  <si>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</si>
  <si>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</si>
  <si>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</si>
  <si>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</si>
  <si>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</si>
  <si>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</si>
  <si>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</si>
  <si>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</si>
  <si>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</si>
  <si>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</si>
  <si>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</si>
  <si>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</si>
  <si>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</si>
  <si>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</si>
  <si>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</si>
  <si>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</si>
  <si>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</si>
  <si>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</si>
  <si>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</si>
  <si>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</si>
  <si>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</si>
  <si>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</si>
  <si>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</si>
  <si>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</si>
  <si>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</si>
  <si>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</si>
  <si>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</si>
  <si>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</si>
  <si>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</si>
  <si>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</si>
  <si>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</si>
  <si>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</si>
  <si>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</si>
  <si>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</si>
  <si>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</si>
  <si>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</si>
  <si>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</si>
  <si>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</si>
  <si>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</si>
  <si>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</si>
  <si>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</si>
  <si>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</si>
  <si>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</si>
  <si>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</si>
  <si>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</si>
  <si>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</si>
  <si>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</si>
  <si>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</si>
  <si>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</si>
  <si>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</si>
  <si>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</si>
  <si>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</si>
  <si>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</si>
  <si>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</si>
  <si>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</si>
  <si>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</si>
  <si>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</si>
  <si>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</si>
  <si>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</si>
  <si>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</si>
  <si>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</si>
  <si>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</si>
  <si>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</si>
  <si>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</si>
  <si>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</si>
  <si>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</si>
  <si>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</si>
  <si>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</si>
  <si>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</si>
  <si>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</si>
  <si>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</si>
  <si>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</si>
  <si>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</si>
  <si>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</si>
  <si>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</si>
  <si>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</si>
  <si>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</si>
  <si>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</si>
  <si>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</si>
  <si>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</si>
  <si>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</si>
  <si>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</si>
  <si>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</si>
  <si>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</si>
  <si>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</si>
  <si>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</si>
  <si>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</si>
  <si>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</si>
  <si>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</si>
  <si>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</si>
  <si>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</si>
  <si>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</si>
  <si>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</si>
  <si>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</si>
  <si>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</si>
  <si>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</si>
  <si>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</si>
  <si>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</si>
  <si>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</si>
  <si>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</si>
  <si>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</si>
  <si>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</si>
  <si>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</si>
  <si>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</si>
  <si>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</si>
  <si>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</si>
  <si>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</si>
  <si>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</si>
  <si>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</si>
  <si>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</si>
  <si>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</si>
  <si>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</si>
  <si>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</si>
  <si>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</si>
  <si>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</si>
  <si>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</si>
  <si>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</si>
  <si>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</si>
  <si>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</si>
  <si>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</si>
  <si>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</si>
  <si>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</si>
  <si>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</si>
  <si>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</si>
  <si>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</si>
  <si>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</si>
  <si>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</si>
  <si>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</si>
  <si>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</si>
  <si>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</si>
  <si>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</si>
  <si>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</si>
  <si>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</si>
  <si>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</si>
  <si>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</si>
  <si>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</si>
  <si>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</si>
  <si>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</si>
  <si>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</si>
  <si>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</si>
  <si>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</si>
  <si>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</si>
  <si>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</si>
  <si>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</si>
  <si>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</si>
  <si>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</si>
  <si>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</si>
  <si>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</si>
  <si>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</si>
  <si>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</si>
  <si>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</si>
  <si>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</si>
  <si>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</si>
  <si>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</si>
  <si>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</si>
  <si>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</si>
  <si>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</si>
  <si>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</si>
  <si>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</si>
  <si>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</si>
  <si>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</si>
  <si>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</si>
  <si>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</si>
  <si>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</si>
  <si>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</si>
  <si>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</si>
  <si>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</si>
  <si>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</si>
  <si>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</si>
  <si>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</si>
  <si>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</si>
  <si>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</si>
  <si>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</si>
  <si>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</si>
  <si>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</si>
  <si>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</si>
  <si>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</si>
  <si>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</si>
  <si>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</si>
  <si>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</si>
  <si>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</si>
  <si>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</si>
  <si>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</si>
  <si>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</si>
  <si>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</si>
  <si>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</si>
  <si>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</si>
  <si>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</si>
  <si>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</si>
  <si>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</si>
  <si>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</si>
  <si>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</si>
  <si>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</si>
  <si>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</si>
  <si>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</si>
  <si>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</si>
  <si>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</si>
  <si>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</si>
  <si>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</si>
  <si>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</si>
  <si>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</si>
  <si>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</si>
  <si>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</si>
  <si>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</si>
  <si>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</si>
  <si>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</si>
  <si>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</si>
  <si>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</si>
  <si>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</si>
  <si>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</si>
  <si>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</si>
  <si>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</si>
  <si>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</si>
  <si>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</si>
  <si>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</si>
  <si>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</si>
  <si>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</si>
  <si>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</si>
  <si>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</si>
  <si>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</si>
  <si>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</si>
  <si>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</si>
  <si>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</si>
  <si>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</si>
  <si>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</si>
  <si>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</si>
  <si>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</si>
  <si>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</si>
  <si>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</si>
  <si>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</si>
  <si>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</si>
  <si>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</si>
  <si>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</si>
  <si>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</si>
  <si>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</si>
  <si>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</si>
  <si>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</si>
  <si>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</si>
  <si>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</si>
  <si>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</si>
  <si>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</si>
  <si>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</si>
  <si>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</si>
  <si>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</si>
  <si>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</si>
  <si>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</si>
  <si>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</si>
  <si>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</si>
  <si>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</si>
  <si>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</si>
  <si>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</si>
  <si>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</si>
  <si>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</si>
  <si>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</si>
  <si>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</si>
  <si>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</si>
  <si>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</si>
  <si>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</si>
  <si>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</si>
  <si>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</si>
  <si>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</si>
  <si>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</si>
  <si>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</si>
  <si>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</si>
  <si>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</si>
  <si>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</si>
  <si>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</si>
  <si>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</si>
  <si>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</si>
  <si>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</si>
  <si>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</si>
  <si>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</si>
  <si>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</si>
  <si>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</si>
  <si>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</si>
  <si>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</si>
  <si>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</si>
  <si>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</si>
  <si>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</si>
  <si>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</si>
  <si>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</si>
  <si>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</si>
  <si>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</si>
  <si>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</si>
  <si>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</si>
  <si>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</si>
  <si>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</si>
  <si>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</si>
  <si>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</si>
  <si>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</si>
  <si>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</si>
  <si>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</si>
  <si>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</si>
  <si>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</si>
  <si>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</si>
  <si>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</si>
  <si>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</si>
  <si>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</si>
  <si>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</si>
  <si>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</si>
  <si>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</si>
  <si>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</si>
  <si>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</si>
  <si>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</si>
  <si>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</si>
  <si>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</si>
  <si>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</si>
  <si>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</si>
  <si>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</si>
  <si>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</si>
  <si>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</si>
  <si>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</si>
  <si>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</si>
  <si>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</si>
  <si>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</si>
  <si>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</si>
  <si>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</si>
  <si>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</si>
  <si>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</si>
  <si>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</si>
  <si>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</si>
  <si>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</si>
  <si>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</si>
  <si>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</si>
  <si>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</si>
  <si>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</si>
  <si>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</si>
  <si>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</si>
  <si>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</si>
  <si>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</si>
  <si>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</si>
  <si>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</si>
  <si>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</si>
  <si>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</si>
  <si>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</si>
  <si>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</si>
  <si>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</si>
  <si>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</si>
  <si>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</si>
  <si>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</si>
  <si>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</si>
  <si>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</si>
  <si>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</si>
  <si>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</si>
  <si>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</si>
  <si>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</si>
  <si>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</si>
  <si>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</si>
  <si>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</si>
  <si>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</si>
  <si>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</si>
  <si>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</si>
  <si>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</si>
  <si>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</si>
  <si>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</si>
  <si>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</si>
  <si>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</si>
  <si>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</si>
  <si>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</si>
  <si>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</si>
  <si>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</si>
  <si>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</si>
  <si>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</si>
  <si>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</si>
  <si>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</si>
  <si>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</si>
  <si>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</si>
  <si>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</si>
  <si>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</si>
  <si>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</si>
  <si>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</si>
  <si>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</si>
  <si>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</si>
  <si>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</si>
  <si>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</si>
  <si>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</si>
  <si>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</si>
  <si>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</si>
  <si>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</si>
  <si>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</si>
  <si>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</si>
  <si>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</si>
  <si>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</si>
  <si>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</si>
  <si>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</si>
  <si>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</si>
  <si>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</si>
  <si>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</si>
  <si>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</si>
  <si>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</si>
  <si>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</si>
  <si>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</si>
  <si>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</si>
  <si>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</si>
  <si>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</si>
  <si>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</si>
  <si>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</si>
  <si>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</si>
  <si>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</si>
  <si>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</si>
  <si>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</si>
  <si>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</si>
  <si>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</si>
  <si>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</si>
  <si>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</si>
  <si>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</si>
  <si>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</si>
  <si>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</si>
  <si>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</si>
  <si>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</si>
  <si>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</si>
  <si>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</si>
  <si>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</si>
  <si>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</si>
  <si>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</si>
  <si>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</si>
  <si>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</si>
  <si>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</si>
  <si>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</si>
  <si>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</si>
  <si>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</si>
  <si>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</si>
  <si>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</si>
  <si>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</si>
  <si>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</si>
  <si>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</si>
  <si>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</si>
  <si>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</si>
  <si>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</si>
  <si>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</si>
  <si>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</si>
  <si>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</si>
  <si>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</si>
  <si>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</si>
  <si>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</si>
  <si>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</si>
  <si>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</si>
  <si>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</si>
  <si>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</si>
  <si>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</si>
  <si>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</si>
  <si>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</si>
  <si>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</si>
  <si>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</si>
  <si>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</si>
  <si>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</si>
  <si>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</si>
  <si>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</si>
  <si>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</si>
  <si>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</si>
  <si>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</si>
  <si>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</si>
  <si>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</si>
  <si>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</si>
  <si>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</si>
  <si>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</si>
  <si>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</si>
  <si>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</si>
  <si>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</si>
  <si>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</si>
  <si>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</si>
  <si>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</si>
  <si>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</si>
  <si>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</si>
  <si>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</si>
  <si>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</si>
  <si>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</si>
  <si>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</si>
  <si>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</si>
  <si>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</si>
  <si>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</si>
  <si>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33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</si>
  <si>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</si>
  <si>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</si>
  <si>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</si>
  <si>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</si>
  <si>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</si>
  <si>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(6 ชิ้น)</t>
  </si>
  <si>
    <t>ชาไทยปัง (6 ชิ้น)</t>
  </si>
  <si>
    <t>วรรณนวัชพูสนมชมพูพุดดิ้ง 100 กรัม</t>
  </si>
  <si>
    <t>มาม่อนคัฟ รวมรส ( 6  ชิ้น )</t>
  </si>
  <si>
    <t>หมี่กรอบโบราณ</t>
  </si>
  <si>
    <t>บูธ ลำพยา 3 ใหม่ วันที่ 1-30 กันยายน  2568</t>
  </si>
  <si>
    <t>สรุปยอดขาย บูธ ลำพยา 3 ใหม่ วันที่ 1-30  กันยายน  2568</t>
  </si>
  <si>
    <t>บูธ  ลำพยา 3 ใหม่ วันที่ 1-30  กันยายน  2568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</si>
  <si>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</si>
  <si>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</si>
  <si>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</si>
  <si>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</si>
  <si>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</si>
  <si>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ขนมปังไส้กรอกแลบลิ้น 90 กรัม</t>
  </si>
  <si>
    <t>ระบาย</t>
  </si>
  <si>
    <t>มูสเค้กโอวัลตินครั้นชี่ 90 กรัม</t>
  </si>
  <si>
    <t>มะขามแฉะ</t>
  </si>
  <si>
    <t>ทาร์ตไข่คาราเมล 50 กรัม</t>
  </si>
  <si>
    <t>หมดอายุ</t>
  </si>
  <si>
    <t>ยาฉีดมด</t>
  </si>
  <si>
    <t>แถม</t>
  </si>
  <si>
    <t>ทาร์ตไข่ชาไทย 50 กรัม</t>
  </si>
  <si>
    <t>ปังสังขยาลาวาครีมกะทิ 135 กรัม</t>
  </si>
  <si>
    <t>ปังกระทัยมครีมชีส 70 กรัม</t>
  </si>
  <si>
    <t>ปังไก่หยองมายองเนสสาหร่าย 85 กรัม</t>
  </si>
  <si>
    <t xml:space="preserve">โยกมาจากลำเก่า </t>
  </si>
  <si>
    <t>โยกไปลำพยา เก่า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</si>
</sst>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2" fontId="2" fillId="17" borderId="19" xfId="0" applyNumberFormat="1" applyFont="1" applyFill="1" applyBorder="1"/>
    <xf numFmtId="43" fontId="1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43" fontId="3" fillId="5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43" fontId="4" fillId="11" borderId="1" xfId="1" applyFont="1" applyFill="1" applyBorder="1" applyAlignment="1">
      <alignment horizontal="center"/>
    </xf>
    <xf numFmtId="2" fontId="2" fillId="5" borderId="19" xfId="0" applyNumberFormat="1" applyFont="1" applyFill="1" applyBorder="1"/>
    <xf numFmtId="2" fontId="2" fillId="23" borderId="19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FFCC"/>
      <color rgb="FFF8B4B4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N161" sqref="N161"/>
      <selection pane="bottomLeft" activeCell="N161" sqref="N161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4"/>
  <sheetViews>
    <sheetView tabSelected="1" zoomScale="80" zoomScaleNormal="80" workbookViewId="0">
      <pane xSplit="10" ySplit="4" topLeftCell="K242" activePane="bottomRight" state="frozen"/>
      <selection activeCell="N161" sqref="N161"/>
      <selection pane="topRight" activeCell="N161" sqref="N161"/>
      <selection pane="bottomLeft" activeCell="N161" sqref="N161"/>
      <selection pane="bottomRight" activeCell="R259" sqref="R259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12.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625" style="1" bestFit="1" customWidth="1"/>
    <col min="19" max="19" width="11.62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375" style="2" bestFit="1" customWidth="1"/>
    <col min="27" max="28" width="16.25" style="2" customWidth="1"/>
    <col min="29" max="29" width="12.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30" t="s">
        <v>1428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91"/>
      <c r="P2" s="67"/>
      <c r="Q2" s="130" t="s">
        <v>1429</v>
      </c>
      <c r="R2" s="130"/>
      <c r="S2" s="130"/>
      <c r="T2" s="130"/>
      <c r="U2" s="130"/>
      <c r="V2" s="130"/>
      <c r="W2" s="130"/>
      <c r="X2" s="130"/>
      <c r="Y2" s="130"/>
      <c r="Z2" s="130"/>
      <c r="AA2" s="93"/>
      <c r="AB2" s="93"/>
    </row>
    <row r="3" spans="1:29" s="5" customFormat="1" ht="24.6" customHeight="1" x14ac:dyDescent="0.55000000000000004">
      <c r="A3" s="136" t="s">
        <v>1</v>
      </c>
      <c r="B3" s="136" t="s">
        <v>1353</v>
      </c>
      <c r="C3" s="136" t="s">
        <v>2</v>
      </c>
      <c r="D3" s="136" t="s">
        <v>1354</v>
      </c>
      <c r="E3" s="136" t="s">
        <v>3</v>
      </c>
      <c r="F3" s="136" t="s">
        <v>4</v>
      </c>
      <c r="G3" s="136" t="s">
        <v>5</v>
      </c>
      <c r="H3" s="76" t="s">
        <v>6</v>
      </c>
      <c r="I3" s="137" t="s">
        <v>272</v>
      </c>
      <c r="J3" s="136" t="s">
        <v>7</v>
      </c>
      <c r="K3" s="173" t="s">
        <v>8</v>
      </c>
      <c r="L3" s="173"/>
      <c r="M3" s="173"/>
      <c r="N3" s="136" t="s">
        <v>9</v>
      </c>
      <c r="O3" s="174" t="s">
        <v>273</v>
      </c>
      <c r="P3" s="176" t="s">
        <v>274</v>
      </c>
      <c r="Q3" s="133" t="s">
        <v>214</v>
      </c>
      <c r="R3" s="133" t="s">
        <v>215</v>
      </c>
      <c r="S3" s="133" t="s">
        <v>10</v>
      </c>
      <c r="T3" s="133" t="s">
        <v>216</v>
      </c>
      <c r="U3" s="133" t="s">
        <v>217</v>
      </c>
      <c r="V3" s="131" t="s">
        <v>218</v>
      </c>
      <c r="W3" s="131" t="s">
        <v>219</v>
      </c>
      <c r="X3" s="131" t="s">
        <v>220</v>
      </c>
      <c r="Y3" s="133" t="s">
        <v>221</v>
      </c>
      <c r="Z3" s="134" t="s">
        <v>222</v>
      </c>
      <c r="AA3" s="169" t="s">
        <v>1360</v>
      </c>
      <c r="AB3" s="170" t="s">
        <v>1361</v>
      </c>
    </row>
    <row r="4" spans="1:29" s="5" customFormat="1" ht="24.6" customHeight="1" x14ac:dyDescent="0.55000000000000004">
      <c r="A4" s="136"/>
      <c r="B4" s="136"/>
      <c r="C4" s="136"/>
      <c r="D4" s="136"/>
      <c r="E4" s="136"/>
      <c r="F4" s="136"/>
      <c r="G4" s="136"/>
      <c r="H4" s="76" t="s">
        <v>11</v>
      </c>
      <c r="I4" s="138"/>
      <c r="J4" s="136"/>
      <c r="K4" s="62" t="s">
        <v>12</v>
      </c>
      <c r="L4" s="42" t="s">
        <v>13</v>
      </c>
      <c r="M4" s="62" t="s">
        <v>14</v>
      </c>
      <c r="N4" s="136"/>
      <c r="O4" s="175"/>
      <c r="P4" s="177"/>
      <c r="Q4" s="133"/>
      <c r="R4" s="133"/>
      <c r="S4" s="133"/>
      <c r="T4" s="133"/>
      <c r="U4" s="133"/>
      <c r="V4" s="132"/>
      <c r="W4" s="132"/>
      <c r="X4" s="132"/>
      <c r="Y4" s="133"/>
      <c r="Z4" s="135"/>
      <c r="AA4" s="169"/>
      <c r="AB4" s="171"/>
    </row>
    <row r="5" spans="1:29" ht="29.25" x14ac:dyDescent="0.6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28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80</v>
      </c>
      <c r="G5" s="43">
        <f t="shared" ref="G5:G85" si="0">+E5+F5</f>
        <v>108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12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96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4800</v>
      </c>
      <c r="N5" s="19"/>
      <c r="O5" s="120">
        <v>18.97</v>
      </c>
      <c r="P5" s="78">
        <f>+K5*O5</f>
        <v>1821.12</v>
      </c>
      <c r="Q5" s="45">
        <v>1</v>
      </c>
      <c r="R5" s="46">
        <f>+'1'!N256</f>
        <v>2870</v>
      </c>
      <c r="S5" s="46">
        <f>+'1'!N261</f>
        <v>350</v>
      </c>
      <c r="T5" s="46">
        <f>+'1'!N259</f>
        <v>0</v>
      </c>
      <c r="U5" s="66">
        <f>+'1'!N257</f>
        <v>15</v>
      </c>
      <c r="V5" s="46">
        <f>+'1'!N260</f>
        <v>0</v>
      </c>
      <c r="W5" s="46">
        <f>+'1'!N258</f>
        <v>930</v>
      </c>
      <c r="X5" s="46">
        <f>+R5-S5-T5-U5-V5-W5</f>
        <v>1575</v>
      </c>
      <c r="Y5" s="46">
        <f>+'1'!N263</f>
        <v>1575</v>
      </c>
      <c r="Z5" s="47">
        <f>+Y5-X5</f>
        <v>0</v>
      </c>
      <c r="AA5" s="121" t="s">
        <v>1368</v>
      </c>
      <c r="AB5" s="47">
        <f>+W5+Y5</f>
        <v>2505</v>
      </c>
      <c r="AC5" s="124">
        <f>+W5+Y5+Z5</f>
        <v>2505</v>
      </c>
    </row>
    <row r="6" spans="1:29" ht="29.25" x14ac:dyDescent="0.6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43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110</v>
      </c>
      <c r="G6" s="43">
        <f t="shared" si="0"/>
        <v>153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3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5</v>
      </c>
      <c r="J6" s="43">
        <f t="shared" ref="J6:J27" si="1">E6+F6-H6-K6-I6</f>
        <v>31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11400</v>
      </c>
      <c r="N6" s="19"/>
      <c r="O6" s="120">
        <v>36.43</v>
      </c>
      <c r="P6" s="78">
        <f t="shared" ref="P6:P70" si="2">+K6*O6</f>
        <v>4153.0199999999995</v>
      </c>
      <c r="Q6" s="45">
        <v>2</v>
      </c>
      <c r="R6" s="46">
        <f>+'2'!N256</f>
        <v>5480</v>
      </c>
      <c r="S6" s="46">
        <f>+'2'!N261</f>
        <v>1740</v>
      </c>
      <c r="T6" s="46">
        <f>+'2'!N259</f>
        <v>0</v>
      </c>
      <c r="U6" s="66">
        <f>+'2'!N257</f>
        <v>0</v>
      </c>
      <c r="V6" s="46">
        <f>+'2'!N260</f>
        <v>0</v>
      </c>
      <c r="W6" s="46">
        <f>+'2'!N258</f>
        <v>1500</v>
      </c>
      <c r="X6" s="46">
        <f>+R6-S6-T6-U6-V6-W6</f>
        <v>2240</v>
      </c>
      <c r="Y6" s="46">
        <f>+'2'!N263</f>
        <v>2240</v>
      </c>
      <c r="Z6" s="47">
        <f t="shared" ref="Z6:Z35" si="3">+Y6-X6</f>
        <v>0</v>
      </c>
      <c r="AA6" s="121" t="s">
        <v>1362</v>
      </c>
      <c r="AB6" s="47">
        <f t="shared" ref="AB6:AB35" si="4">+W6+Y6</f>
        <v>3740</v>
      </c>
      <c r="AC6" s="124">
        <f t="shared" ref="AC6:AC35" si="5">+W6+Y6+Z6</f>
        <v>3740</v>
      </c>
    </row>
    <row r="7" spans="1:29" ht="29.25" x14ac:dyDescent="0.6">
      <c r="A7" s="10">
        <v>3</v>
      </c>
      <c r="B7" s="10" t="s">
        <v>1306</v>
      </c>
      <c r="C7" s="19" t="s">
        <v>299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+'3'!N256</f>
        <v>1145</v>
      </c>
      <c r="S7" s="46">
        <f>+'3'!N261</f>
        <v>150</v>
      </c>
      <c r="T7" s="46">
        <f>+'3'!N259</f>
        <v>0</v>
      </c>
      <c r="U7" s="46">
        <f>+'3'!N257</f>
        <v>0</v>
      </c>
      <c r="V7" s="46">
        <f>+'3'!N260</f>
        <v>0</v>
      </c>
      <c r="W7" s="46">
        <f>+'3'!N258</f>
        <v>350</v>
      </c>
      <c r="X7" s="46">
        <f>+R7-S7-T7-U7-V7-W7</f>
        <v>645</v>
      </c>
      <c r="Y7" s="46">
        <f>+'3'!N263</f>
        <v>645</v>
      </c>
      <c r="Z7" s="47">
        <f>+Y7-X7</f>
        <v>0</v>
      </c>
      <c r="AA7" s="121" t="s">
        <v>1363</v>
      </c>
      <c r="AB7" s="47">
        <f>+W7+Y7</f>
        <v>995</v>
      </c>
      <c r="AC7" s="124">
        <f t="shared" si="5"/>
        <v>995</v>
      </c>
    </row>
    <row r="8" spans="1:29" ht="29.25" x14ac:dyDescent="0.6">
      <c r="A8" s="10">
        <v>4</v>
      </c>
      <c r="B8" s="10" t="s">
        <v>1303</v>
      </c>
      <c r="C8" s="19" t="s">
        <v>298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+'4'!N256</f>
        <v>1290</v>
      </c>
      <c r="S8" s="46">
        <f>+'4'!N261</f>
        <v>75</v>
      </c>
      <c r="T8" s="46">
        <f>+'4'!N259</f>
        <v>0</v>
      </c>
      <c r="U8" s="46">
        <f>+'4'!N257</f>
        <v>0</v>
      </c>
      <c r="V8" s="46">
        <f>+'4'!N260</f>
        <v>0</v>
      </c>
      <c r="W8" s="46">
        <f>+'4'!N258</f>
        <v>660</v>
      </c>
      <c r="X8" s="46">
        <f t="shared" ref="X8" si="6">+R8-S8-T8-U8-V8-W8</f>
        <v>555</v>
      </c>
      <c r="Y8" s="46">
        <f>+'4'!N263</f>
        <v>555</v>
      </c>
      <c r="Z8" s="47">
        <f t="shared" si="3"/>
        <v>0</v>
      </c>
      <c r="AA8" s="121" t="s">
        <v>1364</v>
      </c>
      <c r="AB8" s="47">
        <f t="shared" si="4"/>
        <v>1215</v>
      </c>
      <c r="AC8" s="124">
        <f t="shared" si="5"/>
        <v>1215</v>
      </c>
    </row>
    <row r="9" spans="1:29" ht="29.25" x14ac:dyDescent="0.6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+'5'!N256</f>
        <v>3125</v>
      </c>
      <c r="S9" s="46">
        <f>+'5'!N261</f>
        <v>50</v>
      </c>
      <c r="T9" s="46">
        <f>+'5'!N259</f>
        <v>0</v>
      </c>
      <c r="U9" s="46">
        <f>+'5'!N257</f>
        <v>0</v>
      </c>
      <c r="V9" s="46">
        <f>+'5'!N260</f>
        <v>0</v>
      </c>
      <c r="W9" s="46">
        <f>+'5'!N258</f>
        <v>1660</v>
      </c>
      <c r="X9" s="46">
        <f t="shared" ref="X9:X34" si="7">+R9-S9-T9-U9-V9-W9</f>
        <v>1415</v>
      </c>
      <c r="Y9" s="46">
        <f>+'5'!N263</f>
        <v>1415</v>
      </c>
      <c r="Z9" s="47">
        <f t="shared" si="3"/>
        <v>0</v>
      </c>
      <c r="AA9" s="121" t="s">
        <v>1365</v>
      </c>
      <c r="AB9" s="47">
        <f t="shared" si="4"/>
        <v>3075</v>
      </c>
      <c r="AC9" s="124">
        <f t="shared" si="5"/>
        <v>3075</v>
      </c>
    </row>
    <row r="10" spans="1:29" ht="29.25" x14ac:dyDescent="0.6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+'6'!N256</f>
        <v>4020</v>
      </c>
      <c r="S10" s="46">
        <f>+'6'!N261</f>
        <v>295</v>
      </c>
      <c r="T10" s="46">
        <f>+'6'!N259</f>
        <v>0</v>
      </c>
      <c r="U10" s="46">
        <f>+'6'!N257</f>
        <v>0</v>
      </c>
      <c r="V10" s="46">
        <f>+'6'!N260</f>
        <v>0</v>
      </c>
      <c r="W10" s="46">
        <f>+'6'!N258</f>
        <v>805</v>
      </c>
      <c r="X10" s="46">
        <f t="shared" si="7"/>
        <v>2920</v>
      </c>
      <c r="Y10" s="46">
        <f>+'6'!N263</f>
        <v>2920</v>
      </c>
      <c r="Z10" s="47">
        <f t="shared" si="3"/>
        <v>0</v>
      </c>
      <c r="AA10" s="97" t="s">
        <v>1366</v>
      </c>
      <c r="AB10" s="47">
        <f t="shared" si="4"/>
        <v>3725</v>
      </c>
      <c r="AC10" s="124">
        <f t="shared" si="5"/>
        <v>3725</v>
      </c>
    </row>
    <row r="11" spans="1:29" ht="29.25" x14ac:dyDescent="0.6">
      <c r="A11" s="10">
        <v>7</v>
      </c>
      <c r="B11" s="10" t="s">
        <v>1082</v>
      </c>
      <c r="C11" s="19" t="s">
        <v>295</v>
      </c>
      <c r="D11" s="10" t="s">
        <v>433</v>
      </c>
      <c r="E11" s="46">
        <f>+ยกมา!J11</f>
        <v>12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55</v>
      </c>
      <c r="G11" s="43">
        <f t="shared" si="0"/>
        <v>67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8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59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2950</v>
      </c>
      <c r="N11" s="19"/>
      <c r="O11" s="120">
        <v>19.36</v>
      </c>
      <c r="P11" s="78">
        <f t="shared" si="2"/>
        <v>1142.24</v>
      </c>
      <c r="Q11" s="45">
        <v>7</v>
      </c>
      <c r="R11" s="46">
        <f>+'7'!N256</f>
        <v>10765</v>
      </c>
      <c r="S11" s="46">
        <f>+'7'!N261</f>
        <v>885</v>
      </c>
      <c r="T11" s="46">
        <f>+'7'!N259</f>
        <v>0</v>
      </c>
      <c r="U11" s="46">
        <f>+'7'!N257</f>
        <v>15</v>
      </c>
      <c r="V11" s="46">
        <f>+'7'!N260</f>
        <v>0</v>
      </c>
      <c r="W11" s="46">
        <f>+'7'!N258</f>
        <v>4695</v>
      </c>
      <c r="X11" s="46">
        <f t="shared" si="7"/>
        <v>5170</v>
      </c>
      <c r="Y11" s="46">
        <f>+'7'!N263</f>
        <v>5170</v>
      </c>
      <c r="Z11" s="47">
        <f t="shared" si="3"/>
        <v>0</v>
      </c>
      <c r="AA11" s="97" t="s">
        <v>1367</v>
      </c>
      <c r="AB11" s="47">
        <f t="shared" si="4"/>
        <v>9865</v>
      </c>
      <c r="AC11" s="124">
        <f t="shared" si="5"/>
        <v>9865</v>
      </c>
    </row>
    <row r="12" spans="1:29" ht="29.25" x14ac:dyDescent="0.6">
      <c r="A12" s="10">
        <v>8</v>
      </c>
      <c r="B12" s="10" t="s">
        <v>590</v>
      </c>
      <c r="C12" s="19" t="s">
        <v>300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+'8'!N256</f>
        <v>2260</v>
      </c>
      <c r="S12" s="46">
        <f>+'8'!N261</f>
        <v>0</v>
      </c>
      <c r="T12" s="46">
        <f>+'8'!N259</f>
        <v>0</v>
      </c>
      <c r="U12" s="46">
        <f>+'8'!N257</f>
        <v>0</v>
      </c>
      <c r="V12" s="46">
        <f>+'8'!N260</f>
        <v>0</v>
      </c>
      <c r="W12" s="46">
        <f>+'8'!N258</f>
        <v>795</v>
      </c>
      <c r="X12" s="46">
        <f t="shared" si="7"/>
        <v>1465</v>
      </c>
      <c r="Y12" s="46">
        <f>+'8'!N263</f>
        <v>1465</v>
      </c>
      <c r="Z12" s="47">
        <f t="shared" si="3"/>
        <v>0</v>
      </c>
      <c r="AA12" s="121" t="s">
        <v>1368</v>
      </c>
      <c r="AB12" s="47">
        <f t="shared" si="4"/>
        <v>2260</v>
      </c>
      <c r="AC12" s="124">
        <f t="shared" si="5"/>
        <v>2260</v>
      </c>
    </row>
    <row r="13" spans="1:29" ht="29.25" x14ac:dyDescent="0.6">
      <c r="A13" s="10">
        <v>9</v>
      </c>
      <c r="B13" s="10" t="s">
        <v>936</v>
      </c>
      <c r="C13" s="19" t="s">
        <v>287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8">
        <v>19.82</v>
      </c>
      <c r="P13" s="78">
        <f t="shared" si="2"/>
        <v>0</v>
      </c>
      <c r="Q13" s="45">
        <v>9</v>
      </c>
      <c r="R13" s="46">
        <f>+'9'!N256</f>
        <v>2570</v>
      </c>
      <c r="S13" s="46">
        <f>+'9'!N261</f>
        <v>55</v>
      </c>
      <c r="T13" s="46">
        <f>+'9'!N259</f>
        <v>0</v>
      </c>
      <c r="U13" s="46">
        <f>+'9'!N257</f>
        <v>0</v>
      </c>
      <c r="V13" s="46">
        <f>+'9'!N260</f>
        <v>0</v>
      </c>
      <c r="W13" s="46">
        <f>+'9'!N258</f>
        <v>1035</v>
      </c>
      <c r="X13" s="46">
        <f>+R13-S13-T13-U13-V13-W13</f>
        <v>1480</v>
      </c>
      <c r="Y13" s="46">
        <f>+'9'!N263</f>
        <v>1480</v>
      </c>
      <c r="Z13" s="47">
        <f t="shared" si="3"/>
        <v>0</v>
      </c>
      <c r="AA13" s="121" t="s">
        <v>1362</v>
      </c>
      <c r="AB13" s="47">
        <f t="shared" si="4"/>
        <v>2515</v>
      </c>
      <c r="AC13" s="124">
        <f t="shared" si="5"/>
        <v>2515</v>
      </c>
    </row>
    <row r="14" spans="1:29" ht="29.25" x14ac:dyDescent="0.6">
      <c r="A14" s="10">
        <v>10</v>
      </c>
      <c r="B14" s="10" t="s">
        <v>1012</v>
      </c>
      <c r="C14" s="19" t="s">
        <v>301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8">
        <v>19.41</v>
      </c>
      <c r="P14" s="78">
        <f t="shared" si="2"/>
        <v>0</v>
      </c>
      <c r="Q14" s="45">
        <v>10</v>
      </c>
      <c r="R14" s="46">
        <f>+'10'!N256</f>
        <v>1340</v>
      </c>
      <c r="S14" s="46">
        <f>+'10'!N261</f>
        <v>135</v>
      </c>
      <c r="T14" s="46">
        <f>+'10'!N259</f>
        <v>0</v>
      </c>
      <c r="U14" s="46">
        <f>+'10'!N257</f>
        <v>0</v>
      </c>
      <c r="V14" s="46">
        <f>+'10'!N260</f>
        <v>0</v>
      </c>
      <c r="W14" s="46">
        <f>+'10'!N258</f>
        <v>455</v>
      </c>
      <c r="X14" s="46">
        <f t="shared" si="7"/>
        <v>750</v>
      </c>
      <c r="Y14" s="46">
        <f>+'10'!N263</f>
        <v>750</v>
      </c>
      <c r="Z14" s="47">
        <f t="shared" si="3"/>
        <v>0</v>
      </c>
      <c r="AA14" s="121" t="s">
        <v>1363</v>
      </c>
      <c r="AB14" s="47">
        <f t="shared" si="4"/>
        <v>1205</v>
      </c>
      <c r="AC14" s="124">
        <f t="shared" si="5"/>
        <v>1205</v>
      </c>
    </row>
    <row r="15" spans="1:29" ht="29.25" x14ac:dyDescent="0.6">
      <c r="A15" s="10">
        <v>11</v>
      </c>
      <c r="B15" s="10" t="s">
        <v>952</v>
      </c>
      <c r="C15" s="19" t="s">
        <v>285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8</v>
      </c>
      <c r="G15" s="43">
        <f t="shared" si="0"/>
        <v>8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8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400</v>
      </c>
      <c r="N15" s="19"/>
      <c r="O15" s="120">
        <v>22.41</v>
      </c>
      <c r="P15" s="78">
        <f t="shared" si="2"/>
        <v>179.28</v>
      </c>
      <c r="Q15" s="45">
        <v>11</v>
      </c>
      <c r="R15" s="46">
        <f>+'11'!N256</f>
        <v>995</v>
      </c>
      <c r="S15" s="46">
        <f>+'11'!N261</f>
        <v>5</v>
      </c>
      <c r="T15" s="46">
        <f>+'11'!N259</f>
        <v>0</v>
      </c>
      <c r="U15" s="46">
        <f>+'11'!N257</f>
        <v>0</v>
      </c>
      <c r="V15" s="46">
        <f>+'11'!N260</f>
        <v>55</v>
      </c>
      <c r="W15" s="46">
        <f>+'11'!N258</f>
        <v>550</v>
      </c>
      <c r="X15" s="46">
        <f t="shared" si="7"/>
        <v>385</v>
      </c>
      <c r="Y15" s="46">
        <f>+'11'!N263</f>
        <v>385</v>
      </c>
      <c r="Z15" s="47">
        <f t="shared" si="3"/>
        <v>0</v>
      </c>
      <c r="AA15" s="121" t="s">
        <v>1364</v>
      </c>
      <c r="AB15" s="47">
        <f t="shared" si="4"/>
        <v>935</v>
      </c>
      <c r="AC15" s="124">
        <f t="shared" si="5"/>
        <v>935</v>
      </c>
    </row>
    <row r="16" spans="1:29" ht="29.25" x14ac:dyDescent="0.6">
      <c r="A16" s="10">
        <v>12</v>
      </c>
      <c r="B16" s="10"/>
      <c r="C16" s="19" t="s">
        <v>303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9"/>
      <c r="P16" s="78">
        <f t="shared" si="2"/>
        <v>0</v>
      </c>
      <c r="Q16" s="45">
        <v>12</v>
      </c>
      <c r="R16" s="46">
        <f>+'12'!N256</f>
        <v>2145</v>
      </c>
      <c r="S16" s="46">
        <f>+'12'!N261</f>
        <v>5</v>
      </c>
      <c r="T16" s="46">
        <f>+'12'!N259</f>
        <v>0</v>
      </c>
      <c r="U16" s="66">
        <f>+'12'!N257</f>
        <v>0</v>
      </c>
      <c r="V16" s="46">
        <f>+'12'!N260</f>
        <v>0</v>
      </c>
      <c r="W16" s="46">
        <f>+'12'!N258</f>
        <v>1035</v>
      </c>
      <c r="X16" s="46">
        <f t="shared" si="7"/>
        <v>1105</v>
      </c>
      <c r="Y16" s="46">
        <f>+'12'!N263</f>
        <v>1105</v>
      </c>
      <c r="Z16" s="47">
        <f t="shared" si="3"/>
        <v>0</v>
      </c>
      <c r="AA16" s="121" t="s">
        <v>1365</v>
      </c>
      <c r="AB16" s="47">
        <f t="shared" si="4"/>
        <v>2140</v>
      </c>
      <c r="AC16" s="124">
        <f t="shared" si="5"/>
        <v>2140</v>
      </c>
    </row>
    <row r="17" spans="1:29" ht="29.25" x14ac:dyDescent="0.6">
      <c r="A17" s="10">
        <v>13</v>
      </c>
      <c r="B17" s="10" t="s">
        <v>932</v>
      </c>
      <c r="C17" s="19" t="s">
        <v>289</v>
      </c>
      <c r="D17" s="10" t="s">
        <v>433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8">
        <v>4</v>
      </c>
      <c r="P17" s="78">
        <f t="shared" si="2"/>
        <v>0</v>
      </c>
      <c r="Q17" s="45">
        <v>13</v>
      </c>
      <c r="R17" s="46">
        <f>+'13'!N256</f>
        <v>5220</v>
      </c>
      <c r="S17" s="46">
        <f>+'13'!N261</f>
        <v>160</v>
      </c>
      <c r="T17" s="46">
        <f>+'13'!N259</f>
        <v>0</v>
      </c>
      <c r="U17" s="66">
        <f>+'13'!N257</f>
        <v>0</v>
      </c>
      <c r="V17" s="46">
        <f>+'13'!N260</f>
        <v>0</v>
      </c>
      <c r="W17" s="46">
        <f>+'13'!N258</f>
        <v>1740</v>
      </c>
      <c r="X17" s="46">
        <f>+R17-S17-T17-U17-V17-W17</f>
        <v>3320</v>
      </c>
      <c r="Y17" s="46">
        <f>+'13'!N263</f>
        <v>3320</v>
      </c>
      <c r="Z17" s="47">
        <f t="shared" si="3"/>
        <v>0</v>
      </c>
      <c r="AA17" s="97" t="s">
        <v>1366</v>
      </c>
      <c r="AB17" s="47">
        <f t="shared" si="4"/>
        <v>5060</v>
      </c>
      <c r="AC17" s="124">
        <f t="shared" si="5"/>
        <v>5060</v>
      </c>
    </row>
    <row r="18" spans="1:29" ht="29.25" x14ac:dyDescent="0.6">
      <c r="A18" s="10">
        <v>14</v>
      </c>
      <c r="B18" s="10" t="s">
        <v>937</v>
      </c>
      <c r="C18" s="19" t="s">
        <v>312</v>
      </c>
      <c r="D18" s="10" t="s">
        <v>433</v>
      </c>
      <c r="E18" s="46">
        <f>+ยกมา!J18</f>
        <v>12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48</v>
      </c>
      <c r="G18" s="43">
        <f t="shared" ref="G18:G22" si="9">+E18+F18</f>
        <v>60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1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9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50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2500</v>
      </c>
      <c r="N18" s="19"/>
      <c r="O18" s="120">
        <v>19.12</v>
      </c>
      <c r="P18" s="78">
        <f t="shared" si="2"/>
        <v>956</v>
      </c>
      <c r="Q18" s="45">
        <v>14</v>
      </c>
      <c r="R18" s="46">
        <f>+'14'!N256</f>
        <v>8730</v>
      </c>
      <c r="S18" s="46">
        <f>+'14'!N261</f>
        <v>200</v>
      </c>
      <c r="T18" s="46">
        <f>+'14'!N259</f>
        <v>0</v>
      </c>
      <c r="U18" s="66">
        <f>+'14'!N257</f>
        <v>0</v>
      </c>
      <c r="V18" s="46">
        <f>+'14'!N260</f>
        <v>0</v>
      </c>
      <c r="W18" s="46">
        <f>+'14'!N258</f>
        <v>4545</v>
      </c>
      <c r="X18" s="46">
        <f t="shared" si="7"/>
        <v>3985</v>
      </c>
      <c r="Y18" s="46">
        <f>+'14'!N263</f>
        <v>3985</v>
      </c>
      <c r="Z18" s="47">
        <f t="shared" si="3"/>
        <v>0</v>
      </c>
      <c r="AA18" s="97" t="s">
        <v>1367</v>
      </c>
      <c r="AB18" s="98">
        <f t="shared" si="4"/>
        <v>8530</v>
      </c>
      <c r="AC18" s="125">
        <f t="shared" si="5"/>
        <v>8530</v>
      </c>
    </row>
    <row r="19" spans="1:29" ht="29.25" x14ac:dyDescent="0.6">
      <c r="A19" s="10">
        <v>15</v>
      </c>
      <c r="B19" s="10" t="s">
        <v>951</v>
      </c>
      <c r="C19" s="19" t="s">
        <v>292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8">
        <v>20.37</v>
      </c>
      <c r="P19" s="78">
        <f t="shared" si="2"/>
        <v>0</v>
      </c>
      <c r="Q19" s="45">
        <v>15</v>
      </c>
      <c r="R19" s="46">
        <f>+'15'!N256</f>
        <v>3530</v>
      </c>
      <c r="S19" s="46">
        <f>+'15'!N261</f>
        <v>0</v>
      </c>
      <c r="T19" s="46">
        <f>+'15'!N259</f>
        <v>0</v>
      </c>
      <c r="U19" s="66">
        <f>+'15'!N257</f>
        <v>0</v>
      </c>
      <c r="V19" s="46">
        <f>+'15'!N260</f>
        <v>0</v>
      </c>
      <c r="W19" s="46">
        <f>+'15'!N258</f>
        <v>945</v>
      </c>
      <c r="X19" s="46">
        <f t="shared" si="7"/>
        <v>2585</v>
      </c>
      <c r="Y19" s="46">
        <f>+'15'!N263</f>
        <v>2585</v>
      </c>
      <c r="Z19" s="47">
        <f t="shared" si="3"/>
        <v>0</v>
      </c>
      <c r="AA19" s="121" t="s">
        <v>1368</v>
      </c>
      <c r="AB19" s="47">
        <f t="shared" si="4"/>
        <v>3530</v>
      </c>
      <c r="AC19" s="124">
        <f t="shared" si="5"/>
        <v>3530</v>
      </c>
    </row>
    <row r="20" spans="1:29" ht="29.25" x14ac:dyDescent="0.6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26</v>
      </c>
      <c r="G20" s="43">
        <f t="shared" si="9"/>
        <v>29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1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28</v>
      </c>
      <c r="L20" s="20">
        <v>65</v>
      </c>
      <c r="M20" s="44">
        <f>+K20*L20</f>
        <v>1820</v>
      </c>
      <c r="N20" s="19"/>
      <c r="O20" s="120">
        <v>22.25</v>
      </c>
      <c r="P20" s="78">
        <f t="shared" si="2"/>
        <v>623</v>
      </c>
      <c r="Q20" s="45">
        <v>16</v>
      </c>
      <c r="R20" s="46">
        <f>+'16'!N256</f>
        <v>2110</v>
      </c>
      <c r="S20" s="46">
        <f>+'16'!N261</f>
        <v>105</v>
      </c>
      <c r="T20" s="46">
        <f>+'16'!N259</f>
        <v>0</v>
      </c>
      <c r="U20" s="66">
        <f>+'16'!N257</f>
        <v>0</v>
      </c>
      <c r="V20" s="46">
        <f>+'16'!N260</f>
        <v>0</v>
      </c>
      <c r="W20" s="46">
        <f>+'16'!N258</f>
        <v>295</v>
      </c>
      <c r="X20" s="46">
        <f t="shared" si="7"/>
        <v>1710</v>
      </c>
      <c r="Y20" s="46">
        <f>+'16'!N263</f>
        <v>1710</v>
      </c>
      <c r="Z20" s="47">
        <f t="shared" si="3"/>
        <v>0</v>
      </c>
      <c r="AA20" s="121" t="s">
        <v>1362</v>
      </c>
      <c r="AB20" s="47">
        <f t="shared" si="4"/>
        <v>2005</v>
      </c>
      <c r="AC20" s="124">
        <f t="shared" si="5"/>
        <v>2005</v>
      </c>
    </row>
    <row r="21" spans="1:29" ht="29.25" x14ac:dyDescent="0.6">
      <c r="A21" s="10">
        <v>17</v>
      </c>
      <c r="B21" s="10" t="s">
        <v>1015</v>
      </c>
      <c r="C21" s="19" t="s">
        <v>304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4</v>
      </c>
      <c r="G21" s="43">
        <f t="shared" si="9"/>
        <v>4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4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340</v>
      </c>
      <c r="N21" s="19"/>
      <c r="O21" s="120">
        <v>22.85</v>
      </c>
      <c r="P21" s="78">
        <f t="shared" si="2"/>
        <v>91.4</v>
      </c>
      <c r="Q21" s="45">
        <v>17</v>
      </c>
      <c r="R21" s="46">
        <f>+'17'!N256</f>
        <v>2355</v>
      </c>
      <c r="S21" s="46">
        <f>+'17'!N261</f>
        <v>75</v>
      </c>
      <c r="T21" s="46">
        <f>+'17'!N259</f>
        <v>0</v>
      </c>
      <c r="U21" s="66">
        <f>+'17'!N257</f>
        <v>0</v>
      </c>
      <c r="V21" s="46">
        <f>+'17'!N260</f>
        <v>0</v>
      </c>
      <c r="W21" s="46">
        <f>+'17'!N258</f>
        <v>1035</v>
      </c>
      <c r="X21" s="46">
        <f t="shared" si="7"/>
        <v>1245</v>
      </c>
      <c r="Y21" s="46">
        <f>+'17'!N263</f>
        <v>1245</v>
      </c>
      <c r="Z21" s="47">
        <f t="shared" si="3"/>
        <v>0</v>
      </c>
      <c r="AA21" s="121" t="s">
        <v>1363</v>
      </c>
      <c r="AB21" s="47">
        <f t="shared" si="4"/>
        <v>2280</v>
      </c>
      <c r="AC21" s="124">
        <f t="shared" si="5"/>
        <v>2280</v>
      </c>
    </row>
    <row r="22" spans="1:29" ht="29.25" x14ac:dyDescent="0.6">
      <c r="A22" s="10">
        <v>18</v>
      </c>
      <c r="B22" s="10" t="s">
        <v>1009</v>
      </c>
      <c r="C22" s="19" t="s">
        <v>296</v>
      </c>
      <c r="D22" s="10" t="s">
        <v>433</v>
      </c>
      <c r="E22" s="46">
        <f>+ยกมา!J22</f>
        <v>16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115</v>
      </c>
      <c r="G22" s="43">
        <f t="shared" si="9"/>
        <v>131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30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101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10100</v>
      </c>
      <c r="N22" s="19"/>
      <c r="O22" s="120">
        <v>27.98</v>
      </c>
      <c r="P22" s="78">
        <f t="shared" si="2"/>
        <v>2825.98</v>
      </c>
      <c r="Q22" s="45">
        <v>18</v>
      </c>
      <c r="R22" s="46">
        <f>+'18'!N256</f>
        <v>3840</v>
      </c>
      <c r="S22" s="46">
        <f>+'18'!N261</f>
        <v>600</v>
      </c>
      <c r="T22" s="46">
        <f>+'18'!N259</f>
        <v>0</v>
      </c>
      <c r="U22" s="66">
        <f>+'18'!N257</f>
        <v>0</v>
      </c>
      <c r="V22" s="46">
        <f>+'18'!N260</f>
        <v>0</v>
      </c>
      <c r="W22" s="46">
        <f>+'18'!N258</f>
        <v>1595</v>
      </c>
      <c r="X22" s="46">
        <f t="shared" si="7"/>
        <v>1645</v>
      </c>
      <c r="Y22" s="46">
        <f>+'18'!N263</f>
        <v>1645</v>
      </c>
      <c r="Z22" s="47">
        <f t="shared" si="3"/>
        <v>0</v>
      </c>
      <c r="AA22" s="121" t="s">
        <v>1364</v>
      </c>
      <c r="AB22" s="47">
        <f t="shared" si="4"/>
        <v>3240</v>
      </c>
      <c r="AC22" s="124">
        <f t="shared" si="5"/>
        <v>3240</v>
      </c>
    </row>
    <row r="23" spans="1:29" ht="29.25" x14ac:dyDescent="0.6">
      <c r="A23" s="10">
        <v>19</v>
      </c>
      <c r="B23" s="10" t="s">
        <v>1005</v>
      </c>
      <c r="C23" s="19" t="s">
        <v>302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8">
        <v>29.74</v>
      </c>
      <c r="P23" s="78">
        <f t="shared" si="2"/>
        <v>0</v>
      </c>
      <c r="Q23" s="45">
        <v>19</v>
      </c>
      <c r="R23" s="46">
        <f>+'19'!N256</f>
        <v>5855</v>
      </c>
      <c r="S23" s="46">
        <f>+'19'!N261</f>
        <v>150</v>
      </c>
      <c r="T23" s="46">
        <f>+'19'!N259</f>
        <v>0</v>
      </c>
      <c r="U23" s="66">
        <f>+'19'!N257</f>
        <v>0</v>
      </c>
      <c r="V23" s="46">
        <f>+'19'!N260</f>
        <v>0</v>
      </c>
      <c r="W23" s="46">
        <f>+'19'!N258</f>
        <v>1825</v>
      </c>
      <c r="X23" s="46">
        <f t="shared" si="7"/>
        <v>3880</v>
      </c>
      <c r="Y23" s="46">
        <f>+'19'!N263</f>
        <v>3880</v>
      </c>
      <c r="Z23" s="47">
        <f t="shared" si="3"/>
        <v>0</v>
      </c>
      <c r="AA23" s="121" t="s">
        <v>1365</v>
      </c>
      <c r="AB23" s="47">
        <f t="shared" si="4"/>
        <v>5705</v>
      </c>
      <c r="AC23" s="124">
        <f t="shared" si="5"/>
        <v>5705</v>
      </c>
    </row>
    <row r="24" spans="1:29" ht="29.25" x14ac:dyDescent="0.6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+ยกมา!J24</f>
        <v>1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25</v>
      </c>
      <c r="G24" s="43">
        <f t="shared" si="0"/>
        <v>26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8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1800</v>
      </c>
      <c r="N24" s="19"/>
      <c r="O24" s="120">
        <v>38.659999999999997</v>
      </c>
      <c r="P24" s="78">
        <f t="shared" si="2"/>
        <v>695.87999999999988</v>
      </c>
      <c r="Q24" s="45">
        <v>20</v>
      </c>
      <c r="R24" s="46">
        <f>+'20'!N256</f>
        <v>2845</v>
      </c>
      <c r="S24" s="46">
        <f>+'20'!N261</f>
        <v>0</v>
      </c>
      <c r="T24" s="46">
        <f>+'20'!N259</f>
        <v>0</v>
      </c>
      <c r="U24" s="66">
        <f>+'20'!N257</f>
        <v>0</v>
      </c>
      <c r="V24" s="46">
        <f>+'20'!N260</f>
        <v>0</v>
      </c>
      <c r="W24" s="46">
        <f>+'20'!N258</f>
        <v>825</v>
      </c>
      <c r="X24" s="46">
        <f t="shared" si="7"/>
        <v>2020</v>
      </c>
      <c r="Y24" s="46">
        <f>+'20'!N263</f>
        <v>2020</v>
      </c>
      <c r="Z24" s="47">
        <f t="shared" si="3"/>
        <v>0</v>
      </c>
      <c r="AA24" s="97" t="s">
        <v>1366</v>
      </c>
      <c r="AB24" s="47">
        <f t="shared" si="4"/>
        <v>2845</v>
      </c>
      <c r="AC24" s="124">
        <f t="shared" si="5"/>
        <v>2845</v>
      </c>
    </row>
    <row r="25" spans="1:29" ht="29.25" x14ac:dyDescent="0.6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34</v>
      </c>
      <c r="G25" s="43">
        <f t="shared" si="0"/>
        <v>34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1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33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3300</v>
      </c>
      <c r="N25" s="19"/>
      <c r="O25" s="120">
        <v>39.770000000000003</v>
      </c>
      <c r="P25" s="78">
        <f t="shared" si="2"/>
        <v>1312.41</v>
      </c>
      <c r="Q25" s="45">
        <v>21</v>
      </c>
      <c r="R25" s="46">
        <f>+'21'!N256</f>
        <v>8475</v>
      </c>
      <c r="S25" s="46">
        <f>+'21'!N261</f>
        <v>200</v>
      </c>
      <c r="T25" s="46">
        <f>+'21'!N259</f>
        <v>0</v>
      </c>
      <c r="U25" s="66">
        <f>+'21'!N257</f>
        <v>0</v>
      </c>
      <c r="V25" s="46">
        <f>+'21'!N260</f>
        <v>0</v>
      </c>
      <c r="W25" s="46">
        <f>+'21'!N258</f>
        <v>3115</v>
      </c>
      <c r="X25" s="46">
        <f t="shared" si="7"/>
        <v>5160</v>
      </c>
      <c r="Y25" s="46">
        <f>+'21'!N263</f>
        <v>5160</v>
      </c>
      <c r="Z25" s="47">
        <f t="shared" si="3"/>
        <v>0</v>
      </c>
      <c r="AA25" s="97" t="s">
        <v>1367</v>
      </c>
      <c r="AB25" s="47">
        <f t="shared" si="4"/>
        <v>8275</v>
      </c>
      <c r="AC25" s="124">
        <f t="shared" si="5"/>
        <v>8275</v>
      </c>
    </row>
    <row r="26" spans="1:29" ht="29.25" x14ac:dyDescent="0.6">
      <c r="A26" s="10">
        <v>22</v>
      </c>
      <c r="B26" s="10" t="s">
        <v>1010</v>
      </c>
      <c r="C26" s="19" t="s">
        <v>293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8">
        <v>32.97</v>
      </c>
      <c r="P26" s="78">
        <f t="shared" si="2"/>
        <v>0</v>
      </c>
      <c r="Q26" s="45">
        <v>22</v>
      </c>
      <c r="R26" s="46">
        <f>+'22'!N256</f>
        <v>3570</v>
      </c>
      <c r="S26" s="46">
        <f>+'22'!N261</f>
        <v>200</v>
      </c>
      <c r="T26" s="46">
        <f>+'22'!N259</f>
        <v>0</v>
      </c>
      <c r="U26" s="66">
        <f>+'22'!N257</f>
        <v>0</v>
      </c>
      <c r="V26" s="46">
        <f>+'22'!N260</f>
        <v>0</v>
      </c>
      <c r="W26" s="46">
        <f>+'22'!N258</f>
        <v>915</v>
      </c>
      <c r="X26" s="46">
        <f t="shared" si="7"/>
        <v>2455</v>
      </c>
      <c r="Y26" s="46">
        <f>+'22'!N263</f>
        <v>2455</v>
      </c>
      <c r="Z26" s="47">
        <f t="shared" si="3"/>
        <v>0</v>
      </c>
      <c r="AA26" s="121" t="s">
        <v>1368</v>
      </c>
      <c r="AB26" s="47">
        <f t="shared" si="4"/>
        <v>3370</v>
      </c>
      <c r="AC26" s="124">
        <f t="shared" si="5"/>
        <v>3370</v>
      </c>
    </row>
    <row r="27" spans="1:29" ht="29.25" x14ac:dyDescent="0.6">
      <c r="A27" s="10">
        <v>23</v>
      </c>
      <c r="B27" s="10" t="s">
        <v>1008</v>
      </c>
      <c r="C27" s="19" t="s">
        <v>288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8">
        <v>30.83</v>
      </c>
      <c r="P27" s="78">
        <f t="shared" si="2"/>
        <v>0</v>
      </c>
      <c r="Q27" s="45">
        <v>23</v>
      </c>
      <c r="R27" s="46">
        <f>+'23'!N256</f>
        <v>5635</v>
      </c>
      <c r="S27" s="46">
        <f>+'23'!N261</f>
        <v>1750</v>
      </c>
      <c r="T27" s="46">
        <f>+'23'!N259</f>
        <v>0</v>
      </c>
      <c r="U27" s="66">
        <f>+'23'!N257</f>
        <v>0</v>
      </c>
      <c r="V27" s="46">
        <f>+'23'!N260</f>
        <v>0</v>
      </c>
      <c r="W27" s="46">
        <f>+'23'!N258</f>
        <v>1010</v>
      </c>
      <c r="X27" s="46">
        <f>+R27-S27-T27-U27-V27-W27</f>
        <v>2875</v>
      </c>
      <c r="Y27" s="46">
        <f>+'23'!N263</f>
        <v>2875</v>
      </c>
      <c r="Z27" s="47">
        <f>+Y27-X27</f>
        <v>0</v>
      </c>
      <c r="AA27" s="121" t="s">
        <v>1362</v>
      </c>
      <c r="AB27" s="47">
        <f t="shared" si="4"/>
        <v>3885</v>
      </c>
      <c r="AC27" s="124">
        <f t="shared" si="5"/>
        <v>3885</v>
      </c>
    </row>
    <row r="28" spans="1:29" ht="29.25" x14ac:dyDescent="0.6">
      <c r="A28" s="10">
        <v>24</v>
      </c>
      <c r="B28" s="10" t="s">
        <v>1003</v>
      </c>
      <c r="C28" s="19" t="s">
        <v>313</v>
      </c>
      <c r="D28" s="10" t="s">
        <v>433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60</v>
      </c>
      <c r="G28" s="43">
        <f t="shared" si="11"/>
        <v>60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5900</v>
      </c>
      <c r="N28" s="19"/>
      <c r="O28" s="120">
        <v>30.86</v>
      </c>
      <c r="P28" s="78">
        <f t="shared" si="2"/>
        <v>1820.74</v>
      </c>
      <c r="Q28" s="45">
        <v>24</v>
      </c>
      <c r="R28" s="46">
        <f>+'24'!N256</f>
        <v>4535</v>
      </c>
      <c r="S28" s="46">
        <f>+'24'!N261</f>
        <v>500</v>
      </c>
      <c r="T28" s="46">
        <f>+'24'!N259</f>
        <v>0</v>
      </c>
      <c r="U28" s="66">
        <f>+'24'!N257</f>
        <v>0</v>
      </c>
      <c r="V28" s="46">
        <f>+'24'!N260</f>
        <v>0</v>
      </c>
      <c r="W28" s="46">
        <f>+'24'!N258</f>
        <v>470</v>
      </c>
      <c r="X28" s="46">
        <f t="shared" si="7"/>
        <v>3565</v>
      </c>
      <c r="Y28" s="46">
        <f>+'24'!N263</f>
        <v>3565</v>
      </c>
      <c r="Z28" s="47">
        <f t="shared" si="3"/>
        <v>0</v>
      </c>
      <c r="AA28" s="121" t="s">
        <v>1363</v>
      </c>
      <c r="AB28" s="47">
        <f t="shared" si="4"/>
        <v>4035</v>
      </c>
      <c r="AC28" s="124">
        <f t="shared" si="5"/>
        <v>4035</v>
      </c>
    </row>
    <row r="29" spans="1:29" ht="29.25" x14ac:dyDescent="0.6">
      <c r="A29" s="10">
        <v>25</v>
      </c>
      <c r="B29" s="10" t="s">
        <v>1004</v>
      </c>
      <c r="C29" s="19" t="s">
        <v>290</v>
      </c>
      <c r="D29" s="10" t="s">
        <v>433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8">
        <v>27.24</v>
      </c>
      <c r="P29" s="78">
        <f t="shared" si="2"/>
        <v>0</v>
      </c>
      <c r="Q29" s="45">
        <v>25</v>
      </c>
      <c r="R29" s="46">
        <f>+'25'!N256</f>
        <v>5485</v>
      </c>
      <c r="S29" s="46">
        <f>+'25'!N261</f>
        <v>690</v>
      </c>
      <c r="T29" s="46">
        <f>+'25'!N259</f>
        <v>0</v>
      </c>
      <c r="U29" s="66">
        <f>+'25'!N257</f>
        <v>0</v>
      </c>
      <c r="V29" s="46">
        <f>+'25'!N260</f>
        <v>0</v>
      </c>
      <c r="W29" s="46">
        <f>+'25'!N258</f>
        <v>1980</v>
      </c>
      <c r="X29" s="46">
        <f t="shared" si="7"/>
        <v>2815</v>
      </c>
      <c r="Y29" s="46">
        <f>+'25'!N263</f>
        <v>2815</v>
      </c>
      <c r="Z29" s="47">
        <f t="shared" si="3"/>
        <v>0</v>
      </c>
      <c r="AA29" s="121" t="s">
        <v>1364</v>
      </c>
      <c r="AB29" s="47">
        <f t="shared" si="4"/>
        <v>4795</v>
      </c>
      <c r="AC29" s="124">
        <f t="shared" si="5"/>
        <v>4795</v>
      </c>
    </row>
    <row r="30" spans="1:29" ht="29.25" x14ac:dyDescent="0.6">
      <c r="A30" s="10">
        <v>26</v>
      </c>
      <c r="B30" s="10" t="s">
        <v>1069</v>
      </c>
      <c r="C30" s="19" t="s">
        <v>294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8">
        <v>32.47</v>
      </c>
      <c r="P30" s="78">
        <f t="shared" si="2"/>
        <v>0</v>
      </c>
      <c r="Q30" s="45">
        <v>26</v>
      </c>
      <c r="R30" s="46">
        <f>+'26'!N256</f>
        <v>3290</v>
      </c>
      <c r="S30" s="46">
        <f>+'26'!N261</f>
        <v>75</v>
      </c>
      <c r="T30" s="46">
        <f>+'26'!N259</f>
        <v>0</v>
      </c>
      <c r="U30" s="66">
        <f>+'26'!N257</f>
        <v>0</v>
      </c>
      <c r="V30" s="46">
        <f>+'26'!N260</f>
        <v>0</v>
      </c>
      <c r="W30" s="46">
        <f>+'26'!N258</f>
        <v>1770</v>
      </c>
      <c r="X30" s="46">
        <f t="shared" si="7"/>
        <v>1445</v>
      </c>
      <c r="Y30" s="46">
        <f>+'26'!N263</f>
        <v>1445</v>
      </c>
      <c r="Z30" s="47">
        <f t="shared" si="3"/>
        <v>0</v>
      </c>
      <c r="AA30" s="121" t="s">
        <v>1365</v>
      </c>
      <c r="AB30" s="47">
        <f t="shared" si="4"/>
        <v>3215</v>
      </c>
      <c r="AC30" s="124">
        <f t="shared" si="5"/>
        <v>3215</v>
      </c>
    </row>
    <row r="31" spans="1:29" ht="29.25" x14ac:dyDescent="0.6">
      <c r="A31" s="10">
        <v>27</v>
      </c>
      <c r="B31" s="10" t="s">
        <v>1118</v>
      </c>
      <c r="C31" s="19" t="s">
        <v>321</v>
      </c>
      <c r="D31" s="10" t="s">
        <v>433</v>
      </c>
      <c r="E31" s="46">
        <f>+ยกมา!J31</f>
        <v>21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105</v>
      </c>
      <c r="G31" s="43">
        <f t="shared" si="0"/>
        <v>126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20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10600</v>
      </c>
      <c r="N31" s="19"/>
      <c r="O31" s="120">
        <v>34.64</v>
      </c>
      <c r="P31" s="78">
        <f t="shared" si="2"/>
        <v>3671.84</v>
      </c>
      <c r="Q31" s="45">
        <v>27</v>
      </c>
      <c r="R31" s="46">
        <f>+'27'!N256</f>
        <v>4014</v>
      </c>
      <c r="S31" s="46">
        <f>+'27'!N261</f>
        <v>0</v>
      </c>
      <c r="T31" s="46">
        <f>+'27'!N259</f>
        <v>0</v>
      </c>
      <c r="U31" s="66">
        <f>+'27'!N257</f>
        <v>0</v>
      </c>
      <c r="V31" s="46">
        <f>+'27'!N260</f>
        <v>0</v>
      </c>
      <c r="W31" s="46">
        <f>+'27'!N258</f>
        <v>2004</v>
      </c>
      <c r="X31" s="46">
        <f t="shared" si="7"/>
        <v>2010</v>
      </c>
      <c r="Y31" s="46">
        <f>+'27'!N263</f>
        <v>2010</v>
      </c>
      <c r="Z31" s="47">
        <f t="shared" si="3"/>
        <v>0</v>
      </c>
      <c r="AA31" s="97" t="s">
        <v>1366</v>
      </c>
      <c r="AB31" s="47">
        <f t="shared" si="4"/>
        <v>4014</v>
      </c>
      <c r="AC31" s="124">
        <f t="shared" si="5"/>
        <v>4014</v>
      </c>
    </row>
    <row r="32" spans="1:29" ht="29.25" x14ac:dyDescent="0.6">
      <c r="A32" s="10">
        <v>28</v>
      </c>
      <c r="B32" s="10" t="s">
        <v>942</v>
      </c>
      <c r="C32" s="19" t="s">
        <v>297</v>
      </c>
      <c r="D32" s="10" t="s">
        <v>433</v>
      </c>
      <c r="E32" s="46">
        <f>+ยกมา!J32</f>
        <v>4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39</v>
      </c>
      <c r="G32" s="43">
        <f t="shared" si="0"/>
        <v>43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5330</v>
      </c>
      <c r="N32" s="19"/>
      <c r="O32" s="128">
        <v>46.37</v>
      </c>
      <c r="P32" s="78">
        <f t="shared" si="2"/>
        <v>1901.1699999999998</v>
      </c>
      <c r="Q32" s="45">
        <v>28</v>
      </c>
      <c r="R32" s="46">
        <f>+'28'!N256</f>
        <v>15554</v>
      </c>
      <c r="S32" s="46">
        <f>+'28'!N261</f>
        <v>225</v>
      </c>
      <c r="T32" s="46">
        <f>+'28'!N259</f>
        <v>0</v>
      </c>
      <c r="U32" s="66">
        <f>+'28'!N257</f>
        <v>0</v>
      </c>
      <c r="V32" s="46">
        <f>+'28'!N260</f>
        <v>0</v>
      </c>
      <c r="W32" s="46">
        <f>+'28'!N258</f>
        <v>6724</v>
      </c>
      <c r="X32" s="46">
        <f t="shared" si="7"/>
        <v>8605</v>
      </c>
      <c r="Y32" s="46">
        <f>+'28'!N263</f>
        <v>8605</v>
      </c>
      <c r="Z32" s="47">
        <f t="shared" si="3"/>
        <v>0</v>
      </c>
      <c r="AA32" s="97" t="s">
        <v>1367</v>
      </c>
      <c r="AB32" s="47">
        <f t="shared" si="4"/>
        <v>15329</v>
      </c>
      <c r="AC32" s="126">
        <f t="shared" si="5"/>
        <v>15329</v>
      </c>
    </row>
    <row r="33" spans="1:29" ht="29.25" x14ac:dyDescent="0.6">
      <c r="A33" s="10">
        <v>29</v>
      </c>
      <c r="B33" s="10" t="s">
        <v>1295</v>
      </c>
      <c r="C33" s="19" t="s">
        <v>305</v>
      </c>
      <c r="D33" s="10" t="s">
        <v>433</v>
      </c>
      <c r="E33" s="46">
        <f>+ยกมา!J33</f>
        <v>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23</v>
      </c>
      <c r="G33" s="43">
        <f t="shared" si="0"/>
        <v>26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26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3380</v>
      </c>
      <c r="N33" s="19"/>
      <c r="O33" s="128">
        <v>38.9</v>
      </c>
      <c r="P33" s="78">
        <f t="shared" si="2"/>
        <v>1011.4</v>
      </c>
      <c r="Q33" s="45">
        <v>29</v>
      </c>
      <c r="R33" s="46">
        <f>+'29'!N256</f>
        <v>2665</v>
      </c>
      <c r="S33" s="46">
        <f>+'29'!N261</f>
        <v>50</v>
      </c>
      <c r="T33" s="46">
        <f>+'28'!N259</f>
        <v>0</v>
      </c>
      <c r="U33" s="66">
        <f>+'29'!N257</f>
        <v>0</v>
      </c>
      <c r="V33" s="46">
        <f>+'29'!N260</f>
        <v>0</v>
      </c>
      <c r="W33" s="46">
        <f>+'29'!N258</f>
        <v>705</v>
      </c>
      <c r="X33" s="46">
        <f t="shared" ref="X33" si="13">+R33-S33-T33-U33-V33-W33</f>
        <v>1910</v>
      </c>
      <c r="Y33" s="46">
        <f>+'29'!N263</f>
        <v>1910</v>
      </c>
      <c r="Z33" s="47">
        <f t="shared" ref="Z33" si="14">+Y33-X33</f>
        <v>0</v>
      </c>
      <c r="AA33" s="121" t="s">
        <v>1368</v>
      </c>
      <c r="AB33" s="47">
        <f t="shared" si="4"/>
        <v>2615</v>
      </c>
      <c r="AC33" s="124">
        <f t="shared" si="5"/>
        <v>2615</v>
      </c>
    </row>
    <row r="34" spans="1:29" ht="29.25" x14ac:dyDescent="0.6">
      <c r="A34" s="10">
        <v>30</v>
      </c>
      <c r="B34" s="10" t="s">
        <v>1057</v>
      </c>
      <c r="C34" s="19" t="s">
        <v>314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13</v>
      </c>
      <c r="G34" s="43">
        <f t="shared" si="0"/>
        <v>13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13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+'30'!N256</f>
        <v>4625</v>
      </c>
      <c r="S34" s="46">
        <f>+'30'!N261</f>
        <v>1455</v>
      </c>
      <c r="T34" s="46">
        <f>+'30'!N259</f>
        <v>0</v>
      </c>
      <c r="U34" s="66">
        <f>+'30'!N257</f>
        <v>0</v>
      </c>
      <c r="V34" s="46">
        <f>+'30'!N260</f>
        <v>0</v>
      </c>
      <c r="W34" s="46">
        <f>+'30'!N258</f>
        <v>1700</v>
      </c>
      <c r="X34" s="46">
        <f t="shared" si="7"/>
        <v>1470</v>
      </c>
      <c r="Y34" s="46">
        <f>+'30'!N263</f>
        <v>1470</v>
      </c>
      <c r="Z34" s="47">
        <f t="shared" si="3"/>
        <v>0</v>
      </c>
      <c r="AA34" s="121" t="s">
        <v>1362</v>
      </c>
      <c r="AB34" s="47">
        <f t="shared" si="4"/>
        <v>3170</v>
      </c>
      <c r="AC34" s="124">
        <f t="shared" si="5"/>
        <v>3170</v>
      </c>
    </row>
    <row r="35" spans="1:29" ht="29.25" x14ac:dyDescent="0.6">
      <c r="A35" s="10">
        <v>31</v>
      </c>
      <c r="B35" s="10" t="s">
        <v>1059</v>
      </c>
      <c r="C35" s="19" t="s">
        <v>322</v>
      </c>
      <c r="D35" s="10" t="s">
        <v>433</v>
      </c>
      <c r="E35" s="46">
        <f>+ยกมา!J35</f>
        <v>3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19</v>
      </c>
      <c r="G35" s="43">
        <f t="shared" si="0"/>
        <v>22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3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19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2470</v>
      </c>
      <c r="N35" s="19"/>
      <c r="O35" s="120">
        <v>40.799999999999997</v>
      </c>
      <c r="P35" s="78">
        <f t="shared" si="2"/>
        <v>775.19999999999993</v>
      </c>
      <c r="Q35" s="45">
        <v>31</v>
      </c>
      <c r="R35" s="46">
        <f>+'31.'!N256</f>
        <v>0</v>
      </c>
      <c r="S35" s="46">
        <f>+'31.'!N261</f>
        <v>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+'31.'!N258</f>
        <v>0</v>
      </c>
      <c r="X35" s="46">
        <f>+R35-S35-T35-U35-V35-W35</f>
        <v>0</v>
      </c>
      <c r="Y35" s="46">
        <f>+'31.'!N263</f>
        <v>0</v>
      </c>
      <c r="Z35" s="47">
        <f t="shared" si="3"/>
        <v>0</v>
      </c>
      <c r="AA35" s="47"/>
      <c r="AB35" s="47">
        <f t="shared" si="4"/>
        <v>0</v>
      </c>
      <c r="AC35" s="124">
        <f t="shared" si="5"/>
        <v>0</v>
      </c>
    </row>
    <row r="36" spans="1:29" ht="29.25" x14ac:dyDescent="0.6">
      <c r="A36" s="10">
        <v>32</v>
      </c>
      <c r="B36" s="10" t="s">
        <v>896</v>
      </c>
      <c r="C36" s="19" t="s">
        <v>417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7">
        <f t="shared" ref="R36:AA36" si="15">SUM(R5:R35)</f>
        <v>130338</v>
      </c>
      <c r="S36" s="127">
        <f t="shared" si="15"/>
        <v>10180</v>
      </c>
      <c r="T36" s="127">
        <f t="shared" si="15"/>
        <v>0</v>
      </c>
      <c r="U36" s="127">
        <f t="shared" si="15"/>
        <v>30</v>
      </c>
      <c r="V36" s="127">
        <f t="shared" si="15"/>
        <v>55</v>
      </c>
      <c r="W36" s="127">
        <f t="shared" si="15"/>
        <v>47668</v>
      </c>
      <c r="X36" s="127">
        <f t="shared" si="15"/>
        <v>72405</v>
      </c>
      <c r="Y36" s="127">
        <f t="shared" si="15"/>
        <v>72405</v>
      </c>
      <c r="Z36" s="127">
        <f t="shared" si="15"/>
        <v>0</v>
      </c>
      <c r="AA36" s="127">
        <f t="shared" si="15"/>
        <v>0</v>
      </c>
      <c r="AB36" s="127">
        <f>SUM(AB5:AB35)</f>
        <v>120073</v>
      </c>
      <c r="AC36" s="123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32</v>
      </c>
      <c r="G39" s="43">
        <f t="shared" si="0"/>
        <v>36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1750</v>
      </c>
      <c r="N39" s="19"/>
      <c r="O39" s="120">
        <v>27.84</v>
      </c>
      <c r="P39" s="78">
        <f t="shared" si="2"/>
        <v>974.4</v>
      </c>
      <c r="Q39" s="5"/>
      <c r="R39" s="172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32</v>
      </c>
      <c r="G40" s="43">
        <f t="shared" si="0"/>
        <v>35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31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1550</v>
      </c>
      <c r="N40" s="19"/>
      <c r="O40" s="120">
        <v>27.12</v>
      </c>
      <c r="P40" s="78">
        <f t="shared" si="2"/>
        <v>840.72</v>
      </c>
      <c r="Q40" s="5"/>
      <c r="R40" s="172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9">
        <v>15.42</v>
      </c>
      <c r="P41" s="78">
        <f t="shared" si="2"/>
        <v>0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+ยกมา!J46</f>
        <v>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30</v>
      </c>
      <c r="G46" s="43">
        <f t="shared" si="0"/>
        <v>38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6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1600</v>
      </c>
      <c r="N46" s="19"/>
      <c r="O46" s="120">
        <v>17.78</v>
      </c>
      <c r="P46" s="78">
        <f t="shared" si="2"/>
        <v>568.96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35</v>
      </c>
      <c r="G47" s="43">
        <f>+E47+F47</f>
        <v>35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35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1750</v>
      </c>
      <c r="N47" s="19"/>
      <c r="O47" s="120">
        <v>17.989999999999998</v>
      </c>
      <c r="P47" s="78">
        <f t="shared" si="2"/>
        <v>629.65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+ยกมา!J48</f>
        <v>7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35</v>
      </c>
      <c r="G48" s="43">
        <f>+E48+F48</f>
        <v>42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1850</v>
      </c>
      <c r="N48" s="19"/>
      <c r="O48" s="120">
        <v>18.32</v>
      </c>
      <c r="P48" s="78">
        <f t="shared" si="2"/>
        <v>677.84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+ยกมา!J49</f>
        <v>1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30</v>
      </c>
      <c r="G49" s="43">
        <f>+E49+F49</f>
        <v>31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24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1200</v>
      </c>
      <c r="N49" s="19"/>
      <c r="O49" s="120">
        <v>20.059999999999999</v>
      </c>
      <c r="P49" s="78">
        <f t="shared" si="2"/>
        <v>481.43999999999994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30</v>
      </c>
      <c r="G50" s="43">
        <f t="shared" si="0"/>
        <v>30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6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24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1200</v>
      </c>
      <c r="N50" s="19"/>
      <c r="O50" s="120">
        <v>20.32</v>
      </c>
      <c r="P50" s="78">
        <f t="shared" si="2"/>
        <v>487.68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8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8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+ยกมา!J53</f>
        <v>12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35</v>
      </c>
      <c r="G53" s="43">
        <f t="shared" si="0"/>
        <v>47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4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43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2150</v>
      </c>
      <c r="N53" s="19"/>
      <c r="O53" s="120">
        <v>16.37</v>
      </c>
      <c r="P53" s="78">
        <f t="shared" si="2"/>
        <v>703.91000000000008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8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8">
        <v>25.99</v>
      </c>
      <c r="P55" s="78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8">
        <v>28.31</v>
      </c>
      <c r="P56" s="78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128">
        <v>31.29</v>
      </c>
      <c r="P57" s="78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128">
        <v>31.07</v>
      </c>
      <c r="P58" s="78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5</v>
      </c>
      <c r="G59" s="43">
        <f t="shared" si="0"/>
        <v>5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5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600</v>
      </c>
      <c r="N59" s="19"/>
      <c r="O59" s="120">
        <v>29.83</v>
      </c>
      <c r="P59" s="78">
        <f t="shared" si="2"/>
        <v>149.14999999999998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8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8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128">
        <v>26.69</v>
      </c>
      <c r="P62" s="78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8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19</v>
      </c>
      <c r="G64" s="43">
        <f t="shared" si="0"/>
        <v>19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19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950</v>
      </c>
      <c r="N64" s="19"/>
      <c r="O64" s="120">
        <v>23.69</v>
      </c>
      <c r="P64" s="78">
        <f t="shared" si="2"/>
        <v>450.11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24</v>
      </c>
      <c r="G65" s="43">
        <f t="shared" si="0"/>
        <v>24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1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9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14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700</v>
      </c>
      <c r="N65" s="19"/>
      <c r="O65" s="120">
        <v>22.49</v>
      </c>
      <c r="P65" s="78">
        <f t="shared" si="2"/>
        <v>314.85999999999996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24</v>
      </c>
      <c r="G66" s="43">
        <f t="shared" si="0"/>
        <v>24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6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18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900</v>
      </c>
      <c r="N66" s="19"/>
      <c r="O66" s="120">
        <v>23.12</v>
      </c>
      <c r="P66" s="78">
        <f t="shared" si="2"/>
        <v>416.16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2</v>
      </c>
      <c r="G67" s="43">
        <f t="shared" si="0"/>
        <v>2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1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70</v>
      </c>
      <c r="N67" s="19"/>
      <c r="O67" s="120">
        <v>23</v>
      </c>
      <c r="P67" s="78">
        <f t="shared" si="2"/>
        <v>23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/>
      <c r="P72" s="78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56</v>
      </c>
      <c r="G74" s="43">
        <f t="shared" si="0"/>
        <v>56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9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47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2350</v>
      </c>
      <c r="N74" s="19"/>
      <c r="O74" s="120">
        <v>17.09</v>
      </c>
      <c r="P74" s="78">
        <f t="shared" si="17"/>
        <v>803.23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63</v>
      </c>
      <c r="G77" s="43">
        <f t="shared" si="0"/>
        <v>63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11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52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2600</v>
      </c>
      <c r="N77" s="19"/>
      <c r="O77" s="120">
        <v>25.15</v>
      </c>
      <c r="P77" s="78">
        <f t="shared" si="17"/>
        <v>1307.8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5</v>
      </c>
      <c r="G80" s="43">
        <f t="shared" si="0"/>
        <v>5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5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275</v>
      </c>
      <c r="N80" s="19"/>
      <c r="O80" s="120">
        <v>14.35</v>
      </c>
      <c r="P80" s="78">
        <f t="shared" si="17"/>
        <v>71.75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5</v>
      </c>
      <c r="G81" s="43">
        <f t="shared" si="0"/>
        <v>5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1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4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220</v>
      </c>
      <c r="N81" s="19"/>
      <c r="O81" s="120">
        <v>11.58</v>
      </c>
      <c r="P81" s="78">
        <f t="shared" si="17"/>
        <v>46.32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+ยกมา!J87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+ยกมา!J88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4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7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5">+E99+F99</f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2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+ยกมา!J102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24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20</v>
      </c>
      <c r="G112" s="43">
        <f>+E112+F112</f>
        <v>44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18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26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2600</v>
      </c>
      <c r="N112" s="19"/>
      <c r="O112" s="120">
        <v>34.25</v>
      </c>
      <c r="P112" s="78">
        <f t="shared" si="17"/>
        <v>890.5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6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30</v>
      </c>
      <c r="G113" s="43">
        <f t="shared" si="24"/>
        <v>36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34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1870</v>
      </c>
      <c r="N113" s="19"/>
      <c r="O113" s="120">
        <v>22.55</v>
      </c>
      <c r="P113" s="78">
        <f t="shared" si="17"/>
        <v>766.7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8">
        <v>96.46</v>
      </c>
      <c r="P114" s="78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+ยกมา!J115</f>
        <v>13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15</v>
      </c>
      <c r="G115" s="43">
        <f t="shared" si="24"/>
        <v>28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7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1260</v>
      </c>
      <c r="N115" s="19"/>
      <c r="O115" s="120">
        <v>23.61</v>
      </c>
      <c r="P115" s="78">
        <f t="shared" si="17"/>
        <v>495.81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+ยกมา!J116</f>
        <v>18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15</v>
      </c>
      <c r="G116" s="43">
        <f t="shared" si="24"/>
        <v>33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13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2000</v>
      </c>
      <c r="N116" s="19"/>
      <c r="O116" s="120">
        <v>13.03</v>
      </c>
      <c r="P116" s="78">
        <f t="shared" si="17"/>
        <v>260.59999999999997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+ยกมา!J125</f>
        <v>8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5</v>
      </c>
      <c r="G125" s="43">
        <f t="shared" si="24"/>
        <v>13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13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650</v>
      </c>
      <c r="N125" s="19"/>
      <c r="O125" s="120">
        <v>33</v>
      </c>
      <c r="P125" s="78">
        <f t="shared" si="17"/>
        <v>429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+ยกมา!J126</f>
        <v>10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25</v>
      </c>
      <c r="G126" s="43">
        <f t="shared" si="24"/>
        <v>35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1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8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26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2600</v>
      </c>
      <c r="N126" s="19"/>
      <c r="O126" s="120">
        <v>68</v>
      </c>
      <c r="P126" s="78">
        <f t="shared" si="17"/>
        <v>1768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53</v>
      </c>
      <c r="G131" s="43">
        <f t="shared" si="24"/>
        <v>53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21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32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1600</v>
      </c>
      <c r="N131" s="19"/>
      <c r="O131" s="120">
        <v>9.91</v>
      </c>
      <c r="P131" s="78">
        <f t="shared" si="17"/>
        <v>317.12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16.690000000000001</v>
      </c>
      <c r="P132" s="78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59</v>
      </c>
      <c r="G133" s="43">
        <f t="shared" si="24"/>
        <v>59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12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2350</v>
      </c>
      <c r="N133" s="19"/>
      <c r="O133" s="120">
        <v>24.21</v>
      </c>
      <c r="P133" s="78">
        <f t="shared" si="17"/>
        <v>1137.8700000000001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2.2200000000000002</v>
      </c>
      <c r="P141" s="78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9">
        <v>2.17</v>
      </c>
      <c r="P142" s="78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160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20</v>
      </c>
      <c r="G156" s="43">
        <f t="shared" si="24"/>
        <v>20</v>
      </c>
      <c r="H156" s="77">
        <v>0</v>
      </c>
      <c r="I156" s="75"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20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300</v>
      </c>
      <c r="N156" s="17" t="s">
        <v>1437</v>
      </c>
      <c r="O156" s="120">
        <v>11.39</v>
      </c>
      <c r="P156" s="78">
        <f t="shared" si="29"/>
        <v>227.8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5</v>
      </c>
      <c r="G157" s="43">
        <f t="shared" si="24"/>
        <v>5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5</v>
      </c>
      <c r="L157" s="20">
        <v>30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150</v>
      </c>
      <c r="N157" s="17" t="s">
        <v>1437</v>
      </c>
      <c r="O157" s="120">
        <v>15.6</v>
      </c>
      <c r="P157" s="78">
        <f t="shared" si="29"/>
        <v>78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24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ref="J161:J225" si="30">E161+F161-H161-K161-I161</f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30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30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0">
        <v>12.14</v>
      </c>
      <c r="P163" s="78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30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30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30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30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30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30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28" si="31">+E170+F170</f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30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30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30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+ยกมา!J174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2">+E174+F174</f>
        <v>0</v>
      </c>
      <c r="H174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34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40</v>
      </c>
      <c r="G175" s="43">
        <f t="shared" si="31"/>
        <v>40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30"/>
        <v>1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39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1950</v>
      </c>
      <c r="N175" s="19"/>
      <c r="O175" s="120">
        <v>23.02</v>
      </c>
      <c r="P175" s="78">
        <f t="shared" si="29"/>
        <v>897.78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30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31"/>
        <v>10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30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550</v>
      </c>
      <c r="N178" s="19"/>
      <c r="O178" s="120">
        <v>38</v>
      </c>
      <c r="P178" s="78">
        <f t="shared" si="29"/>
        <v>380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30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3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40</v>
      </c>
      <c r="G180" s="43">
        <f t="shared" si="31"/>
        <v>43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30"/>
        <v>7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36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1260</v>
      </c>
      <c r="N180" s="19"/>
      <c r="O180" s="89"/>
      <c r="P180" s="78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30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30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30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30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31"/>
        <v>10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30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800</v>
      </c>
      <c r="N185" s="19"/>
      <c r="O185" s="120">
        <v>63</v>
      </c>
      <c r="P185" s="78">
        <f t="shared" si="29"/>
        <v>630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9">+E187+F187</f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46">
        <f>+ยกมา!J188</f>
        <v>150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9"/>
        <v>150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120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30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305</v>
      </c>
      <c r="N188" s="19"/>
      <c r="O188" s="89">
        <v>3.5</v>
      </c>
      <c r="P188" s="78">
        <f>+K188*O188</f>
        <v>105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30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30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+ยกมา!J193</f>
        <v>10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45</v>
      </c>
      <c r="G193" s="43">
        <f t="shared" si="31"/>
        <v>55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30"/>
        <v>19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36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2160</v>
      </c>
      <c r="N193" s="19"/>
      <c r="O193" s="120">
        <v>38</v>
      </c>
      <c r="P193" s="78">
        <f t="shared" si="29"/>
        <v>1368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+ยกมา!J194</f>
        <v>7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80</v>
      </c>
      <c r="G194" s="43">
        <f t="shared" si="31"/>
        <v>87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5</v>
      </c>
      <c r="J194" s="43">
        <f t="shared" si="30"/>
        <v>27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6600</v>
      </c>
      <c r="N194" s="19"/>
      <c r="O194" s="120">
        <v>73</v>
      </c>
      <c r="P194" s="78">
        <f t="shared" si="29"/>
        <v>4015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30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38</v>
      </c>
      <c r="P195" s="78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1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30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>
        <v>73</v>
      </c>
      <c r="P196" s="78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30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1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30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64.38</v>
      </c>
      <c r="P198" s="78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30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30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30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30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30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30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149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1"/>
        <v>149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6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30"/>
        <v>40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103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5665</v>
      </c>
      <c r="N205" s="19"/>
      <c r="O205" s="120">
        <v>40</v>
      </c>
      <c r="P205" s="78">
        <f t="shared" si="29"/>
        <v>4120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30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28</v>
      </c>
      <c r="G208" s="43">
        <f t="shared" si="31"/>
        <v>28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30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28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1400</v>
      </c>
      <c r="N208" s="19"/>
      <c r="O208" s="120">
        <v>33</v>
      </c>
      <c r="P208" s="78">
        <f t="shared" si="29"/>
        <v>924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4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43</v>
      </c>
      <c r="G209" s="43">
        <f t="shared" si="31"/>
        <v>47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30"/>
        <v>12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35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4200</v>
      </c>
      <c r="N209" s="19"/>
      <c r="O209" s="120">
        <v>83</v>
      </c>
      <c r="P209" s="78">
        <f t="shared" si="29"/>
        <v>2905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30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30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30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30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30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30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30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0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30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89"/>
      <c r="P217" s="78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30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30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30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30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30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30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30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2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28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/>
      <c r="C229" s="19" t="s">
        <v>1416</v>
      </c>
      <c r="D229" s="10" t="s">
        <v>433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6">
        <f t="shared" ref="G229:G252" si="49">E229+F229</f>
        <v>0</v>
      </c>
      <c r="H229" s="77">
        <v>0</v>
      </c>
      <c r="I229" s="75">
        <v>0</v>
      </c>
      <c r="J229" s="46">
        <f t="shared" ref="J229:J253" si="50">+G229-H229-K229-I229</f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/>
      <c r="C230" s="19" t="s">
        <v>1418</v>
      </c>
      <c r="D230" s="10" t="s">
        <v>433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6">
        <f t="shared" si="49"/>
        <v>0</v>
      </c>
      <c r="H230" s="77">
        <v>0</v>
      </c>
      <c r="I230" s="75">
        <v>0</v>
      </c>
      <c r="J230" s="46">
        <f t="shared" si="50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6">
        <f t="shared" si="49"/>
        <v>0</v>
      </c>
      <c r="H231" s="77">
        <v>0</v>
      </c>
      <c r="I231" s="75">
        <v>0</v>
      </c>
      <c r="J231" s="46">
        <f t="shared" si="50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6">
        <f t="shared" si="49"/>
        <v>0</v>
      </c>
      <c r="H232" s="77">
        <v>0</v>
      </c>
      <c r="I232" s="75">
        <v>0</v>
      </c>
      <c r="J232" s="46">
        <f t="shared" si="50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6">
        <f t="shared" si="49"/>
        <v>0</v>
      </c>
      <c r="H233" s="77">
        <v>0</v>
      </c>
      <c r="I233" s="75">
        <v>0</v>
      </c>
      <c r="J233" s="46">
        <f t="shared" si="50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6">
        <f t="shared" si="49"/>
        <v>0</v>
      </c>
      <c r="H234" s="77">
        <v>0</v>
      </c>
      <c r="I234" s="75">
        <v>0</v>
      </c>
      <c r="J234" s="46">
        <f t="shared" si="50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46">
        <f>+ยกมา!J235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6">
        <f t="shared" si="49"/>
        <v>0</v>
      </c>
      <c r="H235" s="77">
        <v>0</v>
      </c>
      <c r="I235" s="75">
        <v>0</v>
      </c>
      <c r="J235" s="46">
        <f t="shared" si="50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50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89"/>
      <c r="P235" s="78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46">
        <f>+ยกมา!J236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6">
        <f t="shared" si="49"/>
        <v>0</v>
      </c>
      <c r="H236" s="77">
        <v>0</v>
      </c>
      <c r="I236" s="75">
        <v>0</v>
      </c>
      <c r="J236" s="46">
        <f t="shared" si="50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89"/>
      <c r="P236" s="78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46">
        <f>+ยกมา!J237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6">
        <f t="shared" si="49"/>
        <v>0</v>
      </c>
      <c r="H237" s="77">
        <v>0</v>
      </c>
      <c r="I237" s="75">
        <v>0</v>
      </c>
      <c r="J237" s="46">
        <f t="shared" si="50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35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89"/>
      <c r="P237" s="78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46">
        <f>+ยกมา!J238</f>
        <v>3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6">
        <f t="shared" si="49"/>
        <v>3</v>
      </c>
      <c r="H238" s="77">
        <v>0</v>
      </c>
      <c r="I238" s="75">
        <v>0</v>
      </c>
      <c r="J238" s="46">
        <f t="shared" si="50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3</v>
      </c>
      <c r="L238" s="20">
        <v>80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240</v>
      </c>
      <c r="N238" s="19"/>
      <c r="O238" s="129"/>
      <c r="P238" s="78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46">
        <f>+ยกมา!J239</f>
        <v>14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6">
        <f t="shared" si="49"/>
        <v>14</v>
      </c>
      <c r="H239" s="77">
        <v>0</v>
      </c>
      <c r="I239" s="75">
        <v>0</v>
      </c>
      <c r="J239" s="46">
        <f t="shared" si="50"/>
        <v>5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9</v>
      </c>
      <c r="L239" s="20">
        <v>35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315</v>
      </c>
      <c r="N239" s="19"/>
      <c r="O239" s="120">
        <v>30</v>
      </c>
      <c r="P239" s="78">
        <f t="shared" si="51"/>
        <v>270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46">
        <f>+ยกมา!J240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6">
        <f t="shared" si="49"/>
        <v>0</v>
      </c>
      <c r="H240" s="77">
        <v>0</v>
      </c>
      <c r="I240" s="75">
        <v>0</v>
      </c>
      <c r="J240" s="46">
        <f t="shared" si="50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89"/>
      <c r="P240" s="78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46">
        <f>+ยกมา!J241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6">
        <f t="shared" si="49"/>
        <v>0</v>
      </c>
      <c r="H241" s="77">
        <v>0</v>
      </c>
      <c r="I241" s="75">
        <v>0</v>
      </c>
      <c r="J241" s="46">
        <f t="shared" si="50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89">
        <v>12.41</v>
      </c>
      <c r="P241" s="78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9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46">
        <f>+ยกมา!J242</f>
        <v>10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6">
        <f t="shared" si="49"/>
        <v>10</v>
      </c>
      <c r="H242" s="77">
        <v>0</v>
      </c>
      <c r="I242" s="75">
        <v>0</v>
      </c>
      <c r="J242" s="46">
        <f t="shared" si="50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10</v>
      </c>
      <c r="L242" s="20">
        <v>22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150</v>
      </c>
      <c r="N242" s="19"/>
      <c r="O242" s="89">
        <v>6.86</v>
      </c>
      <c r="P242" s="78">
        <f t="shared" si="51"/>
        <v>68.600000000000009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9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46">
        <f>+ยกมา!J243</f>
        <v>2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6">
        <f t="shared" si="49"/>
        <v>2</v>
      </c>
      <c r="H243" s="77">
        <v>0</v>
      </c>
      <c r="I243" s="75">
        <v>0</v>
      </c>
      <c r="J243" s="46">
        <f t="shared" si="50"/>
        <v>1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</v>
      </c>
      <c r="L243" s="20">
        <v>35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35</v>
      </c>
      <c r="N243" s="19"/>
      <c r="O243" s="89">
        <v>11.86</v>
      </c>
      <c r="P243" s="78">
        <f t="shared" ref="P243:P246" si="52">+K243*O243</f>
        <v>11.86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9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46">
        <f>+ยกมา!J244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6">
        <f t="shared" si="49"/>
        <v>0</v>
      </c>
      <c r="H244" s="77">
        <v>0</v>
      </c>
      <c r="I244" s="75">
        <v>0</v>
      </c>
      <c r="J244" s="46">
        <f t="shared" si="50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25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89">
        <v>8.1300000000000008</v>
      </c>
      <c r="P244" s="78">
        <f t="shared" si="52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9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46">
        <f>+ยกมา!J245</f>
        <v>10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6">
        <f t="shared" si="49"/>
        <v>10</v>
      </c>
      <c r="H245" s="77">
        <v>0</v>
      </c>
      <c r="I245" s="75">
        <v>0</v>
      </c>
      <c r="J245" s="46">
        <f t="shared" si="50"/>
        <v>7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3</v>
      </c>
      <c r="L245" s="20">
        <v>15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60</v>
      </c>
      <c r="N245" s="19"/>
      <c r="O245" s="89">
        <v>10.47</v>
      </c>
      <c r="P245" s="78">
        <f t="shared" si="52"/>
        <v>31.410000000000004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9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+'5'!J246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10</v>
      </c>
      <c r="G246" s="46">
        <f t="shared" si="49"/>
        <v>10</v>
      </c>
      <c r="H246" s="77">
        <v>0</v>
      </c>
      <c r="I246" s="75">
        <v>0</v>
      </c>
      <c r="J246" s="46">
        <f t="shared" si="50"/>
        <v>2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8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155</v>
      </c>
      <c r="N246" s="19"/>
      <c r="O246" s="129"/>
      <c r="P246" s="78">
        <f t="shared" si="52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/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30</v>
      </c>
      <c r="G247" s="46">
        <f t="shared" si="49"/>
        <v>30</v>
      </c>
      <c r="H247" s="77">
        <v>0</v>
      </c>
      <c r="I247" s="75">
        <v>0</v>
      </c>
      <c r="J247" s="46">
        <f t="shared" si="50"/>
        <v>25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5</v>
      </c>
      <c r="L247" s="20">
        <v>20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75</v>
      </c>
      <c r="N247" s="19"/>
      <c r="O247" s="129"/>
      <c r="P247" s="78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9" x14ac:dyDescent="0.55000000000000004">
      <c r="A248" s="10">
        <v>244</v>
      </c>
      <c r="B248" s="10">
        <v>20060434</v>
      </c>
      <c r="C248" s="19" t="s">
        <v>1445</v>
      </c>
      <c r="D248" s="10" t="s">
        <v>433</v>
      </c>
      <c r="E248" s="46">
        <f>+ยกมา!J248</f>
        <v>0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3</v>
      </c>
      <c r="G248" s="46">
        <f t="shared" si="49"/>
        <v>3</v>
      </c>
      <c r="H248" s="77">
        <v>0</v>
      </c>
      <c r="I248" s="75">
        <v>0</v>
      </c>
      <c r="J248" s="46">
        <f t="shared" si="50"/>
        <v>1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2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70</v>
      </c>
      <c r="N248" s="19"/>
      <c r="O248" s="120">
        <v>11.03</v>
      </c>
      <c r="P248" s="78">
        <f t="shared" si="47"/>
        <v>22.06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9" x14ac:dyDescent="0.55000000000000004">
      <c r="A249" s="10">
        <v>245</v>
      </c>
      <c r="B249" s="10">
        <v>20060765</v>
      </c>
      <c r="C249" s="19" t="s">
        <v>1446</v>
      </c>
      <c r="D249" s="10" t="s">
        <v>433</v>
      </c>
      <c r="E249" s="46">
        <f>+ยกมา!J249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3</v>
      </c>
      <c r="G249" s="46">
        <f t="shared" si="49"/>
        <v>3</v>
      </c>
      <c r="H249" s="77">
        <v>0</v>
      </c>
      <c r="I249" s="75">
        <v>0</v>
      </c>
      <c r="J249" s="46">
        <f t="shared" si="50"/>
        <v>0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3</v>
      </c>
      <c r="L249" s="20">
        <v>35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105</v>
      </c>
      <c r="N249" s="19"/>
      <c r="O249" s="120">
        <v>9.94</v>
      </c>
      <c r="P249" s="78">
        <f t="shared" si="47"/>
        <v>29.82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9" x14ac:dyDescent="0.55000000000000004">
      <c r="A250" s="10">
        <v>246</v>
      </c>
      <c r="B250" s="10">
        <v>20060976</v>
      </c>
      <c r="C250" s="19" t="s">
        <v>1447</v>
      </c>
      <c r="D250" s="10" t="s">
        <v>433</v>
      </c>
      <c r="E250" s="46">
        <f>+ยกมา!J250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3</v>
      </c>
      <c r="G250" s="46">
        <f t="shared" si="49"/>
        <v>3</v>
      </c>
      <c r="H250" s="77">
        <v>0</v>
      </c>
      <c r="I250" s="75">
        <v>0</v>
      </c>
      <c r="J250" s="46">
        <f t="shared" si="50"/>
        <v>1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2</v>
      </c>
      <c r="L250" s="20">
        <v>29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58</v>
      </c>
      <c r="N250" s="19"/>
      <c r="O250" s="120">
        <v>7.83</v>
      </c>
      <c r="P250" s="78">
        <f t="shared" si="47"/>
        <v>15.66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9" x14ac:dyDescent="0.55000000000000004">
      <c r="A251" s="10">
        <v>247</v>
      </c>
      <c r="B251" s="10"/>
      <c r="C251" s="19"/>
      <c r="D251" s="10"/>
      <c r="E251" s="46">
        <f>+ยกมา!J251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6">
        <f t="shared" si="49"/>
        <v>0</v>
      </c>
      <c r="H251" s="77">
        <v>0</v>
      </c>
      <c r="I251" s="75">
        <v>0</v>
      </c>
      <c r="J251" s="46">
        <f t="shared" si="50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89"/>
      <c r="P251" s="78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9" ht="24" customHeight="1" x14ac:dyDescent="0.55000000000000004">
      <c r="A252" s="10">
        <v>248</v>
      </c>
      <c r="B252" s="10"/>
      <c r="C252" s="19"/>
      <c r="D252" s="10"/>
      <c r="E252" s="46">
        <f>+ยกมา!J252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6">
        <f t="shared" si="49"/>
        <v>0</v>
      </c>
      <c r="H252" s="77">
        <v>0</v>
      </c>
      <c r="I252" s="75">
        <v>0</v>
      </c>
      <c r="J252" s="46">
        <f t="shared" si="50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9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SUM(F5:F252)</f>
        <v>1818</v>
      </c>
      <c r="G253" s="46">
        <f t="shared" ref="G253" si="53">E253+F253</f>
        <v>1818</v>
      </c>
      <c r="H253" s="77">
        <f>SUM(H5:H252)</f>
        <v>17</v>
      </c>
      <c r="I253" s="75">
        <v>0</v>
      </c>
      <c r="J253" s="46">
        <f t="shared" si="50"/>
        <v>-59</v>
      </c>
      <c r="K253" s="44">
        <f>SUM(K5:K252)</f>
        <v>1860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>SUM(P5:P252)</f>
        <v>54093.250000000007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9" s="48" customFormat="1" ht="25.5" customHeight="1" x14ac:dyDescent="0.55000000000000004">
      <c r="A254" s="152" t="s">
        <v>223</v>
      </c>
      <c r="B254" s="153"/>
      <c r="C254" s="153"/>
      <c r="D254" s="154"/>
      <c r="E254" s="158" t="s">
        <v>239</v>
      </c>
      <c r="F254" s="159"/>
      <c r="G254" s="155" t="s">
        <v>224</v>
      </c>
      <c r="H254" s="156"/>
      <c r="I254" s="157"/>
      <c r="J254" s="160" t="s">
        <v>225</v>
      </c>
      <c r="K254" s="160"/>
      <c r="L254" s="160"/>
      <c r="M254" s="50">
        <f>SUM(M5:M253)</f>
        <v>130338</v>
      </c>
      <c r="N254" s="51" t="s">
        <v>219</v>
      </c>
      <c r="O254" s="2"/>
      <c r="P254" s="2"/>
      <c r="Q254" s="49"/>
      <c r="R254" s="57"/>
      <c r="S254" s="5"/>
      <c r="T254" s="5"/>
      <c r="U254" s="5"/>
      <c r="V254" s="5"/>
      <c r="W254" s="5"/>
      <c r="X254" s="5"/>
      <c r="Y254" s="5"/>
      <c r="Z254" s="2"/>
      <c r="AA254" s="2"/>
      <c r="AB254" s="2"/>
      <c r="AC254" s="49"/>
    </row>
    <row r="255" spans="1:29" s="49" customFormat="1" ht="24.75" customHeight="1" x14ac:dyDescent="0.55000000000000004">
      <c r="A255" s="161" t="s">
        <v>226</v>
      </c>
      <c r="B255" s="162"/>
      <c r="C255" s="167">
        <f>+M257</f>
        <v>130338</v>
      </c>
      <c r="D255" s="168"/>
      <c r="E255" s="52" t="s">
        <v>227</v>
      </c>
      <c r="F255" s="53">
        <f>+M254</f>
        <v>130338</v>
      </c>
      <c r="G255" s="54" t="s">
        <v>217</v>
      </c>
      <c r="H255" s="149">
        <f>SUM(U36)</f>
        <v>30</v>
      </c>
      <c r="I255" s="150"/>
      <c r="J255" s="142"/>
      <c r="K255" s="142"/>
      <c r="L255" s="142"/>
      <c r="M255" s="56"/>
      <c r="N255" s="56">
        <f>+W36</f>
        <v>47668</v>
      </c>
      <c r="O255" s="2"/>
      <c r="P255" s="2"/>
      <c r="Q255" s="2"/>
      <c r="R255" s="1"/>
      <c r="S255" s="1"/>
      <c r="T255" s="1"/>
      <c r="U255" s="1"/>
      <c r="V255" s="1"/>
      <c r="W255" s="1"/>
      <c r="X255" s="1"/>
      <c r="Y255" s="1"/>
      <c r="Z255" s="2"/>
      <c r="AA255" s="2"/>
      <c r="AB255" s="2"/>
    </row>
    <row r="256" spans="1:29" s="49" customFormat="1" ht="24.75" customHeight="1" x14ac:dyDescent="0.55000000000000004">
      <c r="A256" s="161"/>
      <c r="B256" s="162"/>
      <c r="C256" s="167"/>
      <c r="D256" s="168"/>
      <c r="E256" s="52" t="s">
        <v>228</v>
      </c>
      <c r="F256" s="53">
        <f>N257</f>
        <v>10180</v>
      </c>
      <c r="G256" s="54"/>
      <c r="H256" s="149">
        <v>0</v>
      </c>
      <c r="I256" s="150"/>
      <c r="J256" s="142" t="s">
        <v>229</v>
      </c>
      <c r="K256" s="142"/>
      <c r="L256" s="142"/>
      <c r="M256" s="56">
        <f>-T36</f>
        <v>0</v>
      </c>
      <c r="N256" s="56" t="s">
        <v>228</v>
      </c>
      <c r="O256" s="2"/>
      <c r="P256" s="2"/>
      <c r="Q256" s="2"/>
      <c r="R256" s="1"/>
      <c r="S256" s="1"/>
      <c r="T256" s="1"/>
      <c r="U256" s="1"/>
      <c r="V256" s="1"/>
      <c r="W256" s="1"/>
      <c r="X256" s="1"/>
      <c r="Y256" s="1"/>
      <c r="Z256" s="2"/>
      <c r="AA256" s="2"/>
      <c r="AB256" s="2"/>
    </row>
    <row r="257" spans="1:29" s="49" customFormat="1" ht="24.75" customHeight="1" x14ac:dyDescent="0.55000000000000004">
      <c r="A257" s="163" t="s">
        <v>10</v>
      </c>
      <c r="B257" s="164"/>
      <c r="C257" s="167">
        <f>+F256</f>
        <v>10180</v>
      </c>
      <c r="D257" s="168"/>
      <c r="E257" s="52"/>
      <c r="F257" s="53"/>
      <c r="G257" s="54" t="s">
        <v>230</v>
      </c>
      <c r="H257" s="149">
        <f>+V36</f>
        <v>55</v>
      </c>
      <c r="I257" s="150"/>
      <c r="J257" s="143" t="s">
        <v>231</v>
      </c>
      <c r="K257" s="144"/>
      <c r="L257" s="145"/>
      <c r="M257" s="56">
        <f>+M254-M255</f>
        <v>130338</v>
      </c>
      <c r="N257" s="58">
        <f>+S36</f>
        <v>10180</v>
      </c>
      <c r="O257" s="2"/>
      <c r="P257" s="2"/>
      <c r="Q257" s="2"/>
      <c r="R257" s="1"/>
      <c r="S257" s="1"/>
      <c r="T257" s="1"/>
      <c r="U257" s="1"/>
      <c r="V257" s="1"/>
      <c r="W257" s="1"/>
      <c r="X257" s="1"/>
      <c r="Y257" s="1"/>
      <c r="Z257" s="2"/>
      <c r="AA257" s="2"/>
      <c r="AB257" s="2"/>
    </row>
    <row r="258" spans="1:29" s="49" customFormat="1" ht="24.75" customHeight="1" x14ac:dyDescent="0.55000000000000004">
      <c r="A258" s="165" t="s">
        <v>232</v>
      </c>
      <c r="B258" s="166"/>
      <c r="C258" s="167">
        <f>+C255-C257</f>
        <v>120158</v>
      </c>
      <c r="D258" s="168"/>
      <c r="E258" s="52" t="s">
        <v>232</v>
      </c>
      <c r="F258" s="53">
        <f>+F255-F256</f>
        <v>120158</v>
      </c>
      <c r="G258" s="54" t="s">
        <v>233</v>
      </c>
      <c r="H258" s="149">
        <f>SUM(H255:H257)</f>
        <v>85</v>
      </c>
      <c r="I258" s="150"/>
      <c r="J258" s="142" t="s">
        <v>206</v>
      </c>
      <c r="K258" s="142"/>
      <c r="L258" s="142"/>
      <c r="M258" s="56">
        <f>H258</f>
        <v>85</v>
      </c>
      <c r="N258" s="55"/>
      <c r="O258" s="2"/>
      <c r="P258" s="2"/>
      <c r="Q258" s="2"/>
      <c r="R258" s="1"/>
      <c r="S258" s="1"/>
      <c r="T258" s="1"/>
      <c r="U258" s="1"/>
      <c r="V258" s="1"/>
      <c r="W258" s="1"/>
      <c r="X258" s="1"/>
      <c r="Y258" s="1"/>
      <c r="Z258" s="2"/>
      <c r="AA258" s="2"/>
      <c r="AB258" s="2"/>
    </row>
    <row r="259" spans="1:29" s="49" customFormat="1" ht="24.75" customHeight="1" x14ac:dyDescent="0.55000000000000004">
      <c r="A259" s="59"/>
      <c r="B259" s="116"/>
      <c r="C259" s="59"/>
      <c r="D259" s="59"/>
      <c r="E259" s="52" t="s">
        <v>234</v>
      </c>
      <c r="F259" s="53">
        <v>100000</v>
      </c>
      <c r="J259" s="146" t="s">
        <v>208</v>
      </c>
      <c r="K259" s="147"/>
      <c r="L259" s="148"/>
      <c r="M259" s="56">
        <f>M257-M258-N255-N257</f>
        <v>72405</v>
      </c>
      <c r="N259" s="55"/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59"/>
      <c r="B260" s="116"/>
      <c r="C260" s="59"/>
      <c r="D260" s="59"/>
      <c r="E260" s="52" t="s">
        <v>235</v>
      </c>
      <c r="F260" s="53">
        <f>F258-F259</f>
        <v>20158</v>
      </c>
      <c r="J260" s="146" t="s">
        <v>209</v>
      </c>
      <c r="K260" s="147"/>
      <c r="L260" s="148"/>
      <c r="M260" s="56">
        <f>+Y36</f>
        <v>72405</v>
      </c>
      <c r="N260" s="55"/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  <c r="AC260" s="2"/>
    </row>
    <row r="261" spans="1:29" s="49" customFormat="1" ht="30" customHeight="1" x14ac:dyDescent="0.55000000000000004">
      <c r="A261" s="59"/>
      <c r="B261" s="116"/>
      <c r="C261" s="59"/>
      <c r="D261" s="59"/>
      <c r="E261" s="52" t="s">
        <v>236</v>
      </c>
      <c r="F261" s="53">
        <f>F260*4%</f>
        <v>806.32</v>
      </c>
      <c r="J261" s="146" t="s">
        <v>210</v>
      </c>
      <c r="K261" s="147"/>
      <c r="L261" s="148"/>
      <c r="M261" s="56">
        <v>0</v>
      </c>
      <c r="N261" s="55"/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  <c r="AC261" s="2"/>
    </row>
    <row r="262" spans="1:29" ht="24.75" customHeight="1" thickBot="1" x14ac:dyDescent="0.6">
      <c r="A262" s="59"/>
      <c r="B262" s="116"/>
      <c r="C262" s="59"/>
      <c r="D262" s="59"/>
      <c r="E262" s="99" t="s">
        <v>1369</v>
      </c>
      <c r="F262" s="100">
        <v>100</v>
      </c>
      <c r="J262" s="151" t="s">
        <v>211</v>
      </c>
      <c r="K262" s="151"/>
      <c r="L262" s="151"/>
      <c r="M262" s="60">
        <f>+M260-M259</f>
        <v>0</v>
      </c>
      <c r="N262" s="65"/>
    </row>
    <row r="263" spans="1:29" ht="24.75" customHeight="1" thickBot="1" x14ac:dyDescent="0.6">
      <c r="H263" s="139" t="s">
        <v>237</v>
      </c>
      <c r="I263" s="140"/>
      <c r="J263" s="140"/>
      <c r="K263" s="140"/>
      <c r="L263" s="140"/>
      <c r="M263" s="140"/>
      <c r="N263" s="141"/>
    </row>
    <row r="264" spans="1:29" x14ac:dyDescent="0.55000000000000004">
      <c r="F264" s="23"/>
    </row>
  </sheetData>
  <autoFilter ref="A4:AC263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54:D254"/>
    <mergeCell ref="G254:I254"/>
    <mergeCell ref="J261:L261"/>
    <mergeCell ref="E254:F254"/>
    <mergeCell ref="J254:L254"/>
    <mergeCell ref="A255:B255"/>
    <mergeCell ref="A257:B257"/>
    <mergeCell ref="A258:B258"/>
    <mergeCell ref="C255:D255"/>
    <mergeCell ref="C256:D256"/>
    <mergeCell ref="C257:D257"/>
    <mergeCell ref="C258:D258"/>
    <mergeCell ref="A256:B256"/>
    <mergeCell ref="H263:N263"/>
    <mergeCell ref="J255:L255"/>
    <mergeCell ref="J256:L256"/>
    <mergeCell ref="J257:L257"/>
    <mergeCell ref="J258:L258"/>
    <mergeCell ref="J259:L259"/>
    <mergeCell ref="J260:L260"/>
    <mergeCell ref="H258:I258"/>
    <mergeCell ref="H255:I255"/>
    <mergeCell ref="H256:I256"/>
    <mergeCell ref="H257:I257"/>
    <mergeCell ref="J262:L262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0"/>
  <sheetViews>
    <sheetView zoomScale="90" zoomScaleNormal="9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28</v>
      </c>
      <c r="F5" s="70"/>
      <c r="G5" s="46">
        <f t="shared" ref="G5" si="0">E5+F5</f>
        <v>28</v>
      </c>
      <c r="H5" s="77">
        <v>0</v>
      </c>
      <c r="I5" s="75">
        <v>0</v>
      </c>
      <c r="J5" s="46">
        <f t="shared" ref="J5" si="1">+G5-H5-K5-I5</f>
        <v>28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43</v>
      </c>
      <c r="F6" s="70"/>
      <c r="G6" s="46">
        <f t="shared" ref="G6:G26" si="2">E6+F6</f>
        <v>43</v>
      </c>
      <c r="H6" s="77">
        <v>0</v>
      </c>
      <c r="I6" s="75">
        <v>0</v>
      </c>
      <c r="J6" s="46">
        <f t="shared" ref="J6:J26" si="3">+G6-H6-K6-I6</f>
        <v>43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12</v>
      </c>
      <c r="F11" s="70"/>
      <c r="G11" s="46">
        <f t="shared" si="2"/>
        <v>12</v>
      </c>
      <c r="H11" s="77">
        <v>0</v>
      </c>
      <c r="I11" s="75">
        <v>0</v>
      </c>
      <c r="J11" s="46">
        <f t="shared" si="3"/>
        <v>12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20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20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si="5"/>
        <v>0</v>
      </c>
      <c r="Q15" s="120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5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5"/>
        <v>0</v>
      </c>
      <c r="Q17" s="120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v>12</v>
      </c>
      <c r="F18" s="70"/>
      <c r="G18" s="46">
        <f t="shared" si="2"/>
        <v>12</v>
      </c>
      <c r="H18" s="77">
        <v>0</v>
      </c>
      <c r="I18" s="75">
        <v>0</v>
      </c>
      <c r="J18" s="46">
        <f t="shared" si="3"/>
        <v>12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5"/>
        <v>0</v>
      </c>
      <c r="Q18" s="120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5"/>
        <v>0</v>
      </c>
      <c r="Q19" s="120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3</v>
      </c>
      <c r="F20" s="70"/>
      <c r="G20" s="46">
        <f t="shared" si="2"/>
        <v>3</v>
      </c>
      <c r="H20" s="77">
        <v>0</v>
      </c>
      <c r="I20" s="75">
        <v>0</v>
      </c>
      <c r="J20" s="46">
        <f t="shared" si="3"/>
        <v>3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5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2"/>
        <v>0</v>
      </c>
      <c r="H21" s="77">
        <v>0</v>
      </c>
      <c r="I21" s="75">
        <v>0</v>
      </c>
      <c r="J21" s="46">
        <f t="shared" si="3"/>
        <v>0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5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16</v>
      </c>
      <c r="F22" s="70"/>
      <c r="G22" s="46">
        <f t="shared" si="2"/>
        <v>16</v>
      </c>
      <c r="H22" s="77">
        <v>0</v>
      </c>
      <c r="I22" s="75">
        <v>0</v>
      </c>
      <c r="J22" s="46">
        <f t="shared" si="3"/>
        <v>16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5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5"/>
        <v>0</v>
      </c>
      <c r="Q23" s="120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1</v>
      </c>
      <c r="F24" s="70"/>
      <c r="G24" s="46">
        <f t="shared" si="2"/>
        <v>1</v>
      </c>
      <c r="H24" s="77">
        <v>0</v>
      </c>
      <c r="I24" s="75">
        <v>0</v>
      </c>
      <c r="J24" s="46">
        <f t="shared" si="3"/>
        <v>1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5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5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5"/>
        <v>0</v>
      </c>
      <c r="Q26" s="120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5"/>
        <v>0</v>
      </c>
      <c r="Q27" s="120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5"/>
        <v>0</v>
      </c>
      <c r="Q29" s="120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7"/>
        <v>0</v>
      </c>
      <c r="H30" s="77">
        <v>0</v>
      </c>
      <c r="I30" s="75">
        <v>0</v>
      </c>
      <c r="J30" s="46">
        <f t="shared" si="8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5"/>
        <v>0</v>
      </c>
      <c r="Q30" s="120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21</v>
      </c>
      <c r="F31" s="70"/>
      <c r="G31" s="46">
        <f t="shared" si="7"/>
        <v>21</v>
      </c>
      <c r="H31" s="77">
        <v>0</v>
      </c>
      <c r="I31" s="75">
        <v>0</v>
      </c>
      <c r="J31" s="46">
        <f t="shared" si="8"/>
        <v>21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4</v>
      </c>
      <c r="F32" s="70"/>
      <c r="G32" s="46">
        <f t="shared" si="7"/>
        <v>4</v>
      </c>
      <c r="H32" s="77">
        <v>0</v>
      </c>
      <c r="I32" s="75">
        <v>0</v>
      </c>
      <c r="J32" s="46">
        <f t="shared" si="8"/>
        <v>4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5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3</v>
      </c>
      <c r="F33" s="70"/>
      <c r="G33" s="46">
        <f t="shared" si="7"/>
        <v>3</v>
      </c>
      <c r="H33" s="77">
        <v>0</v>
      </c>
      <c r="I33" s="75">
        <v>0</v>
      </c>
      <c r="J33" s="46">
        <f t="shared" si="8"/>
        <v>3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5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3</v>
      </c>
      <c r="F35" s="70"/>
      <c r="G35" s="46">
        <f t="shared" si="7"/>
        <v>3</v>
      </c>
      <c r="H35" s="77">
        <v>0</v>
      </c>
      <c r="I35" s="75">
        <v>0</v>
      </c>
      <c r="J35" s="46">
        <f t="shared" si="8"/>
        <v>3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5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5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5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4</v>
      </c>
      <c r="F39" s="70"/>
      <c r="G39" s="46">
        <f t="shared" si="7"/>
        <v>4</v>
      </c>
      <c r="H39" s="77">
        <v>0</v>
      </c>
      <c r="I39" s="75">
        <v>0</v>
      </c>
      <c r="J39" s="46">
        <f t="shared" si="8"/>
        <v>4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si="5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3</v>
      </c>
      <c r="F40" s="70"/>
      <c r="G40" s="46">
        <f t="shared" si="7"/>
        <v>3</v>
      </c>
      <c r="H40" s="77">
        <v>0</v>
      </c>
      <c r="I40" s="75">
        <v>0</v>
      </c>
      <c r="J40" s="46">
        <f t="shared" si="8"/>
        <v>3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7"/>
        <v>0</v>
      </c>
      <c r="H42" s="77">
        <v>0</v>
      </c>
      <c r="I42" s="75">
        <v>0</v>
      </c>
      <c r="J42" s="46">
        <f t="shared" si="8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7"/>
        <v>0</v>
      </c>
      <c r="H43" s="77">
        <v>0</v>
      </c>
      <c r="I43" s="75">
        <v>0</v>
      </c>
      <c r="J43" s="46">
        <f t="shared" si="8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7"/>
        <v>0</v>
      </c>
      <c r="H45" s="77">
        <v>0</v>
      </c>
      <c r="I45" s="75">
        <v>0</v>
      </c>
      <c r="J45" s="46">
        <f t="shared" si="8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8</v>
      </c>
      <c r="F46" s="70"/>
      <c r="G46" s="46">
        <f t="shared" si="7"/>
        <v>8</v>
      </c>
      <c r="H46" s="77">
        <v>0</v>
      </c>
      <c r="I46" s="75">
        <v>0</v>
      </c>
      <c r="J46" s="46">
        <f t="shared" si="8"/>
        <v>8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7</v>
      </c>
      <c r="F48" s="70"/>
      <c r="G48" s="46">
        <f t="shared" si="7"/>
        <v>7</v>
      </c>
      <c r="H48" s="77">
        <v>0</v>
      </c>
      <c r="I48" s="75">
        <v>0</v>
      </c>
      <c r="J48" s="46">
        <f t="shared" si="8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1</v>
      </c>
      <c r="F49" s="70"/>
      <c r="G49" s="46">
        <f t="shared" si="7"/>
        <v>1</v>
      </c>
      <c r="H49" s="77">
        <v>0</v>
      </c>
      <c r="I49" s="75">
        <v>0</v>
      </c>
      <c r="J49" s="46">
        <f t="shared" si="8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7"/>
        <v>0</v>
      </c>
      <c r="H50" s="77">
        <v>0</v>
      </c>
      <c r="I50" s="75">
        <v>0</v>
      </c>
      <c r="J50" s="46">
        <f t="shared" si="8"/>
        <v>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7"/>
        <v>0</v>
      </c>
      <c r="H51" s="77">
        <v>0</v>
      </c>
      <c r="I51" s="75">
        <v>0</v>
      </c>
      <c r="J51" s="46">
        <f t="shared" si="8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12</v>
      </c>
      <c r="F53" s="70"/>
      <c r="G53" s="46">
        <f t="shared" si="7"/>
        <v>12</v>
      </c>
      <c r="H53" s="77">
        <v>0</v>
      </c>
      <c r="I53" s="75">
        <v>0</v>
      </c>
      <c r="J53" s="46">
        <f t="shared" si="8"/>
        <v>12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7"/>
        <v>0</v>
      </c>
      <c r="H54" s="77">
        <v>0</v>
      </c>
      <c r="I54" s="75">
        <v>0</v>
      </c>
      <c r="J54" s="46">
        <f t="shared" si="8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7"/>
        <v>0</v>
      </c>
      <c r="H57" s="77">
        <v>0</v>
      </c>
      <c r="I57" s="75">
        <v>0</v>
      </c>
      <c r="J57" s="46">
        <f t="shared" si="8"/>
        <v>0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7"/>
        <v>0</v>
      </c>
      <c r="H58" s="77">
        <v>0</v>
      </c>
      <c r="I58" s="75">
        <v>0</v>
      </c>
      <c r="J58" s="46">
        <f t="shared" si="8"/>
        <v>0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7"/>
        <v>0</v>
      </c>
      <c r="H59" s="77">
        <v>0</v>
      </c>
      <c r="I59" s="75">
        <v>0</v>
      </c>
      <c r="J59" s="46">
        <f t="shared" si="8"/>
        <v>0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7"/>
        <v>0</v>
      </c>
      <c r="H60" s="77">
        <v>0</v>
      </c>
      <c r="I60" s="75">
        <v>0</v>
      </c>
      <c r="J60" s="46">
        <f t="shared" si="8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5"/>
        <v>0</v>
      </c>
      <c r="Q61" s="120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5"/>
        <v>0</v>
      </c>
      <c r="Q63" s="120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50</v>
      </c>
      <c r="M65" s="64">
        <f t="shared" si="4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5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5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si="5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5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7"/>
        <v>0</v>
      </c>
      <c r="H84" s="77">
        <v>0</v>
      </c>
      <c r="I84" s="75">
        <v>0</v>
      </c>
      <c r="J84" s="46">
        <f t="shared" si="8"/>
        <v>0</v>
      </c>
      <c r="K84" s="71"/>
      <c r="L84" s="20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7"/>
        <v>0</v>
      </c>
      <c r="H85" s="77">
        <v>0</v>
      </c>
      <c r="I85" s="75">
        <v>0</v>
      </c>
      <c r="J85" s="46">
        <f t="shared" si="8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7"/>
        <v>0</v>
      </c>
      <c r="H86" s="77">
        <v>0</v>
      </c>
      <c r="I86" s="75">
        <v>0</v>
      </c>
      <c r="J86" s="46">
        <f t="shared" si="8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7"/>
        <v>0</v>
      </c>
      <c r="H89" s="77">
        <v>0</v>
      </c>
      <c r="I89" s="75">
        <v>0</v>
      </c>
      <c r="J89" s="46">
        <f t="shared" si="8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7"/>
        <v>0</v>
      </c>
      <c r="H90" s="77">
        <v>0</v>
      </c>
      <c r="I90" s="75">
        <v>0</v>
      </c>
      <c r="J90" s="46">
        <f t="shared" si="8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7"/>
        <v>0</v>
      </c>
      <c r="H91" s="77">
        <v>0</v>
      </c>
      <c r="I91" s="75">
        <v>0</v>
      </c>
      <c r="J91" s="46">
        <f t="shared" si="8"/>
        <v>0</v>
      </c>
      <c r="K91" s="71"/>
      <c r="L91" s="20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7"/>
        <v>0</v>
      </c>
      <c r="H93" s="77">
        <v>0</v>
      </c>
      <c r="I93" s="75">
        <v>0</v>
      </c>
      <c r="J93" s="46">
        <f t="shared" si="8"/>
        <v>0</v>
      </c>
      <c r="K93" s="71"/>
      <c r="L93" s="20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24</v>
      </c>
      <c r="F112" s="70"/>
      <c r="G112" s="46">
        <f t="shared" si="25"/>
        <v>24</v>
      </c>
      <c r="H112" s="77">
        <v>0</v>
      </c>
      <c r="I112" s="75">
        <v>0</v>
      </c>
      <c r="J112" s="46">
        <f t="shared" si="26"/>
        <v>24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6</v>
      </c>
      <c r="F113" s="70"/>
      <c r="G113" s="46">
        <f t="shared" si="25"/>
        <v>6</v>
      </c>
      <c r="H113" s="77">
        <v>0</v>
      </c>
      <c r="I113" s="75">
        <v>0</v>
      </c>
      <c r="J113" s="46">
        <f t="shared" si="26"/>
        <v>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13</v>
      </c>
      <c r="F115" s="70"/>
      <c r="G115" s="46">
        <f t="shared" si="25"/>
        <v>13</v>
      </c>
      <c r="H115" s="77">
        <v>0</v>
      </c>
      <c r="I115" s="75">
        <v>0</v>
      </c>
      <c r="J115" s="46">
        <f t="shared" si="26"/>
        <v>13</v>
      </c>
      <c r="K115" s="71"/>
      <c r="L115" s="20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v>18</v>
      </c>
      <c r="F116" s="70"/>
      <c r="G116" s="46">
        <f t="shared" si="25"/>
        <v>18</v>
      </c>
      <c r="H116" s="77">
        <v>0</v>
      </c>
      <c r="I116" s="75">
        <v>0</v>
      </c>
      <c r="J116" s="46">
        <f t="shared" si="26"/>
        <v>18</v>
      </c>
      <c r="K116" s="71"/>
      <c r="L116" s="20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v>8</v>
      </c>
      <c r="F125" s="70"/>
      <c r="G125" s="46">
        <f t="shared" si="25"/>
        <v>8</v>
      </c>
      <c r="H125" s="77">
        <v>0</v>
      </c>
      <c r="I125" s="75">
        <v>0</v>
      </c>
      <c r="J125" s="46">
        <f t="shared" si="26"/>
        <v>8</v>
      </c>
      <c r="K125" s="71"/>
      <c r="L125" s="20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v>10</v>
      </c>
      <c r="F126" s="70"/>
      <c r="G126" s="46">
        <f t="shared" si="25"/>
        <v>10</v>
      </c>
      <c r="H126" s="77">
        <v>0</v>
      </c>
      <c r="I126" s="75">
        <v>0</v>
      </c>
      <c r="J126" s="46">
        <f t="shared" si="26"/>
        <v>10</v>
      </c>
      <c r="K126" s="71"/>
      <c r="L126" s="20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v>3</v>
      </c>
      <c r="F180" s="70"/>
      <c r="G180" s="46">
        <f t="shared" si="32"/>
        <v>3</v>
      </c>
      <c r="H180" s="77">
        <v>0</v>
      </c>
      <c r="I180" s="75">
        <v>0</v>
      </c>
      <c r="J180" s="46">
        <f t="shared" si="33"/>
        <v>3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10</v>
      </c>
      <c r="F193" s="70"/>
      <c r="G193" s="46">
        <f t="shared" si="32"/>
        <v>10</v>
      </c>
      <c r="H193" s="77">
        <v>0</v>
      </c>
      <c r="I193" s="75">
        <v>0</v>
      </c>
      <c r="J193" s="46">
        <f t="shared" si="33"/>
        <v>10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7</v>
      </c>
      <c r="F194" s="70"/>
      <c r="G194" s="46">
        <f t="shared" si="32"/>
        <v>7</v>
      </c>
      <c r="H194" s="77">
        <v>0</v>
      </c>
      <c r="I194" s="75">
        <v>0</v>
      </c>
      <c r="J194" s="46">
        <f t="shared" si="33"/>
        <v>7</v>
      </c>
      <c r="K194" s="71"/>
      <c r="L194" s="20">
        <v>120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149</v>
      </c>
      <c r="F205" s="70"/>
      <c r="G205" s="46">
        <f t="shared" si="32"/>
        <v>149</v>
      </c>
      <c r="H205" s="77">
        <v>0</v>
      </c>
      <c r="I205" s="75">
        <v>0</v>
      </c>
      <c r="J205" s="46">
        <f t="shared" si="33"/>
        <v>149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89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v>4</v>
      </c>
      <c r="F209" s="70"/>
      <c r="G209" s="46">
        <f t="shared" si="32"/>
        <v>4</v>
      </c>
      <c r="H209" s="77">
        <v>0</v>
      </c>
      <c r="I209" s="75">
        <v>0</v>
      </c>
      <c r="J209" s="46">
        <f t="shared" si="33"/>
        <v>4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2" si="48">E231+F231</f>
        <v>0</v>
      </c>
      <c r="H231" s="77">
        <v>0</v>
      </c>
      <c r="I231" s="75">
        <v>0</v>
      </c>
      <c r="J231" s="46">
        <f t="shared" ref="J231:J252" si="49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8"/>
        <v>0</v>
      </c>
      <c r="H232" s="77">
        <v>0</v>
      </c>
      <c r="I232" s="75">
        <v>0</v>
      </c>
      <c r="J232" s="46">
        <f t="shared" si="49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8"/>
        <v>0</v>
      </c>
      <c r="H233" s="77">
        <v>0</v>
      </c>
      <c r="I233" s="75">
        <v>0</v>
      </c>
      <c r="J233" s="46">
        <f t="shared" si="49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8"/>
        <v>0</v>
      </c>
      <c r="H234" s="77">
        <v>0</v>
      </c>
      <c r="I234" s="75">
        <v>0</v>
      </c>
      <c r="J234" s="46">
        <f t="shared" si="49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8"/>
        <v>0</v>
      </c>
      <c r="H235" s="77">
        <v>0</v>
      </c>
      <c r="I235" s="75">
        <v>0</v>
      </c>
      <c r="J235" s="46">
        <f t="shared" si="49"/>
        <v>0</v>
      </c>
      <c r="K235" s="71"/>
      <c r="L235" s="20">
        <v>50</v>
      </c>
      <c r="M235" s="64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89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48"/>
        <v>0</v>
      </c>
      <c r="H236" s="77">
        <v>0</v>
      </c>
      <c r="I236" s="75">
        <v>0</v>
      </c>
      <c r="J236" s="46">
        <f t="shared" si="49"/>
        <v>0</v>
      </c>
      <c r="K236" s="71"/>
      <c r="L236" s="20">
        <v>50</v>
      </c>
      <c r="M236" s="64">
        <f t="shared" si="50"/>
        <v>0</v>
      </c>
      <c r="N236" s="17" t="s">
        <v>16</v>
      </c>
      <c r="O236" s="18"/>
      <c r="P236" s="23">
        <f t="shared" si="51"/>
        <v>0</v>
      </c>
      <c r="Q236" s="89"/>
      <c r="R236" s="43">
        <f t="shared" si="5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8"/>
        <v>0</v>
      </c>
      <c r="H237" s="77">
        <v>0</v>
      </c>
      <c r="I237" s="75">
        <v>0</v>
      </c>
      <c r="J237" s="46">
        <f t="shared" si="49"/>
        <v>0</v>
      </c>
      <c r="K237" s="71"/>
      <c r="L237" s="20">
        <v>35</v>
      </c>
      <c r="M237" s="64">
        <f t="shared" si="50"/>
        <v>0</v>
      </c>
      <c r="N237" s="17" t="s">
        <v>16</v>
      </c>
      <c r="O237" s="18"/>
      <c r="P237" s="23">
        <f t="shared" si="51"/>
        <v>0</v>
      </c>
      <c r="Q237" s="89"/>
      <c r="R237" s="43">
        <f t="shared" si="5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v>3</v>
      </c>
      <c r="F238" s="70"/>
      <c r="G238" s="46">
        <f t="shared" si="48"/>
        <v>3</v>
      </c>
      <c r="H238" s="77">
        <v>0</v>
      </c>
      <c r="I238" s="75">
        <v>0</v>
      </c>
      <c r="J238" s="46">
        <f t="shared" si="49"/>
        <v>3</v>
      </c>
      <c r="K238" s="71"/>
      <c r="L238" s="20">
        <v>80</v>
      </c>
      <c r="M238" s="64">
        <f t="shared" si="50"/>
        <v>0</v>
      </c>
      <c r="N238" s="17" t="s">
        <v>16</v>
      </c>
      <c r="O238" s="18"/>
      <c r="P238" s="23">
        <f t="shared" si="51"/>
        <v>0</v>
      </c>
      <c r="Q238" s="89"/>
      <c r="R238" s="43">
        <f t="shared" si="5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v>14</v>
      </c>
      <c r="F239" s="70"/>
      <c r="G239" s="46">
        <f t="shared" si="48"/>
        <v>14</v>
      </c>
      <c r="H239" s="77">
        <v>0</v>
      </c>
      <c r="I239" s="75">
        <v>0</v>
      </c>
      <c r="J239" s="46">
        <f t="shared" si="49"/>
        <v>14</v>
      </c>
      <c r="K239" s="71"/>
      <c r="L239" s="20">
        <v>35</v>
      </c>
      <c r="M239" s="64">
        <f t="shared" si="50"/>
        <v>0</v>
      </c>
      <c r="N239" s="17" t="s">
        <v>16</v>
      </c>
      <c r="O239" s="18"/>
      <c r="P239" s="23">
        <f t="shared" si="51"/>
        <v>0</v>
      </c>
      <c r="Q239" s="89"/>
      <c r="R239" s="43">
        <f t="shared" si="5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/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50"/>
        <v>0</v>
      </c>
      <c r="N240" s="17" t="s">
        <v>16</v>
      </c>
      <c r="O240" s="18"/>
      <c r="P240" s="23">
        <f t="shared" si="51"/>
        <v>0</v>
      </c>
      <c r="Q240" s="89"/>
      <c r="R240" s="43">
        <f t="shared" si="5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/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50"/>
        <v>0</v>
      </c>
      <c r="N241" s="17" t="s">
        <v>16</v>
      </c>
      <c r="O241" s="18"/>
      <c r="P241" s="23">
        <f t="shared" si="51"/>
        <v>0</v>
      </c>
      <c r="Q241" s="89"/>
      <c r="R241" s="43">
        <f t="shared" si="5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v>10</v>
      </c>
      <c r="F242" s="70"/>
      <c r="G242" s="46">
        <f t="shared" si="48"/>
        <v>10</v>
      </c>
      <c r="H242" s="77">
        <v>0</v>
      </c>
      <c r="I242" s="75">
        <v>0</v>
      </c>
      <c r="J242" s="46">
        <f t="shared" si="49"/>
        <v>10</v>
      </c>
      <c r="K242" s="71"/>
      <c r="L242" s="20">
        <v>22</v>
      </c>
      <c r="M242" s="64">
        <f t="shared" si="50"/>
        <v>0</v>
      </c>
      <c r="N242" s="17" t="s">
        <v>16</v>
      </c>
      <c r="O242" s="18"/>
      <c r="P242" s="23">
        <f t="shared" si="51"/>
        <v>0</v>
      </c>
      <c r="Q242" s="89"/>
      <c r="R242" s="43">
        <f t="shared" si="5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v>2</v>
      </c>
      <c r="F243" s="70"/>
      <c r="G243" s="46">
        <f t="shared" si="48"/>
        <v>2</v>
      </c>
      <c r="H243" s="77">
        <v>0</v>
      </c>
      <c r="I243" s="75">
        <v>0</v>
      </c>
      <c r="J243" s="46">
        <f t="shared" si="49"/>
        <v>2</v>
      </c>
      <c r="K243" s="71"/>
      <c r="L243" s="20">
        <v>35</v>
      </c>
      <c r="M243" s="64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89"/>
      <c r="R243" s="43">
        <f t="shared" ref="R243:R246" si="55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/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25</v>
      </c>
      <c r="M244" s="64">
        <f t="shared" si="53"/>
        <v>0</v>
      </c>
      <c r="N244" s="17" t="s">
        <v>16</v>
      </c>
      <c r="O244" s="18"/>
      <c r="P244" s="23">
        <f t="shared" si="54"/>
        <v>0</v>
      </c>
      <c r="Q244" s="89"/>
      <c r="R244" s="43">
        <f t="shared" si="55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v>10</v>
      </c>
      <c r="F245" s="70"/>
      <c r="G245" s="46">
        <f t="shared" si="48"/>
        <v>10</v>
      </c>
      <c r="H245" s="77">
        <v>0</v>
      </c>
      <c r="I245" s="75">
        <v>0</v>
      </c>
      <c r="J245" s="46">
        <f t="shared" si="49"/>
        <v>10</v>
      </c>
      <c r="K245" s="71"/>
      <c r="L245" s="20">
        <v>15</v>
      </c>
      <c r="M245" s="64">
        <f t="shared" si="53"/>
        <v>0</v>
      </c>
      <c r="N245" s="17" t="s">
        <v>16</v>
      </c>
      <c r="O245" s="18"/>
      <c r="P245" s="23">
        <f t="shared" si="54"/>
        <v>0</v>
      </c>
      <c r="Q245" s="89"/>
      <c r="R245" s="43">
        <f t="shared" si="55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/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/>
      <c r="M246" s="64">
        <f t="shared" si="53"/>
        <v>0</v>
      </c>
      <c r="N246" s="17" t="s">
        <v>16</v>
      </c>
      <c r="O246" s="18"/>
      <c r="P246" s="23">
        <f t="shared" si="54"/>
        <v>0</v>
      </c>
      <c r="Q246" s="89"/>
      <c r="R246" s="43">
        <f t="shared" si="55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/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/>
      <c r="M247" s="64">
        <f t="shared" si="50"/>
        <v>0</v>
      </c>
      <c r="N247" s="17" t="s">
        <v>16</v>
      </c>
      <c r="O247" s="18"/>
      <c r="P247" s="23">
        <f t="shared" si="51"/>
        <v>0</v>
      </c>
      <c r="Q247" s="89"/>
      <c r="R247" s="43">
        <f t="shared" si="52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/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/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/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/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6">E253+F253</f>
        <v>0</v>
      </c>
      <c r="H253" s="77">
        <v>0</v>
      </c>
      <c r="I253" s="75">
        <v>0</v>
      </c>
      <c r="J253" s="46">
        <f t="shared" ref="J253" si="57">+G253-H253-K253-I253</f>
        <v>0</v>
      </c>
      <c r="K253" s="71"/>
      <c r="L253" s="20"/>
      <c r="M253" s="64">
        <f t="shared" ref="M253" si="58">+L253*K253</f>
        <v>0</v>
      </c>
      <c r="N253" s="17" t="s">
        <v>16</v>
      </c>
      <c r="O253" s="18"/>
      <c r="P253" s="23">
        <f t="shared" ref="P253" si="59">SUM(M253-O253)</f>
        <v>0</v>
      </c>
      <c r="Q253" s="89"/>
      <c r="R253" s="43">
        <f t="shared" ref="R253" si="60">+K253*Q253</f>
        <v>0</v>
      </c>
    </row>
    <row r="254" spans="1:19" ht="25.5" x14ac:dyDescent="0.55000000000000004">
      <c r="A254" s="1"/>
      <c r="E254" s="24"/>
      <c r="F254" s="25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0</v>
      </c>
      <c r="S254" s="74"/>
    </row>
    <row r="255" spans="1:19" ht="25.5" customHeight="1" x14ac:dyDescent="0.5">
      <c r="A255" s="1"/>
      <c r="E255" s="24"/>
      <c r="F255" s="25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3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3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3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3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3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3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3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3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3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74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75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+ยกมา!J5</f>
        <v>28</v>
      </c>
      <c r="F5" s="70"/>
      <c r="G5" s="46">
        <f t="shared" ref="G5:G26" si="0">E5+F5</f>
        <v>28</v>
      </c>
      <c r="H5" s="77">
        <v>0</v>
      </c>
      <c r="I5" s="75">
        <v>0</v>
      </c>
      <c r="J5" s="46">
        <f t="shared" ref="J5:J26" si="1">+G5-H5-K5-I5</f>
        <v>20</v>
      </c>
      <c r="K5" s="71">
        <v>8</v>
      </c>
      <c r="L5" s="15">
        <v>50</v>
      </c>
      <c r="M5" s="64">
        <f>+L5*K5</f>
        <v>400</v>
      </c>
      <c r="N5" s="17" t="s">
        <v>16</v>
      </c>
      <c r="O5" s="18"/>
      <c r="P5" s="122">
        <f>SUM(M5-O5)</f>
        <v>400</v>
      </c>
      <c r="Q5" s="120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+ยกมา!J6</f>
        <v>43</v>
      </c>
      <c r="F6" s="70"/>
      <c r="G6" s="46">
        <f t="shared" si="0"/>
        <v>43</v>
      </c>
      <c r="H6" s="77">
        <v>0</v>
      </c>
      <c r="I6" s="75">
        <v>0</v>
      </c>
      <c r="J6" s="46">
        <f t="shared" si="1"/>
        <v>42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2">
        <f>SUM(M6-O6)</f>
        <v>100</v>
      </c>
      <c r="Q6" s="120">
        <v>36.43</v>
      </c>
      <c r="R6" s="43">
        <f t="shared" ref="R6:R80" si="3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ref="P7:P80" si="4">SUM(M7-O7)</f>
        <v>0</v>
      </c>
      <c r="Q7" s="89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4"/>
        <v>0</v>
      </c>
      <c r="Q8" s="89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4"/>
        <v>0</v>
      </c>
      <c r="Q9" s="89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4"/>
        <v>0</v>
      </c>
      <c r="Q10" s="89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4"/>
        <v>0</v>
      </c>
      <c r="Q11" s="120">
        <v>19.36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4"/>
        <v>0</v>
      </c>
      <c r="Q12" s="89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4"/>
        <v>0</v>
      </c>
      <c r="Q13" s="120">
        <v>19.82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4"/>
        <v>0</v>
      </c>
      <c r="Q14" s="120">
        <v>19.41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4"/>
        <v>0</v>
      </c>
      <c r="Q15" s="120">
        <v>22.41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4"/>
        <v>0</v>
      </c>
      <c r="Q16" s="89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4"/>
        <v>0</v>
      </c>
      <c r="Q17" s="120">
        <v>4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4"/>
        <v>0</v>
      </c>
      <c r="Q18" s="120">
        <v>19.12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4"/>
        <v>0</v>
      </c>
      <c r="Q19" s="120">
        <v>20.37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2">
        <f t="shared" si="4"/>
        <v>130</v>
      </c>
      <c r="Q20" s="89">
        <v>22.25</v>
      </c>
      <c r="R20" s="43">
        <f t="shared" si="3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4"/>
        <v>0</v>
      </c>
      <c r="Q21" s="89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13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>
        <v>100</v>
      </c>
      <c r="P22" s="122">
        <f t="shared" si="4"/>
        <v>200</v>
      </c>
      <c r="Q22" s="120">
        <v>27.98</v>
      </c>
      <c r="R22" s="43">
        <f t="shared" si="3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4"/>
        <v>0</v>
      </c>
      <c r="Q23" s="120">
        <v>29.74</v>
      </c>
      <c r="R23" s="43">
        <f t="shared" si="3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2">
        <f t="shared" si="4"/>
        <v>100</v>
      </c>
      <c r="Q24" s="120">
        <v>38.659999999999997</v>
      </c>
      <c r="R24" s="43">
        <f t="shared" si="3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4"/>
        <v>0</v>
      </c>
      <c r="Q25" s="89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4"/>
        <v>0</v>
      </c>
      <c r="Q26" s="120">
        <v>32.97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4"/>
        <v>0</v>
      </c>
      <c r="Q27" s="120">
        <v>30.83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4"/>
        <v>0</v>
      </c>
      <c r="Q28" s="120">
        <v>30.86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4"/>
        <v>0</v>
      </c>
      <c r="Q29" s="120">
        <v>27.24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4"/>
        <v>0</v>
      </c>
      <c r="Q30" s="120">
        <v>32.47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14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>
        <v>250</v>
      </c>
      <c r="P31" s="122">
        <f t="shared" si="4"/>
        <v>450</v>
      </c>
      <c r="Q31" s="120">
        <v>34.64</v>
      </c>
      <c r="R31" s="43">
        <f t="shared" si="3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4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4"/>
        <v>0</v>
      </c>
      <c r="Q32" s="89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4"/>
        <v>0</v>
      </c>
      <c r="Q33" s="89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4"/>
        <v>0</v>
      </c>
      <c r="Q34" s="89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2">
        <f t="shared" si="4"/>
        <v>130</v>
      </c>
      <c r="Q35" s="89">
        <v>40.799999999999997</v>
      </c>
      <c r="R35" s="43">
        <f t="shared" si="3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4"/>
        <v>0</v>
      </c>
      <c r="Q36" s="89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4"/>
        <v>0</v>
      </c>
      <c r="Q37" s="89"/>
      <c r="R37" s="43">
        <f t="shared" si="3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4"/>
        <v>0</v>
      </c>
      <c r="Q39" s="89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4"/>
        <v>0</v>
      </c>
      <c r="Q40" s="89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4"/>
        <v>0</v>
      </c>
      <c r="Q41" s="89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4"/>
        <v>0</v>
      </c>
      <c r="Q42" s="89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4"/>
        <v>0</v>
      </c>
      <c r="Q44" s="89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4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7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2">
        <f t="shared" si="4"/>
        <v>50</v>
      </c>
      <c r="Q46" s="120">
        <v>17.78</v>
      </c>
      <c r="R46" s="43">
        <f t="shared" si="3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4"/>
        <v>0</v>
      </c>
      <c r="Q47" s="120">
        <v>17.989999999999998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6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4"/>
        <v>0</v>
      </c>
      <c r="Q50" s="120">
        <v>20.32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+ยกมา!J53</f>
        <v>12</v>
      </c>
      <c r="F53" s="70"/>
      <c r="G53" s="46">
        <f t="shared" si="5"/>
        <v>12</v>
      </c>
      <c r="H53" s="77">
        <v>0</v>
      </c>
      <c r="I53" s="75">
        <v>0</v>
      </c>
      <c r="J53" s="46">
        <f t="shared" si="6"/>
        <v>7</v>
      </c>
      <c r="K53" s="71">
        <v>5</v>
      </c>
      <c r="L53" s="20">
        <v>50</v>
      </c>
      <c r="M53" s="64">
        <f>+L53*K53</f>
        <v>250</v>
      </c>
      <c r="N53" s="17" t="s">
        <v>16</v>
      </c>
      <c r="O53" s="18"/>
      <c r="P53" s="122">
        <f>SUM(M53-O53)</f>
        <v>250</v>
      </c>
      <c r="Q53" s="120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4"/>
        <v>0</v>
      </c>
      <c r="Q54" s="120">
        <v>16.5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4"/>
        <v>0</v>
      </c>
      <c r="Q57" s="120">
        <v>31.29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4"/>
        <v>0</v>
      </c>
      <c r="Q58" s="120">
        <v>31.07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4"/>
        <v>0</v>
      </c>
      <c r="Q59" s="120">
        <v>29.83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4"/>
        <v>0</v>
      </c>
      <c r="Q60" s="120">
        <v>27.06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4"/>
        <v>0</v>
      </c>
      <c r="Q61" s="120">
        <v>28.25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4"/>
        <v>0</v>
      </c>
      <c r="Q62" s="120">
        <v>26.69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4"/>
        <v>0</v>
      </c>
      <c r="Q63" s="120">
        <v>27.55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4"/>
        <v>0</v>
      </c>
      <c r="Q64" s="89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4"/>
        <v>0</v>
      </c>
      <c r="Q65" s="89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4"/>
        <v>0</v>
      </c>
      <c r="Q66" s="89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4"/>
        <v>0</v>
      </c>
      <c r="Q67" s="89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4"/>
        <v>0</v>
      </c>
      <c r="Q68" s="89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4"/>
        <v>0</v>
      </c>
      <c r="Q69" s="89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4"/>
        <v>0</v>
      </c>
      <c r="Q70" s="89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4"/>
        <v>0</v>
      </c>
      <c r="Q71" s="89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4"/>
        <v>0</v>
      </c>
      <c r="Q72" s="89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4"/>
        <v>0</v>
      </c>
      <c r="Q73" s="89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4"/>
        <v>0</v>
      </c>
      <c r="Q74" s="89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4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4"/>
        <v>0</v>
      </c>
      <c r="Q77" s="89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4"/>
        <v>0</v>
      </c>
      <c r="Q78" s="89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4"/>
        <v>0</v>
      </c>
      <c r="Q79" s="89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4"/>
        <v>0</v>
      </c>
      <c r="Q80" s="89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+ยกมา!J86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+ยกมา!J90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+ยกมา!J99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+ยกมา!J100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+ยกมา!J101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+ยกมา!J112</f>
        <v>24</v>
      </c>
      <c r="F112" s="70"/>
      <c r="G112" s="46">
        <f t="shared" si="23"/>
        <v>24</v>
      </c>
      <c r="H112" s="77">
        <v>0</v>
      </c>
      <c r="I112" s="75">
        <v>0</v>
      </c>
      <c r="J112" s="46">
        <f t="shared" si="24"/>
        <v>24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5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+ยกมา!J115</f>
        <v>13</v>
      </c>
      <c r="F115" s="70"/>
      <c r="G115" s="46">
        <f t="shared" si="23"/>
        <v>13</v>
      </c>
      <c r="H115" s="77">
        <v>0</v>
      </c>
      <c r="I115" s="75">
        <v>0</v>
      </c>
      <c r="J115" s="46">
        <f t="shared" si="24"/>
        <v>12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2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+ยกมา!J116</f>
        <v>18</v>
      </c>
      <c r="F116" s="70"/>
      <c r="G116" s="46">
        <f t="shared" si="23"/>
        <v>18</v>
      </c>
      <c r="H116" s="77">
        <v>0</v>
      </c>
      <c r="I116" s="75">
        <v>0</v>
      </c>
      <c r="J116" s="46">
        <f t="shared" si="24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+ยกมา!J125</f>
        <v>8</v>
      </c>
      <c r="F125" s="70"/>
      <c r="G125" s="46">
        <f t="shared" si="23"/>
        <v>8</v>
      </c>
      <c r="H125" s="77">
        <v>0</v>
      </c>
      <c r="I125" s="75">
        <v>0</v>
      </c>
      <c r="J125" s="46">
        <f t="shared" si="24"/>
        <v>8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+ยกมา!J126</f>
        <v>10</v>
      </c>
      <c r="F126" s="70"/>
      <c r="G126" s="46">
        <f t="shared" si="23"/>
        <v>10</v>
      </c>
      <c r="H126" s="77">
        <v>0</v>
      </c>
      <c r="I126" s="75">
        <v>0</v>
      </c>
      <c r="J126" s="46">
        <f t="shared" si="24"/>
        <v>10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+ยกมา!J134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+ยกมา!J135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+ยกมา!J136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+ยกมา!J169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+ยกมา!J176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+ยกมา!J180</f>
        <v>3</v>
      </c>
      <c r="F180" s="70"/>
      <c r="G180" s="46">
        <f t="shared" si="30"/>
        <v>3</v>
      </c>
      <c r="H180" s="77">
        <v>0</v>
      </c>
      <c r="I180" s="75">
        <v>0</v>
      </c>
      <c r="J180" s="46">
        <f t="shared" si="31"/>
        <v>3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+ยกมา!J188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150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+ยกมา!J189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+ยกมา!J190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+ยกมา!J193</f>
        <v>10</v>
      </c>
      <c r="F193" s="70"/>
      <c r="G193" s="46">
        <f t="shared" si="30"/>
        <v>10</v>
      </c>
      <c r="H193" s="77">
        <v>0</v>
      </c>
      <c r="I193" s="75">
        <v>0</v>
      </c>
      <c r="J193" s="46">
        <f t="shared" si="31"/>
        <v>9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7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+ยกมา!J205</f>
        <v>149</v>
      </c>
      <c r="F205" s="70"/>
      <c r="G205" s="46">
        <f t="shared" si="30"/>
        <v>149</v>
      </c>
      <c r="H205" s="77">
        <v>3</v>
      </c>
      <c r="I205" s="75">
        <v>0</v>
      </c>
      <c r="J205" s="46">
        <f t="shared" si="31"/>
        <v>140</v>
      </c>
      <c r="K205" s="71">
        <v>6</v>
      </c>
      <c r="L205" s="20">
        <v>55</v>
      </c>
      <c r="M205" s="64">
        <f t="shared" si="34"/>
        <v>330</v>
      </c>
      <c r="N205" s="17" t="s">
        <v>1439</v>
      </c>
      <c r="O205" s="18"/>
      <c r="P205" s="122">
        <f t="shared" si="35"/>
        <v>330</v>
      </c>
      <c r="Q205" s="89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89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+ยกมา!J209</f>
        <v>4</v>
      </c>
      <c r="F209" s="70"/>
      <c r="G209" s="46">
        <f t="shared" si="30"/>
        <v>4</v>
      </c>
      <c r="H209" s="77">
        <v>0</v>
      </c>
      <c r="I209" s="75">
        <v>0</v>
      </c>
      <c r="J209" s="46">
        <f t="shared" si="31"/>
        <v>4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+ยกมา!J229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+ยกมา!J230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+ยกมา!J231</f>
        <v>0</v>
      </c>
      <c r="F231" s="70"/>
      <c r="G231" s="46">
        <f t="shared" ref="G231:G251" si="46">E231+F231</f>
        <v>0</v>
      </c>
      <c r="H231" s="77">
        <v>0</v>
      </c>
      <c r="I231" s="75">
        <v>0</v>
      </c>
      <c r="J231" s="46">
        <f t="shared" ref="J231:J250" si="47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+ยกมา!J232</f>
        <v>0</v>
      </c>
      <c r="F232" s="70"/>
      <c r="G232" s="46">
        <f t="shared" si="46"/>
        <v>0</v>
      </c>
      <c r="H232" s="77">
        <v>0</v>
      </c>
      <c r="I232" s="75">
        <v>0</v>
      </c>
      <c r="J232" s="46">
        <f t="shared" si="47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+ยกมา!J233</f>
        <v>0</v>
      </c>
      <c r="F233" s="70"/>
      <c r="G233" s="46">
        <f t="shared" si="46"/>
        <v>0</v>
      </c>
      <c r="H233" s="77">
        <v>0</v>
      </c>
      <c r="I233" s="75">
        <v>0</v>
      </c>
      <c r="J233" s="46">
        <f t="shared" si="47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+ยกมา!J234</f>
        <v>0</v>
      </c>
      <c r="F234" s="70"/>
      <c r="G234" s="46">
        <f t="shared" si="46"/>
        <v>0</v>
      </c>
      <c r="H234" s="77">
        <v>0</v>
      </c>
      <c r="I234" s="75">
        <v>0</v>
      </c>
      <c r="J234" s="46">
        <f t="shared" si="47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+ยกมา!J235</f>
        <v>0</v>
      </c>
      <c r="F235" s="70"/>
      <c r="G235" s="46">
        <f t="shared" si="46"/>
        <v>0</v>
      </c>
      <c r="H235" s="77">
        <v>0</v>
      </c>
      <c r="I235" s="75">
        <v>0</v>
      </c>
      <c r="J235" s="46">
        <f t="shared" si="47"/>
        <v>0</v>
      </c>
      <c r="K235" s="71"/>
      <c r="L235" s="20">
        <v>50</v>
      </c>
      <c r="M235" s="64">
        <f t="shared" ref="M235:M247" si="48">+L235*K235</f>
        <v>0</v>
      </c>
      <c r="N235" s="17" t="s">
        <v>16</v>
      </c>
      <c r="O235" s="18"/>
      <c r="P235" s="23">
        <f t="shared" ref="P235:P247" si="49">SUM(M235-O235)</f>
        <v>0</v>
      </c>
      <c r="Q235" s="89"/>
      <c r="R235" s="43">
        <f t="shared" ref="R235:R247" si="5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+ยกมา!J236</f>
        <v>0</v>
      </c>
      <c r="F236" s="70"/>
      <c r="G236" s="46">
        <f t="shared" si="46"/>
        <v>0</v>
      </c>
      <c r="H236" s="77">
        <v>0</v>
      </c>
      <c r="I236" s="75">
        <v>0</v>
      </c>
      <c r="J236" s="46">
        <f t="shared" si="47"/>
        <v>0</v>
      </c>
      <c r="K236" s="71"/>
      <c r="L236" s="20">
        <v>50</v>
      </c>
      <c r="M236" s="64">
        <f t="shared" si="48"/>
        <v>0</v>
      </c>
      <c r="N236" s="17" t="s">
        <v>16</v>
      </c>
      <c r="O236" s="18"/>
      <c r="P236" s="23">
        <f t="shared" si="49"/>
        <v>0</v>
      </c>
      <c r="Q236" s="89"/>
      <c r="R236" s="43">
        <f t="shared" si="5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+ยกมา!J237</f>
        <v>0</v>
      </c>
      <c r="F237" s="70"/>
      <c r="G237" s="46">
        <f t="shared" si="46"/>
        <v>0</v>
      </c>
      <c r="H237" s="77">
        <v>0</v>
      </c>
      <c r="I237" s="75">
        <v>0</v>
      </c>
      <c r="J237" s="46">
        <f t="shared" si="47"/>
        <v>0</v>
      </c>
      <c r="K237" s="71"/>
      <c r="L237" s="20">
        <v>35</v>
      </c>
      <c r="M237" s="64">
        <f t="shared" si="48"/>
        <v>0</v>
      </c>
      <c r="N237" s="17" t="s">
        <v>16</v>
      </c>
      <c r="O237" s="18"/>
      <c r="P237" s="23">
        <f t="shared" si="49"/>
        <v>0</v>
      </c>
      <c r="Q237" s="89"/>
      <c r="R237" s="43">
        <f t="shared" si="5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+ยกมา!J238</f>
        <v>3</v>
      </c>
      <c r="F238" s="70"/>
      <c r="G238" s="46">
        <f t="shared" si="46"/>
        <v>3</v>
      </c>
      <c r="H238" s="77">
        <v>0</v>
      </c>
      <c r="I238" s="75">
        <v>0</v>
      </c>
      <c r="J238" s="46">
        <f t="shared" si="47"/>
        <v>3</v>
      </c>
      <c r="K238" s="71"/>
      <c r="L238" s="20">
        <v>80</v>
      </c>
      <c r="M238" s="64">
        <f t="shared" si="48"/>
        <v>0</v>
      </c>
      <c r="N238" s="17" t="s">
        <v>16</v>
      </c>
      <c r="O238" s="18"/>
      <c r="P238" s="23">
        <f t="shared" si="49"/>
        <v>0</v>
      </c>
      <c r="Q238" s="89"/>
      <c r="R238" s="43">
        <f t="shared" si="5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+ยกมา!J239</f>
        <v>14</v>
      </c>
      <c r="F239" s="70"/>
      <c r="G239" s="46">
        <f t="shared" si="46"/>
        <v>14</v>
      </c>
      <c r="H239" s="77">
        <v>0</v>
      </c>
      <c r="I239" s="75">
        <v>0</v>
      </c>
      <c r="J239" s="46">
        <f t="shared" si="47"/>
        <v>12</v>
      </c>
      <c r="K239" s="71">
        <v>2</v>
      </c>
      <c r="L239" s="20">
        <v>35</v>
      </c>
      <c r="M239" s="64">
        <f t="shared" si="48"/>
        <v>70</v>
      </c>
      <c r="N239" s="17" t="s">
        <v>16</v>
      </c>
      <c r="O239" s="18"/>
      <c r="P239" s="122">
        <f t="shared" si="49"/>
        <v>70</v>
      </c>
      <c r="Q239" s="89"/>
      <c r="R239" s="43">
        <f t="shared" si="5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+ยกมา!J240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8"/>
        <v>0</v>
      </c>
      <c r="N240" s="17" t="s">
        <v>16</v>
      </c>
      <c r="O240" s="18"/>
      <c r="P240" s="23">
        <f t="shared" si="49"/>
        <v>0</v>
      </c>
      <c r="Q240" s="89"/>
      <c r="R240" s="43">
        <f t="shared" si="5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+ยกมา!J241</f>
        <v>0</v>
      </c>
      <c r="F241" s="70"/>
      <c r="G241" s="46">
        <f t="shared" si="46"/>
        <v>0</v>
      </c>
      <c r="H241" s="77">
        <v>0</v>
      </c>
      <c r="I241" s="75">
        <v>0</v>
      </c>
      <c r="J241" s="46">
        <f t="shared" si="47"/>
        <v>0</v>
      </c>
      <c r="K241" s="71"/>
      <c r="L241" s="20">
        <v>35</v>
      </c>
      <c r="M241" s="64">
        <f t="shared" si="48"/>
        <v>0</v>
      </c>
      <c r="N241" s="17" t="s">
        <v>16</v>
      </c>
      <c r="O241" s="18"/>
      <c r="P241" s="23">
        <f t="shared" si="49"/>
        <v>0</v>
      </c>
      <c r="Q241" s="89"/>
      <c r="R241" s="43">
        <f t="shared" si="5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+ยกมา!J242</f>
        <v>10</v>
      </c>
      <c r="F242" s="70"/>
      <c r="G242" s="46">
        <f t="shared" si="46"/>
        <v>10</v>
      </c>
      <c r="H242" s="77">
        <v>0</v>
      </c>
      <c r="I242" s="75">
        <v>0</v>
      </c>
      <c r="J242" s="46">
        <f t="shared" si="47"/>
        <v>7</v>
      </c>
      <c r="K242" s="71">
        <v>3</v>
      </c>
      <c r="L242" s="20">
        <v>15</v>
      </c>
      <c r="M242" s="64">
        <f t="shared" si="48"/>
        <v>45</v>
      </c>
      <c r="N242" s="17" t="s">
        <v>16</v>
      </c>
      <c r="O242" s="18"/>
      <c r="P242" s="122">
        <f t="shared" si="49"/>
        <v>45</v>
      </c>
      <c r="Q242" s="89"/>
      <c r="R242" s="43">
        <f t="shared" si="5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+ยกมา!J243</f>
        <v>2</v>
      </c>
      <c r="F243" s="70"/>
      <c r="G243" s="46">
        <f t="shared" si="46"/>
        <v>2</v>
      </c>
      <c r="H243" s="77">
        <v>0</v>
      </c>
      <c r="I243" s="75">
        <v>0</v>
      </c>
      <c r="J243" s="46">
        <f t="shared" si="47"/>
        <v>2</v>
      </c>
      <c r="K243" s="71"/>
      <c r="L243" s="20">
        <v>35</v>
      </c>
      <c r="M243" s="64">
        <f t="shared" ref="M243:M246" si="51">+L243*K243</f>
        <v>0</v>
      </c>
      <c r="N243" s="17" t="s">
        <v>16</v>
      </c>
      <c r="O243" s="18"/>
      <c r="P243" s="23">
        <f t="shared" ref="P243:P246" si="52">SUM(M243-O243)</f>
        <v>0</v>
      </c>
      <c r="Q243" s="89"/>
      <c r="R243" s="43">
        <f t="shared" ref="R243:R246" si="5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+ยกมา!J244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25</v>
      </c>
      <c r="M244" s="64">
        <f t="shared" si="51"/>
        <v>0</v>
      </c>
      <c r="N244" s="17" t="s">
        <v>16</v>
      </c>
      <c r="O244" s="18"/>
      <c r="P244" s="23">
        <f t="shared" si="52"/>
        <v>0</v>
      </c>
      <c r="Q244" s="89"/>
      <c r="R244" s="43">
        <f t="shared" si="5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+ยกมา!J245</f>
        <v>10</v>
      </c>
      <c r="F245" s="70"/>
      <c r="G245" s="46">
        <f t="shared" si="46"/>
        <v>10</v>
      </c>
      <c r="H245" s="77">
        <v>0</v>
      </c>
      <c r="I245" s="75">
        <v>0</v>
      </c>
      <c r="J245" s="46">
        <f t="shared" si="47"/>
        <v>8</v>
      </c>
      <c r="K245" s="71">
        <v>2</v>
      </c>
      <c r="L245" s="20">
        <v>20</v>
      </c>
      <c r="M245" s="64">
        <f t="shared" si="51"/>
        <v>40</v>
      </c>
      <c r="N245" s="17" t="s">
        <v>16</v>
      </c>
      <c r="O245" s="18"/>
      <c r="P245" s="122">
        <f t="shared" si="52"/>
        <v>40</v>
      </c>
      <c r="Q245" s="89"/>
      <c r="R245" s="43">
        <f t="shared" si="53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+ยกมา!J246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/>
      <c r="M246" s="64">
        <f t="shared" si="51"/>
        <v>0</v>
      </c>
      <c r="N246" s="17" t="s">
        <v>16</v>
      </c>
      <c r="O246" s="18"/>
      <c r="P246" s="23">
        <f t="shared" si="52"/>
        <v>0</v>
      </c>
      <c r="Q246" s="89"/>
      <c r="R246" s="43">
        <f t="shared" si="53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+ยกมา!J247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/>
      <c r="M247" s="64">
        <f t="shared" si="48"/>
        <v>0</v>
      </c>
      <c r="N247" s="17" t="s">
        <v>16</v>
      </c>
      <c r="O247" s="18"/>
      <c r="P247" s="23">
        <f t="shared" si="49"/>
        <v>0</v>
      </c>
      <c r="Q247" s="89"/>
      <c r="R247" s="43">
        <f t="shared" si="5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+ยกมา!J248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+ยกมา!J249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+ยกมา!J250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+ยกมา!J251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ref="J251:J253" si="54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+ยกมา!J252</f>
        <v>0</v>
      </c>
      <c r="F252" s="70"/>
      <c r="G252" s="46">
        <f t="shared" ref="G252:G253" si="55">E252+F252</f>
        <v>0</v>
      </c>
      <c r="H252" s="77">
        <v>0</v>
      </c>
      <c r="I252" s="75">
        <v>0</v>
      </c>
      <c r="J252" s="46">
        <f t="shared" si="54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+ยกมา!J253</f>
        <v>0</v>
      </c>
      <c r="F253" s="70"/>
      <c r="G253" s="46">
        <f t="shared" si="55"/>
        <v>0</v>
      </c>
      <c r="H253" s="77">
        <v>0</v>
      </c>
      <c r="I253" s="75">
        <v>0</v>
      </c>
      <c r="J253" s="46">
        <f t="shared" si="54"/>
        <v>0</v>
      </c>
      <c r="K253" s="71"/>
      <c r="L253" s="20"/>
      <c r="M253" s="64">
        <f t="shared" ref="M253" si="56">+L253*K253</f>
        <v>0</v>
      </c>
      <c r="N253" s="17" t="s">
        <v>16</v>
      </c>
      <c r="O253" s="18"/>
      <c r="P253" s="23">
        <f t="shared" ref="P253" si="57">SUM(M253-O253)</f>
        <v>0</v>
      </c>
      <c r="Q253" s="89"/>
      <c r="R253" s="43">
        <f t="shared" ref="R253" si="58">+K253*Q253</f>
        <v>0</v>
      </c>
    </row>
    <row r="254" spans="1:19" ht="25.5" x14ac:dyDescent="0.55000000000000004">
      <c r="A254" s="1"/>
      <c r="C254" s="118"/>
      <c r="D254" s="119"/>
      <c r="E254" s="24"/>
      <c r="F254" s="119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1080.6799999999998</v>
      </c>
      <c r="S254" s="74"/>
    </row>
    <row r="255" spans="1:19" ht="25.5" customHeight="1" x14ac:dyDescent="0.5">
      <c r="A255" s="1"/>
      <c r="C255" s="118"/>
      <c r="D255" s="119"/>
      <c r="E255" s="24"/>
      <c r="F255" s="119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C256" s="118"/>
      <c r="D256" s="119"/>
      <c r="E256" s="24"/>
      <c r="F256" s="119"/>
      <c r="G256" s="31"/>
      <c r="J256" s="31"/>
      <c r="K256" s="32"/>
      <c r="L256" s="94" t="s">
        <v>202</v>
      </c>
      <c r="M256" s="94"/>
      <c r="N256" s="33">
        <f>SUM(M5:M255)</f>
        <v>2870</v>
      </c>
    </row>
    <row r="257" spans="1:21" ht="25.5" x14ac:dyDescent="0.55000000000000004">
      <c r="A257" s="1"/>
      <c r="C257" s="118"/>
      <c r="D257" s="119"/>
      <c r="E257" s="24"/>
      <c r="F257" s="119"/>
      <c r="G257" s="31"/>
      <c r="J257" s="31"/>
      <c r="L257" s="34" t="s">
        <v>203</v>
      </c>
      <c r="M257" s="35"/>
      <c r="N257" s="36">
        <v>15</v>
      </c>
    </row>
    <row r="258" spans="1:21" ht="25.5" x14ac:dyDescent="0.55000000000000004">
      <c r="A258" s="1"/>
      <c r="C258" s="118"/>
      <c r="D258" s="119"/>
      <c r="E258" s="24"/>
      <c r="F258" s="119"/>
      <c r="G258" s="31"/>
      <c r="J258" s="31"/>
      <c r="L258" s="34" t="s">
        <v>204</v>
      </c>
      <c r="M258" s="35"/>
      <c r="N258" s="36">
        <f>SUM(O258:AF258)</f>
        <v>930</v>
      </c>
      <c r="O258" s="2">
        <v>150</v>
      </c>
      <c r="P258" s="2">
        <v>130</v>
      </c>
      <c r="Q258" s="2">
        <v>50</v>
      </c>
      <c r="R258" s="2">
        <v>115</v>
      </c>
      <c r="S258" s="2">
        <v>170</v>
      </c>
      <c r="T258" s="2">
        <v>215</v>
      </c>
      <c r="U258" s="2">
        <v>100</v>
      </c>
    </row>
    <row r="259" spans="1:21" ht="25.5" x14ac:dyDescent="0.55000000000000004">
      <c r="A259" s="1"/>
      <c r="C259" s="118"/>
      <c r="D259" s="119"/>
      <c r="E259" s="24"/>
      <c r="F259" s="119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C260" s="118"/>
      <c r="D260" s="119"/>
      <c r="E260" s="24"/>
      <c r="F260" s="119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C261" s="118"/>
      <c r="D261" s="119"/>
      <c r="E261" s="24"/>
      <c r="F261" s="119"/>
      <c r="G261" s="31"/>
      <c r="J261" s="31"/>
      <c r="L261" s="34" t="s">
        <v>207</v>
      </c>
      <c r="M261" s="35"/>
      <c r="N261" s="37">
        <f>SUM(O5:O254)</f>
        <v>350</v>
      </c>
    </row>
    <row r="262" spans="1:21" ht="25.5" x14ac:dyDescent="0.55000000000000004">
      <c r="A262" s="1"/>
      <c r="C262" s="118"/>
      <c r="D262" s="119"/>
      <c r="E262" s="24"/>
      <c r="F262" s="119"/>
      <c r="G262" s="31"/>
      <c r="J262" s="31"/>
      <c r="L262" s="34" t="s">
        <v>208</v>
      </c>
      <c r="M262" s="35"/>
      <c r="N262" s="33">
        <f>N256-N257-N258-N260-N261</f>
        <v>1575</v>
      </c>
    </row>
    <row r="263" spans="1:21" ht="25.5" x14ac:dyDescent="0.55000000000000004">
      <c r="A263" s="1"/>
      <c r="C263" s="118"/>
      <c r="D263" s="119"/>
      <c r="E263" s="24"/>
      <c r="F263" s="119"/>
      <c r="G263" s="31"/>
      <c r="J263" s="31"/>
      <c r="L263" s="34" t="s">
        <v>209</v>
      </c>
      <c r="M263" s="35"/>
      <c r="N263" s="37">
        <v>1575</v>
      </c>
    </row>
    <row r="264" spans="1:21" ht="25.5" x14ac:dyDescent="0.55000000000000004">
      <c r="A264" s="1"/>
      <c r="C264" s="118"/>
      <c r="D264" s="119"/>
      <c r="E264" s="24"/>
      <c r="F264" s="119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C265" s="118"/>
      <c r="D265" s="119"/>
      <c r="E265" s="24"/>
      <c r="F265" s="119"/>
      <c r="G265" s="118"/>
      <c r="J265" s="2"/>
      <c r="L265" s="34" t="s">
        <v>211</v>
      </c>
      <c r="M265" s="35"/>
      <c r="N265" s="33">
        <f>+N263-N262</f>
        <v>0</v>
      </c>
    </row>
    <row r="266" spans="1:21" x14ac:dyDescent="0.5">
      <c r="C266" s="118"/>
      <c r="D266" s="119"/>
      <c r="E266" s="118"/>
      <c r="F266" s="118"/>
      <c r="G266" s="118"/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X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18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41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6</v>
      </c>
      <c r="K11" s="71">
        <v>6</v>
      </c>
      <c r="L11" s="15">
        <v>50</v>
      </c>
      <c r="M11" s="64">
        <f t="shared" si="2"/>
        <v>300</v>
      </c>
      <c r="N11" s="17" t="s">
        <v>16</v>
      </c>
      <c r="O11" s="18">
        <v>150</v>
      </c>
      <c r="P11" s="122">
        <f t="shared" si="3"/>
        <v>150</v>
      </c>
      <c r="Q11" s="120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6</v>
      </c>
      <c r="K18" s="71">
        <v>6</v>
      </c>
      <c r="L18" s="15">
        <v>50</v>
      </c>
      <c r="M18" s="64">
        <f t="shared" si="2"/>
        <v>300</v>
      </c>
      <c r="N18" s="17" t="s">
        <v>16</v>
      </c>
      <c r="O18" s="18">
        <v>150</v>
      </c>
      <c r="P18" s="122">
        <f t="shared" si="3"/>
        <v>150</v>
      </c>
      <c r="Q18" s="120">
        <v>19.12</v>
      </c>
      <c r="R18" s="43">
        <f t="shared" si="4"/>
        <v>114.72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2</v>
      </c>
      <c r="K22" s="71">
        <v>11</v>
      </c>
      <c r="L22" s="20">
        <v>100</v>
      </c>
      <c r="M22" s="64">
        <f t="shared" si="2"/>
        <v>1100</v>
      </c>
      <c r="N22" s="17" t="s">
        <v>16</v>
      </c>
      <c r="O22" s="18">
        <v>550</v>
      </c>
      <c r="P22" s="122">
        <f t="shared" si="3"/>
        <v>550</v>
      </c>
      <c r="Q22" s="120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14</v>
      </c>
      <c r="F31" s="70"/>
      <c r="G31" s="46">
        <f t="shared" si="5"/>
        <v>14</v>
      </c>
      <c r="H31" s="77">
        <v>0</v>
      </c>
      <c r="I31" s="75">
        <v>0</v>
      </c>
      <c r="J31" s="46">
        <f t="shared" si="6"/>
        <v>8</v>
      </c>
      <c r="K31" s="71">
        <v>6</v>
      </c>
      <c r="L31" s="15">
        <v>100</v>
      </c>
      <c r="M31" s="64">
        <f t="shared" si="2"/>
        <v>600</v>
      </c>
      <c r="N31" s="17" t="s">
        <v>16</v>
      </c>
      <c r="O31" s="18">
        <v>300</v>
      </c>
      <c r="P31" s="122">
        <f t="shared" si="3"/>
        <v>300</v>
      </c>
      <c r="Q31" s="120">
        <v>34.64</v>
      </c>
      <c r="R31" s="43">
        <f t="shared" si="4"/>
        <v>207.84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1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2">
        <f t="shared" si="3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1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2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6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4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2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3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22">
        <f>SUM(M53-O53)</f>
        <v>200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24</v>
      </c>
      <c r="F112" s="70"/>
      <c r="G112" s="46">
        <f t="shared" si="23"/>
        <v>24</v>
      </c>
      <c r="H112" s="77">
        <v>0</v>
      </c>
      <c r="I112" s="75">
        <v>0</v>
      </c>
      <c r="J112" s="46">
        <f t="shared" si="24"/>
        <v>24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5</v>
      </c>
      <c r="F113" s="70"/>
      <c r="G113" s="46">
        <f t="shared" si="23"/>
        <v>5</v>
      </c>
      <c r="H113" s="77">
        <v>0</v>
      </c>
      <c r="I113" s="75">
        <v>0</v>
      </c>
      <c r="J113" s="46">
        <f t="shared" si="24"/>
        <v>3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2">
        <f t="shared" si="8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12</v>
      </c>
      <c r="F115" s="70"/>
      <c r="G115" s="46">
        <f t="shared" si="23"/>
        <v>12</v>
      </c>
      <c r="H115" s="77">
        <v>0</v>
      </c>
      <c r="I115" s="75">
        <v>0</v>
      </c>
      <c r="J115" s="46">
        <f t="shared" si="24"/>
        <v>10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2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18</v>
      </c>
      <c r="F116" s="70"/>
      <c r="G116" s="46">
        <f t="shared" si="23"/>
        <v>18</v>
      </c>
      <c r="H116" s="77">
        <v>0</v>
      </c>
      <c r="I116" s="75">
        <v>0</v>
      </c>
      <c r="J116" s="46">
        <f t="shared" si="24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8</v>
      </c>
      <c r="F125" s="70"/>
      <c r="G125" s="46">
        <f t="shared" si="23"/>
        <v>8</v>
      </c>
      <c r="H125" s="77">
        <v>0</v>
      </c>
      <c r="I125" s="75">
        <v>0</v>
      </c>
      <c r="J125" s="46">
        <f t="shared" si="24"/>
        <v>6</v>
      </c>
      <c r="K125" s="71">
        <v>2</v>
      </c>
      <c r="L125" s="22">
        <v>50</v>
      </c>
      <c r="M125" s="64">
        <f t="shared" si="7"/>
        <v>100</v>
      </c>
      <c r="N125" s="17" t="s">
        <v>16</v>
      </c>
      <c r="O125" s="18">
        <v>50</v>
      </c>
      <c r="P125" s="122">
        <f t="shared" si="8"/>
        <v>50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10</v>
      </c>
      <c r="F126" s="70"/>
      <c r="G126" s="46">
        <f t="shared" si="23"/>
        <v>10</v>
      </c>
      <c r="H126" s="77">
        <v>0</v>
      </c>
      <c r="I126" s="75">
        <v>0</v>
      </c>
      <c r="J126" s="46">
        <f t="shared" si="24"/>
        <v>9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22">
        <f t="shared" si="8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0</v>
      </c>
      <c r="F175" s="70"/>
      <c r="G175" s="46">
        <f t="shared" si="30"/>
        <v>0</v>
      </c>
      <c r="H175" s="77">
        <v>0</v>
      </c>
      <c r="I175" s="75">
        <v>0</v>
      </c>
      <c r="J175" s="46">
        <f t="shared" si="31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3</v>
      </c>
      <c r="F180" s="70"/>
      <c r="G180" s="46">
        <f t="shared" si="30"/>
        <v>3</v>
      </c>
      <c r="H180" s="77">
        <v>0</v>
      </c>
      <c r="I180" s="75">
        <v>0</v>
      </c>
      <c r="J180" s="46">
        <f t="shared" si="31"/>
        <v>3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+'1'!J188</f>
        <v>150</v>
      </c>
      <c r="F188" s="70"/>
      <c r="G188" s="46">
        <f>E188+F188</f>
        <v>150</v>
      </c>
      <c r="H188" s="77">
        <v>0</v>
      </c>
      <c r="I188" s="75">
        <v>0</v>
      </c>
      <c r="J188" s="46">
        <f>+G188-H188-K188-I188</f>
        <v>145</v>
      </c>
      <c r="K188" s="71">
        <v>5</v>
      </c>
      <c r="L188" s="20">
        <v>10</v>
      </c>
      <c r="M188" s="64">
        <f>+L188*K188</f>
        <v>50</v>
      </c>
      <c r="N188" s="17" t="s">
        <v>16</v>
      </c>
      <c r="O188" s="18"/>
      <c r="P188" s="122">
        <f>SUM(M188-O188)</f>
        <v>50</v>
      </c>
      <c r="Q188" s="89">
        <v>3.5</v>
      </c>
      <c r="R188" s="43">
        <f>+K188*Q188</f>
        <v>17.5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8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7</v>
      </c>
      <c r="F194" s="70"/>
      <c r="G194" s="46">
        <f t="shared" si="30"/>
        <v>7</v>
      </c>
      <c r="H194" s="77">
        <v>0</v>
      </c>
      <c r="I194" s="75">
        <v>0</v>
      </c>
      <c r="J194" s="46">
        <f t="shared" si="31"/>
        <v>1</v>
      </c>
      <c r="K194" s="71">
        <v>6</v>
      </c>
      <c r="L194" s="20">
        <v>120</v>
      </c>
      <c r="M194" s="64">
        <f t="shared" si="34"/>
        <v>720</v>
      </c>
      <c r="N194" s="17" t="s">
        <v>16</v>
      </c>
      <c r="O194" s="18">
        <v>300</v>
      </c>
      <c r="P194" s="122">
        <f t="shared" si="35"/>
        <v>420</v>
      </c>
      <c r="Q194" s="89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140</v>
      </c>
      <c r="F205" s="70"/>
      <c r="G205" s="46">
        <f t="shared" si="30"/>
        <v>140</v>
      </c>
      <c r="H205" s="77">
        <v>0</v>
      </c>
      <c r="I205" s="75">
        <v>0</v>
      </c>
      <c r="J205" s="46">
        <f t="shared" si="31"/>
        <v>138</v>
      </c>
      <c r="K205" s="71">
        <v>2</v>
      </c>
      <c r="L205" s="20">
        <v>55</v>
      </c>
      <c r="M205" s="64">
        <f t="shared" si="34"/>
        <v>110</v>
      </c>
      <c r="N205" s="17" t="s">
        <v>16</v>
      </c>
      <c r="O205" s="18"/>
      <c r="P205" s="122">
        <f t="shared" si="35"/>
        <v>110</v>
      </c>
      <c r="Q205" s="89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4</v>
      </c>
      <c r="F209" s="70"/>
      <c r="G209" s="46">
        <f t="shared" si="30"/>
        <v>4</v>
      </c>
      <c r="H209" s="77">
        <v>0</v>
      </c>
      <c r="I209" s="75">
        <v>0</v>
      </c>
      <c r="J209" s="46">
        <f t="shared" si="31"/>
        <v>0</v>
      </c>
      <c r="K209" s="71">
        <v>4</v>
      </c>
      <c r="L209" s="20">
        <v>120</v>
      </c>
      <c r="M209" s="64">
        <f t="shared" si="34"/>
        <v>480</v>
      </c>
      <c r="N209" s="17" t="s">
        <v>16</v>
      </c>
      <c r="O209" s="18">
        <v>240</v>
      </c>
      <c r="P209" s="122">
        <f t="shared" si="35"/>
        <v>240</v>
      </c>
      <c r="Q209" s="89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+'1'!J238</f>
        <v>3</v>
      </c>
      <c r="F238" s="70"/>
      <c r="G238" s="46">
        <f t="shared" si="40"/>
        <v>3</v>
      </c>
      <c r="H238" s="77">
        <v>0</v>
      </c>
      <c r="I238" s="75">
        <v>0</v>
      </c>
      <c r="J238" s="46">
        <f t="shared" si="41"/>
        <v>2</v>
      </c>
      <c r="K238" s="71">
        <v>1</v>
      </c>
      <c r="L238" s="20">
        <v>80</v>
      </c>
      <c r="M238" s="64">
        <f t="shared" si="42"/>
        <v>80</v>
      </c>
      <c r="N238" s="17" t="s">
        <v>16</v>
      </c>
      <c r="O238" s="18"/>
      <c r="P238" s="122">
        <f t="shared" si="43"/>
        <v>80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+'1'!J239</f>
        <v>12</v>
      </c>
      <c r="F239" s="70"/>
      <c r="G239" s="46">
        <f t="shared" si="40"/>
        <v>12</v>
      </c>
      <c r="H239" s="77">
        <v>0</v>
      </c>
      <c r="I239" s="75">
        <v>0</v>
      </c>
      <c r="J239" s="46">
        <f t="shared" si="41"/>
        <v>12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+'1'!J242</f>
        <v>7</v>
      </c>
      <c r="F242" s="70"/>
      <c r="G242" s="46">
        <f t="shared" si="40"/>
        <v>7</v>
      </c>
      <c r="H242" s="77">
        <v>0</v>
      </c>
      <c r="I242" s="75">
        <v>0</v>
      </c>
      <c r="J242" s="46">
        <f t="shared" si="41"/>
        <v>4</v>
      </c>
      <c r="K242" s="71">
        <v>3</v>
      </c>
      <c r="L242" s="20">
        <v>15</v>
      </c>
      <c r="M242" s="64">
        <f t="shared" si="42"/>
        <v>45</v>
      </c>
      <c r="N242" s="17" t="s">
        <v>16</v>
      </c>
      <c r="O242" s="18"/>
      <c r="P242" s="122">
        <f t="shared" si="43"/>
        <v>45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+'1'!J243</f>
        <v>2</v>
      </c>
      <c r="F243" s="70"/>
      <c r="G243" s="46">
        <f t="shared" si="40"/>
        <v>2</v>
      </c>
      <c r="H243" s="77">
        <v>0</v>
      </c>
      <c r="I243" s="75">
        <v>0</v>
      </c>
      <c r="J243" s="46">
        <f t="shared" si="41"/>
        <v>1</v>
      </c>
      <c r="K243" s="71">
        <v>1</v>
      </c>
      <c r="L243" s="20">
        <v>35</v>
      </c>
      <c r="M243" s="64">
        <f t="shared" ref="M243:M246" si="45">+L243*K243</f>
        <v>35</v>
      </c>
      <c r="N243" s="17" t="s">
        <v>16</v>
      </c>
      <c r="O243" s="18"/>
      <c r="P243" s="122">
        <f t="shared" ref="P243:P246" si="46">SUM(M243-O243)</f>
        <v>35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+'1'!J245</f>
        <v>8</v>
      </c>
      <c r="F245" s="70"/>
      <c r="G245" s="46">
        <f t="shared" si="40"/>
        <v>8</v>
      </c>
      <c r="H245" s="77">
        <v>0</v>
      </c>
      <c r="I245" s="75">
        <v>0</v>
      </c>
      <c r="J245" s="46">
        <f t="shared" si="41"/>
        <v>8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2307.46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5480</v>
      </c>
    </row>
    <row r="257" spans="1:2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1500</v>
      </c>
      <c r="O258" s="2">
        <v>140</v>
      </c>
      <c r="P258" s="2">
        <v>50</v>
      </c>
      <c r="Q258" s="87">
        <v>120</v>
      </c>
      <c r="R258" s="2">
        <v>100</v>
      </c>
      <c r="S258" s="2">
        <v>50</v>
      </c>
      <c r="T258" s="2">
        <v>120</v>
      </c>
      <c r="U258" s="2">
        <v>500</v>
      </c>
      <c r="V258" s="2">
        <v>200</v>
      </c>
      <c r="W258" s="2">
        <v>60</v>
      </c>
      <c r="X258" s="2">
        <v>160</v>
      </c>
    </row>
    <row r="259" spans="1:2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1740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2240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2240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271</v>
      </c>
      <c r="M267" s="2" t="s">
        <v>306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17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41</v>
      </c>
      <c r="F6" s="70">
        <v>5</v>
      </c>
      <c r="G6" s="46">
        <f t="shared" si="0"/>
        <v>46</v>
      </c>
      <c r="H6" s="77">
        <v>0</v>
      </c>
      <c r="I6" s="75">
        <v>0</v>
      </c>
      <c r="J6" s="46">
        <f t="shared" si="1"/>
        <v>44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>
        <v>50</v>
      </c>
      <c r="P6" s="122">
        <f t="shared" ref="P6:P80" si="3">SUM(M6-O6)</f>
        <v>150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6</v>
      </c>
      <c r="F11" s="70">
        <v>5</v>
      </c>
      <c r="G11" s="46">
        <f t="shared" si="0"/>
        <v>11</v>
      </c>
      <c r="H11" s="77">
        <v>0</v>
      </c>
      <c r="I11" s="75">
        <v>0</v>
      </c>
      <c r="J11" s="46">
        <f t="shared" si="1"/>
        <v>10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>
        <v>25</v>
      </c>
      <c r="P11" s="122">
        <f t="shared" si="3"/>
        <v>25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6</v>
      </c>
      <c r="F18" s="70">
        <v>5</v>
      </c>
      <c r="G18" s="46">
        <f t="shared" si="0"/>
        <v>11</v>
      </c>
      <c r="H18" s="77">
        <v>0</v>
      </c>
      <c r="I18" s="75">
        <v>0</v>
      </c>
      <c r="J18" s="46">
        <f t="shared" si="1"/>
        <v>10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2</v>
      </c>
      <c r="F22" s="70">
        <v>5</v>
      </c>
      <c r="G22" s="46">
        <f t="shared" si="0"/>
        <v>7</v>
      </c>
      <c r="H22" s="77">
        <v>0</v>
      </c>
      <c r="I22" s="75">
        <v>0</v>
      </c>
      <c r="J22" s="46">
        <f t="shared" si="1"/>
        <v>6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>
        <v>50</v>
      </c>
      <c r="P22" s="122">
        <f t="shared" si="3"/>
        <v>50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8</v>
      </c>
      <c r="F31" s="70">
        <v>5</v>
      </c>
      <c r="G31" s="46">
        <f t="shared" si="5"/>
        <v>13</v>
      </c>
      <c r="H31" s="77">
        <v>0</v>
      </c>
      <c r="I31" s="75">
        <v>0</v>
      </c>
      <c r="J31" s="46">
        <f t="shared" si="6"/>
        <v>12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1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6</v>
      </c>
      <c r="F46" s="70">
        <v>5</v>
      </c>
      <c r="G46" s="46">
        <f t="shared" si="5"/>
        <v>11</v>
      </c>
      <c r="H46" s="77">
        <v>0</v>
      </c>
      <c r="I46" s="75">
        <v>0</v>
      </c>
      <c r="J46" s="46">
        <f t="shared" si="6"/>
        <v>10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4</v>
      </c>
      <c r="F48" s="70">
        <v>5</v>
      </c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>
        <v>4</v>
      </c>
      <c r="G64" s="46">
        <f t="shared" si="5"/>
        <v>4</v>
      </c>
      <c r="H64" s="77">
        <v>0</v>
      </c>
      <c r="I64" s="75">
        <v>0</v>
      </c>
      <c r="J64" s="46">
        <f t="shared" si="6"/>
        <v>3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2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0</v>
      </c>
      <c r="F65" s="70">
        <v>4</v>
      </c>
      <c r="G65" s="46">
        <f t="shared" si="5"/>
        <v>4</v>
      </c>
      <c r="H65" s="77">
        <v>0</v>
      </c>
      <c r="I65" s="75">
        <v>0</v>
      </c>
      <c r="J65" s="46">
        <f t="shared" si="6"/>
        <v>3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2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0</v>
      </c>
      <c r="F66" s="70">
        <v>4</v>
      </c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0</v>
      </c>
      <c r="F67" s="70">
        <v>2</v>
      </c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0</v>
      </c>
      <c r="F77" s="70">
        <v>4</v>
      </c>
      <c r="G77" s="46">
        <f t="shared" si="5"/>
        <v>4</v>
      </c>
      <c r="H77" s="77">
        <v>0</v>
      </c>
      <c r="I77" s="75">
        <v>0</v>
      </c>
      <c r="J77" s="46">
        <f t="shared" si="6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24</v>
      </c>
      <c r="F112" s="70">
        <v>5</v>
      </c>
      <c r="G112" s="46">
        <f t="shared" si="23"/>
        <v>29</v>
      </c>
      <c r="H112" s="77">
        <v>0</v>
      </c>
      <c r="I112" s="75">
        <v>0</v>
      </c>
      <c r="J112" s="46">
        <f t="shared" si="24"/>
        <v>29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3</v>
      </c>
      <c r="F113" s="70"/>
      <c r="G113" s="46">
        <f t="shared" si="23"/>
        <v>3</v>
      </c>
      <c r="H113" s="77">
        <v>0</v>
      </c>
      <c r="I113" s="75">
        <v>0</v>
      </c>
      <c r="J113" s="46">
        <f t="shared" si="24"/>
        <v>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10</v>
      </c>
      <c r="F115" s="70"/>
      <c r="G115" s="46">
        <f t="shared" si="23"/>
        <v>10</v>
      </c>
      <c r="H115" s="77">
        <v>0</v>
      </c>
      <c r="I115" s="75">
        <v>0</v>
      </c>
      <c r="J115" s="46">
        <f t="shared" si="24"/>
        <v>10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18</v>
      </c>
      <c r="F116" s="70"/>
      <c r="G116" s="46">
        <f t="shared" si="23"/>
        <v>18</v>
      </c>
      <c r="H116" s="77">
        <v>0</v>
      </c>
      <c r="I116" s="75">
        <v>0</v>
      </c>
      <c r="J116" s="46">
        <f t="shared" si="24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6</v>
      </c>
      <c r="F125" s="70">
        <v>5</v>
      </c>
      <c r="G125" s="46">
        <f t="shared" si="23"/>
        <v>11</v>
      </c>
      <c r="H125" s="77">
        <v>0</v>
      </c>
      <c r="I125" s="75">
        <v>0</v>
      </c>
      <c r="J125" s="46">
        <f t="shared" si="24"/>
        <v>11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9</v>
      </c>
      <c r="F126" s="70">
        <v>5</v>
      </c>
      <c r="G126" s="46">
        <f t="shared" si="23"/>
        <v>14</v>
      </c>
      <c r="H126" s="77">
        <v>0</v>
      </c>
      <c r="I126" s="75">
        <v>0</v>
      </c>
      <c r="J126" s="46">
        <f t="shared" si="24"/>
        <v>14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0</v>
      </c>
      <c r="F175" s="70">
        <v>10</v>
      </c>
      <c r="G175" s="46">
        <f t="shared" si="30"/>
        <v>10</v>
      </c>
      <c r="H175" s="77">
        <v>0</v>
      </c>
      <c r="I175" s="75">
        <v>0</v>
      </c>
      <c r="J175" s="46">
        <f t="shared" si="31"/>
        <v>7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2">
        <f>SUM(M175-O175)</f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3</v>
      </c>
      <c r="F180" s="70"/>
      <c r="G180" s="46">
        <f t="shared" si="30"/>
        <v>3</v>
      </c>
      <c r="H180" s="77">
        <v>0</v>
      </c>
      <c r="I180" s="75">
        <v>0</v>
      </c>
      <c r="J180" s="46">
        <f t="shared" si="31"/>
        <v>3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1</v>
      </c>
      <c r="F194" s="70"/>
      <c r="G194" s="46">
        <f t="shared" si="30"/>
        <v>1</v>
      </c>
      <c r="H194" s="77">
        <v>0</v>
      </c>
      <c r="I194" s="75">
        <v>0</v>
      </c>
      <c r="J194" s="46">
        <f t="shared" si="31"/>
        <v>0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2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138</v>
      </c>
      <c r="F205" s="70"/>
      <c r="G205" s="46">
        <f t="shared" si="30"/>
        <v>138</v>
      </c>
      <c r="H205" s="77">
        <v>0</v>
      </c>
      <c r="I205" s="75">
        <v>0</v>
      </c>
      <c r="J205" s="46">
        <f t="shared" si="31"/>
        <v>138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+'2'!J238</f>
        <v>2</v>
      </c>
      <c r="F238" s="70"/>
      <c r="G238" s="46">
        <f t="shared" si="40"/>
        <v>2</v>
      </c>
      <c r="H238" s="77">
        <v>0</v>
      </c>
      <c r="I238" s="75">
        <v>0</v>
      </c>
      <c r="J238" s="46">
        <f t="shared" si="41"/>
        <v>2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+'2'!J239</f>
        <v>12</v>
      </c>
      <c r="F239" s="70"/>
      <c r="G239" s="46">
        <f t="shared" si="40"/>
        <v>12</v>
      </c>
      <c r="H239" s="77">
        <v>0</v>
      </c>
      <c r="I239" s="75">
        <v>0</v>
      </c>
      <c r="J239" s="46">
        <f t="shared" si="41"/>
        <v>12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+'2'!J242</f>
        <v>4</v>
      </c>
      <c r="F242" s="70"/>
      <c r="G242" s="46">
        <f t="shared" si="40"/>
        <v>4</v>
      </c>
      <c r="H242" s="77">
        <v>0</v>
      </c>
      <c r="I242" s="75">
        <v>0</v>
      </c>
      <c r="J242" s="46">
        <f t="shared" si="41"/>
        <v>3</v>
      </c>
      <c r="K242" s="71">
        <v>1</v>
      </c>
      <c r="L242" s="20">
        <v>15</v>
      </c>
      <c r="M242" s="64">
        <f t="shared" si="42"/>
        <v>15</v>
      </c>
      <c r="N242" s="17" t="s">
        <v>16</v>
      </c>
      <c r="O242" s="18"/>
      <c r="P242" s="122">
        <f t="shared" si="43"/>
        <v>15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+'2'!J245</f>
        <v>8</v>
      </c>
      <c r="F245" s="70"/>
      <c r="G245" s="46">
        <f t="shared" si="40"/>
        <v>8</v>
      </c>
      <c r="H245" s="77">
        <v>0</v>
      </c>
      <c r="I245" s="75">
        <v>0</v>
      </c>
      <c r="J245" s="46">
        <f t="shared" si="41"/>
        <v>8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480.41999999999996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1145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350</v>
      </c>
      <c r="O258" s="2">
        <v>50</v>
      </c>
      <c r="P258" s="2">
        <v>200</v>
      </c>
      <c r="Q258" s="87">
        <v>100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150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645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645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V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14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2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44</v>
      </c>
      <c r="F6" s="70"/>
      <c r="G6" s="46">
        <f t="shared" si="0"/>
        <v>44</v>
      </c>
      <c r="H6" s="77">
        <v>0</v>
      </c>
      <c r="I6" s="75">
        <v>0</v>
      </c>
      <c r="J6" s="46">
        <f t="shared" si="1"/>
        <v>40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>
        <v>50</v>
      </c>
      <c r="P6" s="122">
        <f t="shared" ref="P6:P80" si="3">SUM(M6-O6)</f>
        <v>350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6</v>
      </c>
      <c r="F22" s="70"/>
      <c r="G22" s="46">
        <f t="shared" si="0"/>
        <v>6</v>
      </c>
      <c r="H22" s="77">
        <v>0</v>
      </c>
      <c r="I22" s="75">
        <v>0</v>
      </c>
      <c r="J22" s="46">
        <f t="shared" si="1"/>
        <v>4</v>
      </c>
      <c r="K22" s="71">
        <v>2</v>
      </c>
      <c r="L22" s="20">
        <v>100</v>
      </c>
      <c r="M22" s="64">
        <f t="shared" si="2"/>
        <v>200</v>
      </c>
      <c r="N22" s="17" t="s">
        <v>16</v>
      </c>
      <c r="O22" s="18"/>
      <c r="P22" s="122">
        <f t="shared" si="3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12</v>
      </c>
      <c r="F31" s="70"/>
      <c r="G31" s="46">
        <f t="shared" si="5"/>
        <v>12</v>
      </c>
      <c r="H31" s="77">
        <v>0</v>
      </c>
      <c r="I31" s="75">
        <v>0</v>
      </c>
      <c r="J31" s="46">
        <f t="shared" si="6"/>
        <v>11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1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1</v>
      </c>
      <c r="F35" s="70"/>
      <c r="G35" s="46">
        <f t="shared" si="5"/>
        <v>1</v>
      </c>
      <c r="H35" s="77">
        <v>0</v>
      </c>
      <c r="I35" s="75">
        <v>0</v>
      </c>
      <c r="J35" s="46">
        <f t="shared" si="6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2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2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10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1</v>
      </c>
      <c r="F49" s="70"/>
      <c r="G49" s="46">
        <f t="shared" si="5"/>
        <v>1</v>
      </c>
      <c r="H49" s="77">
        <v>0</v>
      </c>
      <c r="I49" s="75">
        <v>0</v>
      </c>
      <c r="J49" s="46">
        <f t="shared" si="6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3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3</v>
      </c>
      <c r="F65" s="70"/>
      <c r="G65" s="46">
        <f t="shared" si="5"/>
        <v>3</v>
      </c>
      <c r="H65" s="77">
        <v>0</v>
      </c>
      <c r="I65" s="75">
        <v>0</v>
      </c>
      <c r="J65" s="46">
        <f t="shared" si="6"/>
        <v>2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2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0</v>
      </c>
      <c r="F74" s="70">
        <v>4</v>
      </c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29</v>
      </c>
      <c r="F112" s="70"/>
      <c r="G112" s="46">
        <f t="shared" si="23"/>
        <v>29</v>
      </c>
      <c r="H112" s="77">
        <v>0</v>
      </c>
      <c r="I112" s="75">
        <v>0</v>
      </c>
      <c r="J112" s="46">
        <f t="shared" si="24"/>
        <v>29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3</v>
      </c>
      <c r="F113" s="70"/>
      <c r="G113" s="46">
        <f t="shared" si="23"/>
        <v>3</v>
      </c>
      <c r="H113" s="77">
        <v>0</v>
      </c>
      <c r="I113" s="75">
        <v>0</v>
      </c>
      <c r="J113" s="46">
        <f t="shared" si="24"/>
        <v>2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10</v>
      </c>
      <c r="F115" s="70"/>
      <c r="G115" s="46">
        <f t="shared" si="23"/>
        <v>10</v>
      </c>
      <c r="H115" s="77">
        <v>0</v>
      </c>
      <c r="I115" s="75">
        <v>0</v>
      </c>
      <c r="J115" s="46">
        <f t="shared" si="24"/>
        <v>10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18</v>
      </c>
      <c r="F116" s="70"/>
      <c r="G116" s="46">
        <f t="shared" si="23"/>
        <v>18</v>
      </c>
      <c r="H116" s="77">
        <v>0</v>
      </c>
      <c r="I116" s="75">
        <v>0</v>
      </c>
      <c r="J116" s="46">
        <f t="shared" si="24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11</v>
      </c>
      <c r="F125" s="70"/>
      <c r="G125" s="46">
        <f t="shared" si="23"/>
        <v>11</v>
      </c>
      <c r="H125" s="77">
        <v>0</v>
      </c>
      <c r="I125" s="75">
        <v>0</v>
      </c>
      <c r="J125" s="46">
        <f t="shared" si="24"/>
        <v>11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14</v>
      </c>
      <c r="F126" s="70"/>
      <c r="G126" s="46">
        <f t="shared" si="23"/>
        <v>14</v>
      </c>
      <c r="H126" s="77">
        <v>0</v>
      </c>
      <c r="I126" s="75">
        <v>0</v>
      </c>
      <c r="J126" s="46">
        <f t="shared" si="24"/>
        <v>14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0</v>
      </c>
      <c r="F133" s="70"/>
      <c r="G133" s="46">
        <f t="shared" si="23"/>
        <v>0</v>
      </c>
      <c r="H133" s="77">
        <v>0</v>
      </c>
      <c r="I133" s="75">
        <v>0</v>
      </c>
      <c r="J133" s="46">
        <f t="shared" si="24"/>
        <v>0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3</v>
      </c>
      <c r="F180" s="70"/>
      <c r="G180" s="46">
        <f t="shared" si="30"/>
        <v>3</v>
      </c>
      <c r="H180" s="77">
        <v>0</v>
      </c>
      <c r="I180" s="75">
        <v>0</v>
      </c>
      <c r="J180" s="46">
        <f t="shared" si="31"/>
        <v>3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0</v>
      </c>
      <c r="F194" s="70"/>
      <c r="G194" s="46">
        <f t="shared" si="30"/>
        <v>0</v>
      </c>
      <c r="H194" s="77">
        <v>0</v>
      </c>
      <c r="I194" s="75">
        <v>0</v>
      </c>
      <c r="J194" s="46">
        <f t="shared" si="31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138</v>
      </c>
      <c r="F205" s="70"/>
      <c r="G205" s="46">
        <f t="shared" si="30"/>
        <v>138</v>
      </c>
      <c r="H205" s="77">
        <v>0</v>
      </c>
      <c r="I205" s="75">
        <v>0</v>
      </c>
      <c r="J205" s="46">
        <f t="shared" si="31"/>
        <v>137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2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+'3'!J238</f>
        <v>2</v>
      </c>
      <c r="F238" s="70"/>
      <c r="G238" s="46">
        <f t="shared" si="40"/>
        <v>2</v>
      </c>
      <c r="H238" s="77">
        <v>0</v>
      </c>
      <c r="I238" s="75">
        <v>0</v>
      </c>
      <c r="J238" s="46">
        <f t="shared" si="41"/>
        <v>2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+'3'!J239</f>
        <v>12</v>
      </c>
      <c r="F239" s="70"/>
      <c r="G239" s="46">
        <f t="shared" si="40"/>
        <v>12</v>
      </c>
      <c r="H239" s="77">
        <v>0</v>
      </c>
      <c r="I239" s="75">
        <v>0</v>
      </c>
      <c r="J239" s="46">
        <f t="shared" si="41"/>
        <v>12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+'3'!J242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3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+'3'!J243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+'3'!J245</f>
        <v>8</v>
      </c>
      <c r="F245" s="70"/>
      <c r="G245" s="46">
        <f t="shared" si="40"/>
        <v>8</v>
      </c>
      <c r="H245" s="77">
        <v>0</v>
      </c>
      <c r="I245" s="75">
        <v>0</v>
      </c>
      <c r="J245" s="46">
        <f t="shared" si="41"/>
        <v>8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483.11999999999995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1290</v>
      </c>
    </row>
    <row r="257" spans="1:22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2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660</v>
      </c>
      <c r="O258" s="2">
        <v>50</v>
      </c>
      <c r="P258" s="2">
        <v>100</v>
      </c>
      <c r="Q258" s="87">
        <v>100</v>
      </c>
      <c r="R258" s="2">
        <v>125</v>
      </c>
      <c r="S258" s="2">
        <v>55</v>
      </c>
      <c r="T258" s="2">
        <v>50</v>
      </c>
      <c r="U258" s="2">
        <v>130</v>
      </c>
      <c r="V258" s="2">
        <v>50</v>
      </c>
    </row>
    <row r="259" spans="1:22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75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555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555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W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14</v>
      </c>
      <c r="F5" s="70">
        <v>5</v>
      </c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18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40</v>
      </c>
      <c r="F6" s="70">
        <v>5</v>
      </c>
      <c r="G6" s="46">
        <f t="shared" si="0"/>
        <v>45</v>
      </c>
      <c r="H6" s="77">
        <v>0</v>
      </c>
      <c r="I6" s="75">
        <v>0</v>
      </c>
      <c r="J6" s="46">
        <f t="shared" si="1"/>
        <v>44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10</v>
      </c>
      <c r="F11" s="70">
        <v>5</v>
      </c>
      <c r="G11" s="46">
        <f t="shared" si="0"/>
        <v>15</v>
      </c>
      <c r="H11" s="77">
        <v>0</v>
      </c>
      <c r="I11" s="75">
        <v>0</v>
      </c>
      <c r="J11" s="46">
        <f t="shared" si="1"/>
        <v>13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9</v>
      </c>
      <c r="F18" s="70">
        <v>5</v>
      </c>
      <c r="G18" s="46">
        <f t="shared" si="0"/>
        <v>14</v>
      </c>
      <c r="H18" s="77">
        <v>0</v>
      </c>
      <c r="I18" s="75">
        <v>0</v>
      </c>
      <c r="J18" s="46">
        <f t="shared" si="1"/>
        <v>14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0</v>
      </c>
      <c r="F21" s="70">
        <v>2</v>
      </c>
      <c r="G21" s="46">
        <f t="shared" si="0"/>
        <v>2</v>
      </c>
      <c r="H21" s="77">
        <v>0</v>
      </c>
      <c r="I21" s="75">
        <v>0</v>
      </c>
      <c r="J21" s="46">
        <f t="shared" si="1"/>
        <v>1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2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4</v>
      </c>
      <c r="F22" s="70">
        <v>15</v>
      </c>
      <c r="G22" s="46">
        <f t="shared" si="0"/>
        <v>19</v>
      </c>
      <c r="H22" s="77">
        <v>0</v>
      </c>
      <c r="I22" s="75">
        <v>0</v>
      </c>
      <c r="J22" s="46">
        <f t="shared" si="1"/>
        <v>19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0</v>
      </c>
      <c r="F28" s="70">
        <v>5</v>
      </c>
      <c r="G28" s="46">
        <f t="shared" si="5"/>
        <v>5</v>
      </c>
      <c r="H28" s="77">
        <v>0</v>
      </c>
      <c r="I28" s="75">
        <v>0</v>
      </c>
      <c r="J28" s="46">
        <f t="shared" si="6"/>
        <v>4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11</v>
      </c>
      <c r="F31" s="70">
        <v>10</v>
      </c>
      <c r="G31" s="46">
        <f t="shared" si="5"/>
        <v>21</v>
      </c>
      <c r="H31" s="77">
        <v>0</v>
      </c>
      <c r="I31" s="75">
        <v>0</v>
      </c>
      <c r="J31" s="46">
        <f t="shared" si="6"/>
        <v>13</v>
      </c>
      <c r="K31" s="71">
        <v>8</v>
      </c>
      <c r="L31" s="15">
        <v>100</v>
      </c>
      <c r="M31" s="64">
        <f t="shared" si="2"/>
        <v>800</v>
      </c>
      <c r="N31" s="17" t="s">
        <v>16</v>
      </c>
      <c r="O31" s="18"/>
      <c r="P31" s="122">
        <f t="shared" si="3"/>
        <v>800</v>
      </c>
      <c r="Q31" s="120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1</v>
      </c>
      <c r="F32" s="70">
        <v>3</v>
      </c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>
        <v>3</v>
      </c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0</v>
      </c>
      <c r="F35" s="70">
        <v>3</v>
      </c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2</v>
      </c>
      <c r="F39" s="70">
        <v>3</v>
      </c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2</v>
      </c>
      <c r="F40" s="70">
        <v>3</v>
      </c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10</v>
      </c>
      <c r="F46" s="70">
        <v>5</v>
      </c>
      <c r="G46" s="46">
        <f t="shared" si="5"/>
        <v>15</v>
      </c>
      <c r="H46" s="77">
        <v>0</v>
      </c>
      <c r="I46" s="75">
        <v>0</v>
      </c>
      <c r="J46" s="46">
        <f t="shared" si="6"/>
        <v>14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0</v>
      </c>
      <c r="F47" s="70">
        <v>5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8</v>
      </c>
      <c r="F48" s="70">
        <v>5</v>
      </c>
      <c r="G48" s="46">
        <f t="shared" si="5"/>
        <v>13</v>
      </c>
      <c r="H48" s="77">
        <v>0</v>
      </c>
      <c r="I48" s="75">
        <v>0</v>
      </c>
      <c r="J48" s="46">
        <f t="shared" si="6"/>
        <v>12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1</v>
      </c>
      <c r="F49" s="70">
        <v>5</v>
      </c>
      <c r="G49" s="46">
        <f t="shared" si="5"/>
        <v>6</v>
      </c>
      <c r="H49" s="77">
        <v>0</v>
      </c>
      <c r="I49" s="75">
        <v>0</v>
      </c>
      <c r="J49" s="46">
        <f t="shared" si="6"/>
        <v>4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22">
        <f>SUM(M49-O49)</f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3</v>
      </c>
      <c r="F53" s="70">
        <v>5</v>
      </c>
      <c r="G53" s="46">
        <f t="shared" si="5"/>
        <v>8</v>
      </c>
      <c r="H53" s="77">
        <v>0</v>
      </c>
      <c r="I53" s="75">
        <v>0</v>
      </c>
      <c r="J53" s="46">
        <f t="shared" si="6"/>
        <v>7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2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3</v>
      </c>
      <c r="F74" s="70">
        <v>5</v>
      </c>
      <c r="G74" s="46">
        <f t="shared" si="5"/>
        <v>8</v>
      </c>
      <c r="H74" s="77">
        <v>0</v>
      </c>
      <c r="I74" s="75">
        <v>0</v>
      </c>
      <c r="J74" s="46">
        <f t="shared" si="6"/>
        <v>7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3</v>
      </c>
      <c r="F77" s="70">
        <v>5</v>
      </c>
      <c r="G77" s="46">
        <f t="shared" si="5"/>
        <v>8</v>
      </c>
      <c r="H77" s="77">
        <v>0</v>
      </c>
      <c r="I77" s="75">
        <v>0</v>
      </c>
      <c r="J77" s="46">
        <f t="shared" si="6"/>
        <v>7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29</v>
      </c>
      <c r="F112" s="70"/>
      <c r="G112" s="46">
        <f t="shared" si="23"/>
        <v>29</v>
      </c>
      <c r="H112" s="77">
        <v>0</v>
      </c>
      <c r="I112" s="75">
        <v>0</v>
      </c>
      <c r="J112" s="46">
        <f t="shared" si="24"/>
        <v>25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2">
        <f>SUM(M112-O112)</f>
        <v>400</v>
      </c>
      <c r="Q112" s="120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2</v>
      </c>
      <c r="F113" s="70"/>
      <c r="G113" s="46">
        <f t="shared" si="23"/>
        <v>2</v>
      </c>
      <c r="H113" s="77">
        <v>0</v>
      </c>
      <c r="I113" s="75">
        <v>0</v>
      </c>
      <c r="J113" s="46">
        <f t="shared" si="24"/>
        <v>1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10</v>
      </c>
      <c r="F115" s="70"/>
      <c r="G115" s="46">
        <f t="shared" si="23"/>
        <v>10</v>
      </c>
      <c r="H115" s="77">
        <v>0</v>
      </c>
      <c r="I115" s="75">
        <v>0</v>
      </c>
      <c r="J115" s="46">
        <f t="shared" si="24"/>
        <v>9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2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18</v>
      </c>
      <c r="F116" s="70"/>
      <c r="G116" s="46">
        <f t="shared" si="23"/>
        <v>18</v>
      </c>
      <c r="H116" s="77">
        <v>0</v>
      </c>
      <c r="I116" s="75">
        <v>0</v>
      </c>
      <c r="J116" s="46">
        <f t="shared" si="24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11</v>
      </c>
      <c r="F125" s="70"/>
      <c r="G125" s="46">
        <f t="shared" si="23"/>
        <v>11</v>
      </c>
      <c r="H125" s="77">
        <v>0</v>
      </c>
      <c r="I125" s="75">
        <v>0</v>
      </c>
      <c r="J125" s="46">
        <f t="shared" si="24"/>
        <v>10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2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14</v>
      </c>
      <c r="F126" s="70"/>
      <c r="G126" s="46">
        <f t="shared" si="23"/>
        <v>14</v>
      </c>
      <c r="H126" s="77">
        <v>0</v>
      </c>
      <c r="I126" s="75">
        <v>0</v>
      </c>
      <c r="J126" s="46">
        <f t="shared" si="24"/>
        <v>13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22">
        <f t="shared" si="8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0</v>
      </c>
      <c r="F131" s="70">
        <v>7</v>
      </c>
      <c r="G131" s="46">
        <f t="shared" si="23"/>
        <v>7</v>
      </c>
      <c r="H131" s="77">
        <v>0</v>
      </c>
      <c r="I131" s="75">
        <v>0</v>
      </c>
      <c r="J131" s="46">
        <f t="shared" si="24"/>
        <v>7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0</v>
      </c>
      <c r="F133" s="70">
        <v>5</v>
      </c>
      <c r="G133" s="46">
        <f t="shared" si="23"/>
        <v>5</v>
      </c>
      <c r="H133" s="77">
        <v>0</v>
      </c>
      <c r="I133" s="75">
        <v>0</v>
      </c>
      <c r="J133" s="46">
        <f t="shared" si="24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>
        <v>10</v>
      </c>
      <c r="G178" s="46">
        <f t="shared" si="30"/>
        <v>10</v>
      </c>
      <c r="H178" s="77">
        <v>0</v>
      </c>
      <c r="I178" s="75">
        <v>0</v>
      </c>
      <c r="J178" s="46">
        <f t="shared" si="31"/>
        <v>10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3</v>
      </c>
      <c r="F180" s="70"/>
      <c r="G180" s="46">
        <f t="shared" si="30"/>
        <v>3</v>
      </c>
      <c r="H180" s="77">
        <v>0</v>
      </c>
      <c r="I180" s="75">
        <v>0</v>
      </c>
      <c r="J180" s="46">
        <f t="shared" si="31"/>
        <v>2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2">
        <f t="shared" si="35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0</v>
      </c>
      <c r="F185" s="70">
        <v>10</v>
      </c>
      <c r="G185" s="46">
        <f t="shared" si="30"/>
        <v>10</v>
      </c>
      <c r="H185" s="77">
        <v>0</v>
      </c>
      <c r="I185" s="75">
        <v>0</v>
      </c>
      <c r="J185" s="46">
        <f t="shared" si="31"/>
        <v>9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2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+'4'!J188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7</v>
      </c>
      <c r="F193" s="70">
        <v>10</v>
      </c>
      <c r="G193" s="46">
        <f t="shared" si="30"/>
        <v>17</v>
      </c>
      <c r="H193" s="77">
        <v>0</v>
      </c>
      <c r="I193" s="75">
        <v>0</v>
      </c>
      <c r="J193" s="46">
        <f t="shared" si="31"/>
        <v>17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0</v>
      </c>
      <c r="F194" s="70">
        <v>15</v>
      </c>
      <c r="G194" s="46">
        <f t="shared" si="30"/>
        <v>15</v>
      </c>
      <c r="H194" s="77">
        <v>0</v>
      </c>
      <c r="I194" s="75">
        <v>0</v>
      </c>
      <c r="J194" s="46">
        <f t="shared" si="31"/>
        <v>12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2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137</v>
      </c>
      <c r="F205" s="70"/>
      <c r="G205" s="46">
        <f t="shared" si="30"/>
        <v>137</v>
      </c>
      <c r="H205" s="77">
        <v>0</v>
      </c>
      <c r="I205" s="75">
        <v>0</v>
      </c>
      <c r="J205" s="46">
        <f t="shared" si="31"/>
        <v>137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>
        <v>5</v>
      </c>
      <c r="G208" s="46">
        <f t="shared" si="30"/>
        <v>5</v>
      </c>
      <c r="H208" s="77">
        <v>0</v>
      </c>
      <c r="I208" s="75">
        <v>0</v>
      </c>
      <c r="J208" s="46">
        <f t="shared" si="31"/>
        <v>4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2">
        <f t="shared" si="35"/>
        <v>50</v>
      </c>
      <c r="Q208" s="89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0</v>
      </c>
      <c r="F209" s="70">
        <v>5</v>
      </c>
      <c r="G209" s="46">
        <f t="shared" si="30"/>
        <v>5</v>
      </c>
      <c r="H209" s="77">
        <v>0</v>
      </c>
      <c r="I209" s="75">
        <v>0</v>
      </c>
      <c r="J209" s="46">
        <f t="shared" si="31"/>
        <v>4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2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+'4'!J238</f>
        <v>2</v>
      </c>
      <c r="F238" s="70"/>
      <c r="G238" s="46">
        <f t="shared" si="40"/>
        <v>2</v>
      </c>
      <c r="H238" s="77">
        <v>0</v>
      </c>
      <c r="I238" s="75">
        <v>0</v>
      </c>
      <c r="J238" s="46">
        <f t="shared" si="41"/>
        <v>2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+'4'!J239</f>
        <v>12</v>
      </c>
      <c r="F239" s="70"/>
      <c r="G239" s="46">
        <f t="shared" si="40"/>
        <v>12</v>
      </c>
      <c r="H239" s="77">
        <v>0</v>
      </c>
      <c r="I239" s="75">
        <v>0</v>
      </c>
      <c r="J239" s="46">
        <f t="shared" si="41"/>
        <v>12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+'4'!J242</f>
        <v>3</v>
      </c>
      <c r="F242" s="70"/>
      <c r="G242" s="46">
        <f t="shared" si="40"/>
        <v>3</v>
      </c>
      <c r="H242" s="77">
        <v>0</v>
      </c>
      <c r="I242" s="75">
        <v>0</v>
      </c>
      <c r="J242" s="46">
        <f t="shared" si="41"/>
        <v>1</v>
      </c>
      <c r="K242" s="71">
        <v>2</v>
      </c>
      <c r="L242" s="20">
        <v>15</v>
      </c>
      <c r="M242" s="64">
        <f t="shared" si="42"/>
        <v>30</v>
      </c>
      <c r="N242" s="17" t="s">
        <v>16</v>
      </c>
      <c r="O242" s="18"/>
      <c r="P242" s="122">
        <f t="shared" si="43"/>
        <v>30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+'4'!J243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+'4'!J245</f>
        <v>8</v>
      </c>
      <c r="F245" s="70"/>
      <c r="G245" s="46">
        <f t="shared" si="40"/>
        <v>8</v>
      </c>
      <c r="H245" s="77">
        <v>0</v>
      </c>
      <c r="I245" s="75">
        <v>0</v>
      </c>
      <c r="J245" s="46">
        <f t="shared" si="41"/>
        <v>7</v>
      </c>
      <c r="K245" s="71">
        <v>1</v>
      </c>
      <c r="L245" s="20">
        <v>20</v>
      </c>
      <c r="M245" s="64">
        <f t="shared" si="45"/>
        <v>20</v>
      </c>
      <c r="N245" s="17" t="s">
        <v>16</v>
      </c>
      <c r="O245" s="18"/>
      <c r="P245" s="122">
        <f t="shared" si="46"/>
        <v>20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/>
      <c r="C246" s="19"/>
      <c r="D246" s="10"/>
      <c r="E246" s="63">
        <f>+'4'!J246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/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+'4'!J252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+'4'!J253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1312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3125</v>
      </c>
    </row>
    <row r="257" spans="1:23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3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1660</v>
      </c>
      <c r="O258" s="2">
        <v>255</v>
      </c>
      <c r="P258" s="2">
        <v>35</v>
      </c>
      <c r="Q258" s="87">
        <v>270</v>
      </c>
      <c r="R258" s="2">
        <v>380</v>
      </c>
      <c r="S258" s="2">
        <v>35</v>
      </c>
      <c r="T258" s="2">
        <v>85</v>
      </c>
      <c r="U258" s="2">
        <v>300</v>
      </c>
      <c r="V258" s="2">
        <v>200</v>
      </c>
      <c r="W258" s="2">
        <v>100</v>
      </c>
    </row>
    <row r="259" spans="1:23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1415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271</v>
      </c>
      <c r="M267" s="2" t="s">
        <v>306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 filterMode="1"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44</v>
      </c>
      <c r="F6" s="70"/>
      <c r="G6" s="46">
        <f t="shared" si="0"/>
        <v>44</v>
      </c>
      <c r="H6" s="77">
        <v>0</v>
      </c>
      <c r="I6" s="75">
        <v>0</v>
      </c>
      <c r="J6" s="46">
        <f t="shared" si="1"/>
        <v>36</v>
      </c>
      <c r="K6" s="71">
        <v>8</v>
      </c>
      <c r="L6" s="15">
        <v>100</v>
      </c>
      <c r="M6" s="64">
        <f t="shared" ref="M6:M80" si="2">+L6*K6</f>
        <v>800</v>
      </c>
      <c r="N6" s="17" t="s">
        <v>16</v>
      </c>
      <c r="O6" s="18">
        <v>270</v>
      </c>
      <c r="P6" s="122">
        <f t="shared" ref="P6:P80" si="3">SUM(M6-O6)</f>
        <v>530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13</v>
      </c>
      <c r="F11" s="70"/>
      <c r="G11" s="46">
        <f t="shared" si="0"/>
        <v>13</v>
      </c>
      <c r="H11" s="77">
        <v>0</v>
      </c>
      <c r="I11" s="75">
        <v>0</v>
      </c>
      <c r="J11" s="46">
        <f t="shared" si="1"/>
        <v>12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2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12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>
        <v>25</v>
      </c>
      <c r="P18" s="122">
        <f t="shared" si="3"/>
        <v>75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18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4</v>
      </c>
      <c r="F28" s="70"/>
      <c r="G28" s="46">
        <f t="shared" si="5"/>
        <v>4</v>
      </c>
      <c r="H28" s="77">
        <v>0</v>
      </c>
      <c r="I28" s="75">
        <v>0</v>
      </c>
      <c r="J28" s="46">
        <f t="shared" si="6"/>
        <v>3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13</v>
      </c>
      <c r="F31" s="70"/>
      <c r="G31" s="46">
        <f t="shared" si="5"/>
        <v>13</v>
      </c>
      <c r="H31" s="77">
        <v>0</v>
      </c>
      <c r="I31" s="75">
        <v>0</v>
      </c>
      <c r="J31" s="46">
        <f t="shared" si="6"/>
        <v>11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2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2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2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2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2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14</v>
      </c>
      <c r="F46" s="70"/>
      <c r="G46" s="46">
        <f t="shared" si="5"/>
        <v>14</v>
      </c>
      <c r="H46" s="77">
        <v>0</v>
      </c>
      <c r="I46" s="75">
        <v>0</v>
      </c>
      <c r="J46" s="46">
        <f t="shared" si="6"/>
        <v>14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1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2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2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7</v>
      </c>
      <c r="F74" s="70"/>
      <c r="G74" s="46">
        <f t="shared" si="5"/>
        <v>7</v>
      </c>
      <c r="H74" s="77">
        <v>0</v>
      </c>
      <c r="I74" s="75">
        <v>0</v>
      </c>
      <c r="J74" s="46">
        <f t="shared" si="6"/>
        <v>5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2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6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25</v>
      </c>
      <c r="F112" s="70"/>
      <c r="G112" s="46">
        <f t="shared" si="23"/>
        <v>25</v>
      </c>
      <c r="H112" s="77">
        <v>0</v>
      </c>
      <c r="I112" s="75">
        <v>0</v>
      </c>
      <c r="J112" s="46">
        <f t="shared" si="24"/>
        <v>23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2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1</v>
      </c>
      <c r="F113" s="70"/>
      <c r="G113" s="46">
        <f t="shared" si="23"/>
        <v>1</v>
      </c>
      <c r="H113" s="77">
        <v>0</v>
      </c>
      <c r="I113" s="75">
        <v>0</v>
      </c>
      <c r="J113" s="46">
        <f t="shared" si="24"/>
        <v>1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9</v>
      </c>
      <c r="F115" s="70"/>
      <c r="G115" s="46">
        <f t="shared" si="23"/>
        <v>9</v>
      </c>
      <c r="H115" s="77">
        <v>0</v>
      </c>
      <c r="I115" s="75">
        <v>0</v>
      </c>
      <c r="J115" s="46">
        <f t="shared" si="24"/>
        <v>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18</v>
      </c>
      <c r="F116" s="70"/>
      <c r="G116" s="46">
        <f t="shared" si="23"/>
        <v>18</v>
      </c>
      <c r="H116" s="77">
        <v>0</v>
      </c>
      <c r="I116" s="75">
        <v>0</v>
      </c>
      <c r="J116" s="46">
        <f t="shared" si="24"/>
        <v>18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10</v>
      </c>
      <c r="F125" s="70"/>
      <c r="G125" s="46">
        <f t="shared" si="23"/>
        <v>10</v>
      </c>
      <c r="H125" s="77">
        <v>0</v>
      </c>
      <c r="I125" s="75">
        <v>0</v>
      </c>
      <c r="J125" s="46">
        <f t="shared" si="24"/>
        <v>10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13</v>
      </c>
      <c r="F126" s="70"/>
      <c r="G126" s="46">
        <f t="shared" si="23"/>
        <v>13</v>
      </c>
      <c r="H126" s="77">
        <v>0</v>
      </c>
      <c r="I126" s="75">
        <v>0</v>
      </c>
      <c r="J126" s="46">
        <f t="shared" si="24"/>
        <v>10</v>
      </c>
      <c r="K126" s="71">
        <v>3</v>
      </c>
      <c r="L126" s="22">
        <v>100</v>
      </c>
      <c r="M126" s="64">
        <f t="shared" si="7"/>
        <v>300</v>
      </c>
      <c r="N126" s="17" t="s">
        <v>16</v>
      </c>
      <c r="O126" s="18"/>
      <c r="P126" s="122">
        <f t="shared" si="8"/>
        <v>300</v>
      </c>
      <c r="Q126" s="89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7</v>
      </c>
      <c r="F131" s="70"/>
      <c r="G131" s="46">
        <f t="shared" si="23"/>
        <v>7</v>
      </c>
      <c r="H131" s="77">
        <v>0</v>
      </c>
      <c r="I131" s="75">
        <v>0</v>
      </c>
      <c r="J131" s="46">
        <f t="shared" si="24"/>
        <v>7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5</v>
      </c>
      <c r="F133" s="70"/>
      <c r="G133" s="46">
        <f t="shared" si="23"/>
        <v>5</v>
      </c>
      <c r="H133" s="77">
        <v>0</v>
      </c>
      <c r="I133" s="75">
        <v>0</v>
      </c>
      <c r="J133" s="46">
        <f t="shared" si="24"/>
        <v>4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2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7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10</v>
      </c>
      <c r="F178" s="70"/>
      <c r="G178" s="46">
        <f t="shared" si="30"/>
        <v>10</v>
      </c>
      <c r="H178" s="77">
        <v>0</v>
      </c>
      <c r="I178" s="75">
        <v>0</v>
      </c>
      <c r="J178" s="46">
        <f t="shared" si="31"/>
        <v>9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2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2</v>
      </c>
      <c r="F180" s="70"/>
      <c r="G180" s="46">
        <f t="shared" si="30"/>
        <v>2</v>
      </c>
      <c r="H180" s="77">
        <v>0</v>
      </c>
      <c r="I180" s="75">
        <v>0</v>
      </c>
      <c r="J180" s="46">
        <f t="shared" si="31"/>
        <v>0</v>
      </c>
      <c r="K180" s="71">
        <v>2</v>
      </c>
      <c r="L180" s="20">
        <v>35</v>
      </c>
      <c r="M180" s="64">
        <f t="shared" si="34"/>
        <v>70</v>
      </c>
      <c r="N180" s="17" t="s">
        <v>16</v>
      </c>
      <c r="O180" s="18"/>
      <c r="P180" s="122">
        <f t="shared" si="35"/>
        <v>70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9</v>
      </c>
      <c r="F185" s="70"/>
      <c r="G185" s="46">
        <f t="shared" si="30"/>
        <v>9</v>
      </c>
      <c r="H185" s="77">
        <v>0</v>
      </c>
      <c r="I185" s="75">
        <v>0</v>
      </c>
      <c r="J185" s="46">
        <f t="shared" si="31"/>
        <v>8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2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+'5'!J188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145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17</v>
      </c>
      <c r="F193" s="70"/>
      <c r="G193" s="46">
        <f t="shared" si="30"/>
        <v>17</v>
      </c>
      <c r="H193" s="77">
        <v>0</v>
      </c>
      <c r="I193" s="75">
        <v>0</v>
      </c>
      <c r="J193" s="46">
        <f t="shared" si="31"/>
        <v>15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2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12</v>
      </c>
      <c r="F194" s="70"/>
      <c r="G194" s="46">
        <f t="shared" si="30"/>
        <v>12</v>
      </c>
      <c r="H194" s="77">
        <v>0</v>
      </c>
      <c r="I194" s="75">
        <v>0</v>
      </c>
      <c r="J194" s="46">
        <f t="shared" si="31"/>
        <v>9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2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137</v>
      </c>
      <c r="F205" s="70"/>
      <c r="G205" s="46">
        <f t="shared" si="30"/>
        <v>137</v>
      </c>
      <c r="H205" s="77">
        <v>0</v>
      </c>
      <c r="I205" s="75">
        <v>0</v>
      </c>
      <c r="J205" s="46">
        <f t="shared" si="31"/>
        <v>132</v>
      </c>
      <c r="K205" s="71">
        <v>5</v>
      </c>
      <c r="L205" s="20">
        <v>55</v>
      </c>
      <c r="M205" s="64">
        <f t="shared" si="34"/>
        <v>275</v>
      </c>
      <c r="N205" s="17" t="s">
        <v>16</v>
      </c>
      <c r="O205" s="18"/>
      <c r="P205" s="122">
        <f t="shared" si="35"/>
        <v>275</v>
      </c>
      <c r="Q205" s="89">
        <v>40</v>
      </c>
      <c r="R205" s="43">
        <f t="shared" si="36"/>
        <v>200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4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4</v>
      </c>
      <c r="F209" s="70"/>
      <c r="G209" s="46">
        <f t="shared" si="30"/>
        <v>4</v>
      </c>
      <c r="H209" s="77">
        <v>0</v>
      </c>
      <c r="I209" s="75">
        <v>0</v>
      </c>
      <c r="J209" s="46">
        <f t="shared" si="31"/>
        <v>0</v>
      </c>
      <c r="K209" s="71">
        <v>4</v>
      </c>
      <c r="L209" s="20">
        <v>120</v>
      </c>
      <c r="M209" s="64">
        <f t="shared" si="34"/>
        <v>480</v>
      </c>
      <c r="N209" s="17" t="s">
        <v>16</v>
      </c>
      <c r="O209" s="18"/>
      <c r="P209" s="122">
        <f t="shared" si="35"/>
        <v>480</v>
      </c>
      <c r="Q209" s="89">
        <v>83</v>
      </c>
      <c r="R209" s="43">
        <f t="shared" si="36"/>
        <v>332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+'5'!J238</f>
        <v>2</v>
      </c>
      <c r="F238" s="70"/>
      <c r="G238" s="46">
        <f t="shared" si="40"/>
        <v>2</v>
      </c>
      <c r="H238" s="77">
        <v>0</v>
      </c>
      <c r="I238" s="75">
        <v>0</v>
      </c>
      <c r="J238" s="46">
        <f t="shared" si="41"/>
        <v>2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+'5'!J239</f>
        <v>12</v>
      </c>
      <c r="F239" s="70"/>
      <c r="G239" s="46">
        <f t="shared" si="40"/>
        <v>12</v>
      </c>
      <c r="H239" s="77">
        <v>0</v>
      </c>
      <c r="I239" s="75">
        <v>0</v>
      </c>
      <c r="J239" s="46">
        <f t="shared" si="41"/>
        <v>11</v>
      </c>
      <c r="K239" s="71">
        <v>1</v>
      </c>
      <c r="L239" s="20">
        <v>35</v>
      </c>
      <c r="M239" s="64">
        <f t="shared" si="42"/>
        <v>35</v>
      </c>
      <c r="N239" s="17" t="s">
        <v>16</v>
      </c>
      <c r="O239" s="18"/>
      <c r="P239" s="122">
        <f t="shared" si="43"/>
        <v>35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+'5'!J242</f>
        <v>1</v>
      </c>
      <c r="F242" s="70"/>
      <c r="G242" s="46">
        <f t="shared" si="40"/>
        <v>1</v>
      </c>
      <c r="H242" s="77">
        <v>0</v>
      </c>
      <c r="I242" s="75">
        <v>0</v>
      </c>
      <c r="J242" s="46">
        <f t="shared" si="41"/>
        <v>0</v>
      </c>
      <c r="K242" s="71">
        <v>1</v>
      </c>
      <c r="L242" s="20">
        <v>15</v>
      </c>
      <c r="M242" s="64">
        <f t="shared" si="42"/>
        <v>15</v>
      </c>
      <c r="N242" s="17" t="s">
        <v>16</v>
      </c>
      <c r="O242" s="18"/>
      <c r="P242" s="122">
        <f t="shared" si="43"/>
        <v>15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+'5'!J243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+'5'!J245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+'5'!J246</f>
        <v>0</v>
      </c>
      <c r="F246" s="70">
        <v>10</v>
      </c>
      <c r="G246" s="46">
        <f t="shared" si="40"/>
        <v>10</v>
      </c>
      <c r="H246" s="77">
        <v>0</v>
      </c>
      <c r="I246" s="75">
        <v>0</v>
      </c>
      <c r="J246" s="46">
        <f t="shared" si="41"/>
        <v>9</v>
      </c>
      <c r="K246" s="71">
        <v>1</v>
      </c>
      <c r="L246" s="20">
        <v>20</v>
      </c>
      <c r="M246" s="64">
        <f t="shared" si="45"/>
        <v>20</v>
      </c>
      <c r="N246" s="17" t="s">
        <v>16</v>
      </c>
      <c r="O246" s="18"/>
      <c r="P246" s="122">
        <f t="shared" si="46"/>
        <v>20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+'5'!J252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+'5'!J253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1902.5900000000001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4020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805</v>
      </c>
      <c r="O258" s="2">
        <v>20</v>
      </c>
      <c r="P258" s="2">
        <v>180</v>
      </c>
      <c r="Q258" s="87">
        <v>180</v>
      </c>
      <c r="R258" s="2">
        <v>120</v>
      </c>
      <c r="S258" s="2">
        <v>55</v>
      </c>
      <c r="T258" s="2">
        <v>250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295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2920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2920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20.00"/>
        <filter val="130.00"/>
        <filter val="15.00"/>
        <filter val="180"/>
        <filter val="20.00"/>
        <filter val="200.00"/>
        <filter val="275.00"/>
        <filter val="300.00"/>
        <filter val="35.00"/>
        <filter val="360.00"/>
        <filter val="480.00"/>
        <filter val="50.00"/>
        <filter val="55.00"/>
        <filter val="70.00"/>
        <filter val="75.00"/>
        <filter val="80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AC340"/>
  <sheetViews>
    <sheetView zoomScale="80" zoomScaleNormal="80" workbookViewId="0">
      <pane xSplit="10" ySplit="4" topLeftCell="K190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10</v>
      </c>
      <c r="K5" s="71">
        <v>8</v>
      </c>
      <c r="L5" s="15">
        <v>50</v>
      </c>
      <c r="M5" s="64">
        <f>+L5*K5</f>
        <v>400</v>
      </c>
      <c r="N5" s="17" t="s">
        <v>16</v>
      </c>
      <c r="O5" s="18">
        <v>145</v>
      </c>
      <c r="P5" s="122">
        <f>SUM(M5-O5)</f>
        <v>255</v>
      </c>
      <c r="Q5" s="120">
        <v>18.97</v>
      </c>
      <c r="R5" s="43">
        <f>+K5*Q5</f>
        <v>151.76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36</v>
      </c>
      <c r="F6" s="70"/>
      <c r="G6" s="46">
        <f t="shared" si="0"/>
        <v>36</v>
      </c>
      <c r="H6" s="77">
        <v>3</v>
      </c>
      <c r="I6" s="75">
        <v>0</v>
      </c>
      <c r="J6" s="46">
        <f t="shared" si="1"/>
        <v>14</v>
      </c>
      <c r="K6" s="71">
        <v>19</v>
      </c>
      <c r="L6" s="15">
        <v>100</v>
      </c>
      <c r="M6" s="64">
        <f t="shared" ref="M6:M80" si="2">+L6*K6</f>
        <v>1900</v>
      </c>
      <c r="N6" s="17" t="s">
        <v>16</v>
      </c>
      <c r="O6" s="18">
        <v>550</v>
      </c>
      <c r="P6" s="122">
        <f t="shared" ref="P6:P80" si="3">SUM(M6-O6)</f>
        <v>1350</v>
      </c>
      <c r="Q6" s="120">
        <v>36.43</v>
      </c>
      <c r="R6" s="43">
        <f t="shared" ref="R6:R80" si="4">+K6*Q6</f>
        <v>692.17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5</v>
      </c>
      <c r="K11" s="71">
        <v>7</v>
      </c>
      <c r="L11" s="15">
        <v>50</v>
      </c>
      <c r="M11" s="64">
        <f t="shared" si="2"/>
        <v>350</v>
      </c>
      <c r="N11" s="17" t="s">
        <v>16</v>
      </c>
      <c r="O11" s="18"/>
      <c r="P11" s="122">
        <f t="shared" si="3"/>
        <v>350</v>
      </c>
      <c r="Q11" s="120">
        <v>19.36</v>
      </c>
      <c r="R11" s="43">
        <f t="shared" si="4"/>
        <v>135.51999999999998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10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2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2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2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12</v>
      </c>
      <c r="K22" s="71">
        <v>6</v>
      </c>
      <c r="L22" s="20">
        <v>100</v>
      </c>
      <c r="M22" s="64">
        <f t="shared" si="2"/>
        <v>600</v>
      </c>
      <c r="N22" s="17" t="s">
        <v>16</v>
      </c>
      <c r="O22" s="18"/>
      <c r="P22" s="122">
        <f t="shared" si="3"/>
        <v>600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3</v>
      </c>
      <c r="F28" s="70"/>
      <c r="G28" s="46">
        <f t="shared" si="5"/>
        <v>3</v>
      </c>
      <c r="H28" s="77">
        <v>0</v>
      </c>
      <c r="I28" s="75">
        <v>0</v>
      </c>
      <c r="J28" s="46">
        <f t="shared" si="6"/>
        <v>1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2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11</v>
      </c>
      <c r="F31" s="70"/>
      <c r="G31" s="46">
        <f t="shared" si="5"/>
        <v>11</v>
      </c>
      <c r="H31" s="77">
        <v>0</v>
      </c>
      <c r="I31" s="75">
        <v>0</v>
      </c>
      <c r="J31" s="46">
        <f t="shared" si="6"/>
        <v>4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/>
      <c r="P31" s="122">
        <f t="shared" si="3"/>
        <v>700</v>
      </c>
      <c r="Q31" s="12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2</v>
      </c>
      <c r="F33" s="70">
        <v>3</v>
      </c>
      <c r="G33" s="46">
        <f t="shared" si="5"/>
        <v>5</v>
      </c>
      <c r="H33" s="77">
        <v>0</v>
      </c>
      <c r="I33" s="75">
        <v>0</v>
      </c>
      <c r="J33" s="46">
        <f t="shared" si="6"/>
        <v>0</v>
      </c>
      <c r="K33" s="71">
        <v>5</v>
      </c>
      <c r="L33" s="15">
        <v>130</v>
      </c>
      <c r="M33" s="64">
        <f t="shared" si="2"/>
        <v>650</v>
      </c>
      <c r="N33" s="17" t="s">
        <v>16</v>
      </c>
      <c r="O33" s="18"/>
      <c r="P33" s="122">
        <f t="shared" si="3"/>
        <v>650</v>
      </c>
      <c r="Q33" s="89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2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0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/>
      <c r="P39" s="122">
        <f t="shared" si="3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2</v>
      </c>
      <c r="K40" s="71">
        <v>3</v>
      </c>
      <c r="L40" s="15">
        <v>50</v>
      </c>
      <c r="M40" s="64">
        <f t="shared" si="2"/>
        <v>150</v>
      </c>
      <c r="N40" s="17" t="s">
        <v>16</v>
      </c>
      <c r="O40" s="18"/>
      <c r="P40" s="122">
        <f t="shared" si="3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14</v>
      </c>
      <c r="F46" s="70"/>
      <c r="G46" s="46">
        <f t="shared" si="5"/>
        <v>14</v>
      </c>
      <c r="H46" s="77">
        <v>0</v>
      </c>
      <c r="I46" s="75">
        <v>0</v>
      </c>
      <c r="J46" s="46">
        <f t="shared" si="6"/>
        <v>10</v>
      </c>
      <c r="K46" s="71">
        <v>4</v>
      </c>
      <c r="L46" s="15">
        <v>50</v>
      </c>
      <c r="M46" s="64">
        <f t="shared" si="2"/>
        <v>200</v>
      </c>
      <c r="N46" s="17" t="s">
        <v>16</v>
      </c>
      <c r="O46" s="18">
        <v>100</v>
      </c>
      <c r="P46" s="122">
        <f t="shared" si="3"/>
        <v>100</v>
      </c>
      <c r="Q46" s="120">
        <v>17.78</v>
      </c>
      <c r="R46" s="43">
        <f t="shared" si="4"/>
        <v>71.12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2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/>
      <c r="P47" s="122">
        <f t="shared" si="3"/>
        <v>150</v>
      </c>
      <c r="Q47" s="12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8</v>
      </c>
      <c r="K48" s="71">
        <v>4</v>
      </c>
      <c r="L48" s="20">
        <v>50</v>
      </c>
      <c r="M48" s="64">
        <f>+L48*K48</f>
        <v>200</v>
      </c>
      <c r="N48" s="17" t="s">
        <v>16</v>
      </c>
      <c r="O48" s="18"/>
      <c r="P48" s="122">
        <f>SUM(M48-O48)</f>
        <v>200</v>
      </c>
      <c r="Q48" s="120">
        <v>18.32</v>
      </c>
      <c r="R48" s="43">
        <f>+K48*Q48</f>
        <v>73.28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4</v>
      </c>
      <c r="F50" s="70"/>
      <c r="G50" s="46">
        <f t="shared" si="5"/>
        <v>4</v>
      </c>
      <c r="H50" s="77">
        <v>0</v>
      </c>
      <c r="I50" s="75">
        <v>0</v>
      </c>
      <c r="J50" s="46">
        <f t="shared" si="6"/>
        <v>3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1</v>
      </c>
      <c r="K53" s="71">
        <v>6</v>
      </c>
      <c r="L53" s="20">
        <v>50</v>
      </c>
      <c r="M53" s="64">
        <f>+L53*K53</f>
        <v>300</v>
      </c>
      <c r="N53" s="17" t="s">
        <v>16</v>
      </c>
      <c r="O53" s="18"/>
      <c r="P53" s="122">
        <f>SUM(M53-O53)</f>
        <v>300</v>
      </c>
      <c r="Q53" s="120">
        <v>16.37</v>
      </c>
      <c r="R53" s="43">
        <f>+K53*Q53</f>
        <v>98.22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1</v>
      </c>
      <c r="F64" s="70"/>
      <c r="G64" s="46">
        <f t="shared" si="5"/>
        <v>1</v>
      </c>
      <c r="H64" s="77">
        <v>0</v>
      </c>
      <c r="I64" s="75">
        <v>0</v>
      </c>
      <c r="J64" s="46">
        <f t="shared" si="6"/>
        <v>0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2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1</v>
      </c>
      <c r="K66" s="71">
        <v>3</v>
      </c>
      <c r="L66" s="15">
        <v>50</v>
      </c>
      <c r="M66" s="64">
        <f t="shared" si="2"/>
        <v>150</v>
      </c>
      <c r="N66" s="17" t="s">
        <v>16</v>
      </c>
      <c r="O66" s="18"/>
      <c r="P66" s="122">
        <f t="shared" si="3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2</v>
      </c>
      <c r="F67" s="70"/>
      <c r="G67" s="46">
        <f t="shared" si="5"/>
        <v>2</v>
      </c>
      <c r="H67" s="77">
        <v>0</v>
      </c>
      <c r="I67" s="75">
        <v>0</v>
      </c>
      <c r="J67" s="46">
        <f t="shared" si="6"/>
        <v>1</v>
      </c>
      <c r="K67" s="71">
        <v>1</v>
      </c>
      <c r="L67" s="15">
        <v>70</v>
      </c>
      <c r="M67" s="64">
        <f t="shared" si="2"/>
        <v>70</v>
      </c>
      <c r="N67" s="17" t="s">
        <v>16</v>
      </c>
      <c r="O67" s="18"/>
      <c r="P67" s="122">
        <f t="shared" si="3"/>
        <v>70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3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2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2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/>
      <c r="P77" s="122">
        <f t="shared" si="3"/>
        <v>200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23</v>
      </c>
      <c r="F112" s="70"/>
      <c r="G112" s="46">
        <f t="shared" si="23"/>
        <v>23</v>
      </c>
      <c r="H112" s="77">
        <v>0</v>
      </c>
      <c r="I112" s="75">
        <v>0</v>
      </c>
      <c r="J112" s="46">
        <f t="shared" si="24"/>
        <v>22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1</v>
      </c>
      <c r="F113" s="70"/>
      <c r="G113" s="46">
        <f t="shared" si="23"/>
        <v>1</v>
      </c>
      <c r="H113" s="77">
        <v>0</v>
      </c>
      <c r="I113" s="75">
        <v>0</v>
      </c>
      <c r="J113" s="46">
        <f t="shared" si="24"/>
        <v>0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9</v>
      </c>
      <c r="F115" s="70"/>
      <c r="G115" s="46">
        <f t="shared" si="23"/>
        <v>9</v>
      </c>
      <c r="H115" s="77">
        <v>0</v>
      </c>
      <c r="I115" s="75">
        <v>0</v>
      </c>
      <c r="J115" s="46">
        <f t="shared" si="24"/>
        <v>6</v>
      </c>
      <c r="K115" s="71">
        <v>3</v>
      </c>
      <c r="L115" s="22">
        <v>60</v>
      </c>
      <c r="M115" s="64">
        <f t="shared" si="7"/>
        <v>180</v>
      </c>
      <c r="N115" s="17" t="s">
        <v>16</v>
      </c>
      <c r="O115" s="18">
        <v>90</v>
      </c>
      <c r="P115" s="122">
        <f t="shared" si="8"/>
        <v>90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18</v>
      </c>
      <c r="F116" s="70"/>
      <c r="G116" s="46">
        <f t="shared" si="23"/>
        <v>18</v>
      </c>
      <c r="H116" s="77">
        <v>0</v>
      </c>
      <c r="I116" s="75">
        <v>0</v>
      </c>
      <c r="J116" s="46">
        <f t="shared" si="24"/>
        <v>16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2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10</v>
      </c>
      <c r="F125" s="70"/>
      <c r="G125" s="46">
        <f t="shared" si="23"/>
        <v>10</v>
      </c>
      <c r="H125" s="77">
        <v>0</v>
      </c>
      <c r="I125" s="75">
        <v>0</v>
      </c>
      <c r="J125" s="46">
        <f t="shared" si="24"/>
        <v>9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2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10</v>
      </c>
      <c r="F126" s="70"/>
      <c r="G126" s="46">
        <f t="shared" si="23"/>
        <v>10</v>
      </c>
      <c r="H126" s="77">
        <v>0</v>
      </c>
      <c r="I126" s="75">
        <v>0</v>
      </c>
      <c r="J126" s="46">
        <f t="shared" si="24"/>
        <v>8</v>
      </c>
      <c r="K126" s="71">
        <v>2</v>
      </c>
      <c r="L126" s="22">
        <v>100</v>
      </c>
      <c r="M126" s="64">
        <f t="shared" si="7"/>
        <v>200</v>
      </c>
      <c r="N126" s="17" t="s">
        <v>16</v>
      </c>
      <c r="O126" s="18"/>
      <c r="P126" s="122">
        <f t="shared" si="8"/>
        <v>200</v>
      </c>
      <c r="Q126" s="89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7</v>
      </c>
      <c r="F131" s="70"/>
      <c r="G131" s="46">
        <f t="shared" si="23"/>
        <v>7</v>
      </c>
      <c r="H131" s="77">
        <v>0</v>
      </c>
      <c r="I131" s="75">
        <v>0</v>
      </c>
      <c r="J131" s="46">
        <f t="shared" si="24"/>
        <v>0</v>
      </c>
      <c r="K131" s="71">
        <v>7</v>
      </c>
      <c r="L131" s="22">
        <v>50</v>
      </c>
      <c r="M131" s="64">
        <f t="shared" si="7"/>
        <v>350</v>
      </c>
      <c r="N131" s="17" t="s">
        <v>16</v>
      </c>
      <c r="O131" s="18"/>
      <c r="P131" s="122">
        <f t="shared" si="8"/>
        <v>350</v>
      </c>
      <c r="Q131" s="89">
        <v>9.91</v>
      </c>
      <c r="R131" s="43">
        <f t="shared" si="9"/>
        <v>69.37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4</v>
      </c>
      <c r="F133" s="70"/>
      <c r="G133" s="46">
        <f t="shared" si="23"/>
        <v>4</v>
      </c>
      <c r="H133" s="77">
        <v>0</v>
      </c>
      <c r="I133" s="75">
        <v>0</v>
      </c>
      <c r="J133" s="46">
        <f t="shared" si="24"/>
        <v>1</v>
      </c>
      <c r="K133" s="71">
        <v>3</v>
      </c>
      <c r="L133" s="20">
        <v>50</v>
      </c>
      <c r="M133" s="64">
        <f t="shared" si="7"/>
        <v>150</v>
      </c>
      <c r="N133" s="17" t="s">
        <v>16</v>
      </c>
      <c r="O133" s="18"/>
      <c r="P133" s="122">
        <f t="shared" si="8"/>
        <v>150</v>
      </c>
      <c r="Q133" s="89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7</v>
      </c>
      <c r="F175" s="70"/>
      <c r="G175" s="46">
        <f t="shared" si="30"/>
        <v>7</v>
      </c>
      <c r="H175" s="77">
        <v>0</v>
      </c>
      <c r="I175" s="75">
        <v>0</v>
      </c>
      <c r="J175" s="46">
        <f t="shared" si="31"/>
        <v>6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2">
        <f>SUM(M175-O175)</f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9</v>
      </c>
      <c r="F178" s="70"/>
      <c r="G178" s="46">
        <f t="shared" si="30"/>
        <v>9</v>
      </c>
      <c r="H178" s="77">
        <v>0</v>
      </c>
      <c r="I178" s="75">
        <v>0</v>
      </c>
      <c r="J178" s="46">
        <f t="shared" si="31"/>
        <v>7</v>
      </c>
      <c r="K178" s="71">
        <v>2</v>
      </c>
      <c r="L178" s="20">
        <v>55</v>
      </c>
      <c r="M178" s="64">
        <f t="shared" si="34"/>
        <v>110</v>
      </c>
      <c r="N178" s="17" t="s">
        <v>16</v>
      </c>
      <c r="O178" s="18"/>
      <c r="P178" s="122">
        <f t="shared" si="35"/>
        <v>110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8</v>
      </c>
      <c r="F185" s="70"/>
      <c r="G185" s="46">
        <f t="shared" si="30"/>
        <v>8</v>
      </c>
      <c r="H185" s="77">
        <v>0</v>
      </c>
      <c r="I185" s="75">
        <v>0</v>
      </c>
      <c r="J185" s="46">
        <f t="shared" si="31"/>
        <v>3</v>
      </c>
      <c r="K185" s="71">
        <v>5</v>
      </c>
      <c r="L185" s="20">
        <v>80</v>
      </c>
      <c r="M185" s="64">
        <f t="shared" si="34"/>
        <v>400</v>
      </c>
      <c r="N185" s="17" t="s">
        <v>16</v>
      </c>
      <c r="O185" s="18"/>
      <c r="P185" s="122">
        <f t="shared" si="35"/>
        <v>400</v>
      </c>
      <c r="Q185" s="89">
        <v>63</v>
      </c>
      <c r="R185" s="43">
        <f t="shared" si="36"/>
        <v>315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+'6'!J188</f>
        <v>145</v>
      </c>
      <c r="F188" s="70"/>
      <c r="G188" s="46">
        <f>E188+F188</f>
        <v>145</v>
      </c>
      <c r="H188" s="77">
        <v>0</v>
      </c>
      <c r="I188" s="75">
        <v>0</v>
      </c>
      <c r="J188" s="46">
        <f>+G188-H188-K188-I188</f>
        <v>142</v>
      </c>
      <c r="K188" s="71">
        <v>3</v>
      </c>
      <c r="L188" s="20">
        <v>10</v>
      </c>
      <c r="M188" s="64">
        <f>+L188*K188</f>
        <v>30</v>
      </c>
      <c r="N188" s="17" t="s">
        <v>16</v>
      </c>
      <c r="O188" s="18"/>
      <c r="P188" s="122">
        <f>SUM(M188-O188)</f>
        <v>30</v>
      </c>
      <c r="Q188" s="89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15</v>
      </c>
      <c r="F193" s="70"/>
      <c r="G193" s="46">
        <f t="shared" si="30"/>
        <v>15</v>
      </c>
      <c r="H193" s="77">
        <v>0</v>
      </c>
      <c r="I193" s="75">
        <v>0</v>
      </c>
      <c r="J193" s="46">
        <f t="shared" si="31"/>
        <v>11</v>
      </c>
      <c r="K193" s="71">
        <v>4</v>
      </c>
      <c r="L193" s="20">
        <v>60</v>
      </c>
      <c r="M193" s="64">
        <f t="shared" si="34"/>
        <v>240</v>
      </c>
      <c r="N193" s="17" t="s">
        <v>16</v>
      </c>
      <c r="O193" s="18"/>
      <c r="P193" s="122">
        <f t="shared" si="35"/>
        <v>240</v>
      </c>
      <c r="Q193" s="89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9</v>
      </c>
      <c r="F194" s="70"/>
      <c r="G194" s="46">
        <f t="shared" si="30"/>
        <v>9</v>
      </c>
      <c r="H194" s="77">
        <v>0</v>
      </c>
      <c r="I194" s="75">
        <v>0</v>
      </c>
      <c r="J194" s="46">
        <f t="shared" si="31"/>
        <v>6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2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132</v>
      </c>
      <c r="F205" s="70"/>
      <c r="G205" s="46">
        <f t="shared" si="30"/>
        <v>132</v>
      </c>
      <c r="H205" s="77">
        <v>0</v>
      </c>
      <c r="I205" s="75">
        <v>0</v>
      </c>
      <c r="J205" s="46">
        <f t="shared" si="31"/>
        <v>118</v>
      </c>
      <c r="K205" s="71">
        <v>14</v>
      </c>
      <c r="L205" s="20">
        <v>55</v>
      </c>
      <c r="M205" s="64">
        <f t="shared" si="34"/>
        <v>770</v>
      </c>
      <c r="N205" s="17" t="s">
        <v>16</v>
      </c>
      <c r="O205" s="18"/>
      <c r="P205" s="122">
        <f t="shared" si="35"/>
        <v>770</v>
      </c>
      <c r="Q205" s="89">
        <v>40</v>
      </c>
      <c r="R205" s="43">
        <f t="shared" si="36"/>
        <v>560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4</v>
      </c>
      <c r="F208" s="70"/>
      <c r="G208" s="46">
        <f t="shared" si="30"/>
        <v>4</v>
      </c>
      <c r="H208" s="77">
        <v>0</v>
      </c>
      <c r="I208" s="75">
        <v>0</v>
      </c>
      <c r="J208" s="46">
        <f t="shared" si="31"/>
        <v>2</v>
      </c>
      <c r="K208" s="71">
        <v>2</v>
      </c>
      <c r="L208" s="20">
        <v>50</v>
      </c>
      <c r="M208" s="64">
        <f t="shared" si="34"/>
        <v>100</v>
      </c>
      <c r="N208" s="17" t="s">
        <v>16</v>
      </c>
      <c r="O208" s="18"/>
      <c r="P208" s="122">
        <f t="shared" si="35"/>
        <v>100</v>
      </c>
      <c r="Q208" s="89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+'6'!J238</f>
        <v>2</v>
      </c>
      <c r="F238" s="70"/>
      <c r="G238" s="46">
        <f t="shared" si="40"/>
        <v>2</v>
      </c>
      <c r="H238" s="77">
        <v>0</v>
      </c>
      <c r="I238" s="75">
        <v>0</v>
      </c>
      <c r="J238" s="46">
        <f t="shared" si="41"/>
        <v>0</v>
      </c>
      <c r="K238" s="71">
        <v>2</v>
      </c>
      <c r="L238" s="20">
        <v>80</v>
      </c>
      <c r="M238" s="64">
        <f t="shared" si="42"/>
        <v>160</v>
      </c>
      <c r="N238" s="17" t="s">
        <v>16</v>
      </c>
      <c r="O238" s="18"/>
      <c r="P238" s="122">
        <f t="shared" si="43"/>
        <v>160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+'6'!J239</f>
        <v>11</v>
      </c>
      <c r="F239" s="70"/>
      <c r="G239" s="46">
        <f t="shared" si="40"/>
        <v>11</v>
      </c>
      <c r="H239" s="77">
        <v>0</v>
      </c>
      <c r="I239" s="75">
        <v>0</v>
      </c>
      <c r="J239" s="46">
        <f t="shared" si="41"/>
        <v>9</v>
      </c>
      <c r="K239" s="71">
        <v>2</v>
      </c>
      <c r="L239" s="20">
        <v>35</v>
      </c>
      <c r="M239" s="64">
        <f t="shared" si="42"/>
        <v>70</v>
      </c>
      <c r="N239" s="17" t="s">
        <v>16</v>
      </c>
      <c r="O239" s="18"/>
      <c r="P239" s="122">
        <f t="shared" si="43"/>
        <v>70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+'6'!J243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+'6'!J245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+'6'!J246</f>
        <v>9</v>
      </c>
      <c r="F246" s="70"/>
      <c r="G246" s="46">
        <f t="shared" si="40"/>
        <v>9</v>
      </c>
      <c r="H246" s="77">
        <v>0</v>
      </c>
      <c r="I246" s="75">
        <v>0</v>
      </c>
      <c r="J246" s="46">
        <f t="shared" si="41"/>
        <v>9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+'6'!J252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4376.57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10765</v>
      </c>
    </row>
    <row r="257" spans="1:2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>
        <v>15</v>
      </c>
    </row>
    <row r="258" spans="1:2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4695</v>
      </c>
      <c r="O258" s="2">
        <v>130</v>
      </c>
      <c r="P258" s="2">
        <v>55</v>
      </c>
      <c r="Q258" s="87">
        <v>295</v>
      </c>
      <c r="R258" s="2">
        <v>260</v>
      </c>
      <c r="S258" s="2">
        <v>130</v>
      </c>
      <c r="T258" s="2">
        <v>565</v>
      </c>
      <c r="U258" s="2">
        <v>530</v>
      </c>
      <c r="V258" s="2">
        <v>210</v>
      </c>
      <c r="W258" s="2">
        <v>80</v>
      </c>
      <c r="X258" s="2">
        <v>225</v>
      </c>
      <c r="Y258" s="2">
        <v>210</v>
      </c>
      <c r="Z258" s="2">
        <v>660</v>
      </c>
      <c r="AA258" s="2">
        <v>400</v>
      </c>
      <c r="AB258" s="2">
        <v>280</v>
      </c>
      <c r="AC258" s="2">
        <v>665</v>
      </c>
    </row>
    <row r="259" spans="1:2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885</v>
      </c>
    </row>
    <row r="262" spans="1:2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5170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5170</v>
      </c>
    </row>
    <row r="264" spans="1:2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9" x14ac:dyDescent="0.5">
      <c r="J266" s="2"/>
      <c r="L266" s="2"/>
    </row>
    <row r="267" spans="1:29" ht="25.5" x14ac:dyDescent="0.55000000000000004">
      <c r="J267" s="2"/>
      <c r="L267" s="72" t="s">
        <v>271</v>
      </c>
      <c r="M267" s="2" t="s">
        <v>306</v>
      </c>
    </row>
    <row r="268" spans="1:29" x14ac:dyDescent="0.5">
      <c r="J268" s="2"/>
      <c r="L268" s="2"/>
    </row>
    <row r="269" spans="1:29" x14ac:dyDescent="0.5">
      <c r="J269" s="2"/>
      <c r="L269" s="2"/>
    </row>
    <row r="270" spans="1:29" x14ac:dyDescent="0.5">
      <c r="J270" s="2"/>
      <c r="L270" s="2"/>
    </row>
    <row r="271" spans="1:29" x14ac:dyDescent="0.5">
      <c r="J271" s="2"/>
      <c r="L271" s="2"/>
    </row>
    <row r="272" spans="1:2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10</v>
      </c>
      <c r="F5" s="70"/>
      <c r="G5" s="46">
        <f t="shared" ref="G5:G26" si="0">E5+F5</f>
        <v>10</v>
      </c>
      <c r="H5" s="77">
        <v>0</v>
      </c>
      <c r="I5" s="75">
        <v>0</v>
      </c>
      <c r="J5" s="46">
        <f t="shared" ref="J5:J26" si="1">+G5-H5-K5-I5</f>
        <v>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10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2">
        <f t="shared" ref="P6:P80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3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10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1</v>
      </c>
      <c r="F21" s="70">
        <v>2</v>
      </c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/>
      <c r="P21" s="122">
        <f t="shared" si="3"/>
        <v>170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11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1</v>
      </c>
      <c r="F28" s="70"/>
      <c r="G28" s="46">
        <f t="shared" si="5"/>
        <v>1</v>
      </c>
      <c r="H28" s="77">
        <v>0</v>
      </c>
      <c r="I28" s="75">
        <v>0</v>
      </c>
      <c r="J28" s="46">
        <f t="shared" si="6"/>
        <v>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4</v>
      </c>
      <c r="F31" s="70"/>
      <c r="G31" s="46">
        <f t="shared" si="5"/>
        <v>4</v>
      </c>
      <c r="H31" s="77">
        <v>0</v>
      </c>
      <c r="I31" s="75">
        <v>0</v>
      </c>
      <c r="J31" s="46">
        <f t="shared" si="6"/>
        <v>2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2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2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8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2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1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2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2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22</v>
      </c>
      <c r="F112" s="70"/>
      <c r="G112" s="46">
        <f t="shared" si="23"/>
        <v>22</v>
      </c>
      <c r="H112" s="77">
        <v>0</v>
      </c>
      <c r="I112" s="75">
        <v>0</v>
      </c>
      <c r="J112" s="46">
        <f t="shared" si="24"/>
        <v>22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16</v>
      </c>
      <c r="F116" s="70"/>
      <c r="G116" s="46">
        <f t="shared" si="23"/>
        <v>16</v>
      </c>
      <c r="H116" s="77">
        <v>0</v>
      </c>
      <c r="I116" s="75">
        <v>0</v>
      </c>
      <c r="J116" s="46">
        <f t="shared" si="24"/>
        <v>16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9</v>
      </c>
      <c r="F125" s="70"/>
      <c r="G125" s="46">
        <f t="shared" si="23"/>
        <v>9</v>
      </c>
      <c r="H125" s="77">
        <v>0</v>
      </c>
      <c r="I125" s="75">
        <v>0</v>
      </c>
      <c r="J125" s="46">
        <f t="shared" si="24"/>
        <v>9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8</v>
      </c>
      <c r="F126" s="70"/>
      <c r="G126" s="46">
        <f t="shared" si="23"/>
        <v>8</v>
      </c>
      <c r="H126" s="77">
        <v>0</v>
      </c>
      <c r="I126" s="75">
        <v>0</v>
      </c>
      <c r="J126" s="46">
        <f t="shared" si="24"/>
        <v>7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22">
        <f t="shared" si="8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0</v>
      </c>
      <c r="F131" s="70">
        <v>2</v>
      </c>
      <c r="G131" s="46">
        <f t="shared" si="23"/>
        <v>2</v>
      </c>
      <c r="H131" s="77">
        <v>0</v>
      </c>
      <c r="I131" s="75">
        <v>0</v>
      </c>
      <c r="J131" s="46">
        <f t="shared" si="24"/>
        <v>0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/>
      <c r="P131" s="122">
        <f t="shared" si="8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1</v>
      </c>
      <c r="F133" s="70">
        <v>2</v>
      </c>
      <c r="G133" s="46">
        <f t="shared" si="23"/>
        <v>3</v>
      </c>
      <c r="H133" s="77">
        <v>0</v>
      </c>
      <c r="I133" s="75">
        <v>0</v>
      </c>
      <c r="J133" s="46">
        <f t="shared" si="24"/>
        <v>1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2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6</v>
      </c>
      <c r="F175" s="70"/>
      <c r="G175" s="46">
        <f t="shared" si="30"/>
        <v>6</v>
      </c>
      <c r="H175" s="77">
        <v>0</v>
      </c>
      <c r="I175" s="75">
        <v>0</v>
      </c>
      <c r="J175" s="46">
        <f t="shared" si="31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7</v>
      </c>
      <c r="F178" s="70"/>
      <c r="G178" s="46">
        <f t="shared" si="30"/>
        <v>7</v>
      </c>
      <c r="H178" s="77">
        <v>0</v>
      </c>
      <c r="I178" s="75">
        <v>0</v>
      </c>
      <c r="J178" s="46">
        <f t="shared" si="31"/>
        <v>6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2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+'7'!J188</f>
        <v>142</v>
      </c>
      <c r="F188" s="70"/>
      <c r="G188" s="46">
        <f>E188+F188</f>
        <v>142</v>
      </c>
      <c r="H188" s="77">
        <v>0</v>
      </c>
      <c r="I188" s="75">
        <v>0</v>
      </c>
      <c r="J188" s="46">
        <f>+G188-H188-K188-I188</f>
        <v>141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22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11</v>
      </c>
      <c r="F193" s="70"/>
      <c r="G193" s="46">
        <f t="shared" si="30"/>
        <v>11</v>
      </c>
      <c r="H193" s="77">
        <v>0</v>
      </c>
      <c r="I193" s="75">
        <v>0</v>
      </c>
      <c r="J193" s="46">
        <f t="shared" si="31"/>
        <v>11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v>109</v>
      </c>
      <c r="F205" s="70"/>
      <c r="G205" s="46">
        <f t="shared" si="30"/>
        <v>109</v>
      </c>
      <c r="H205" s="77">
        <v>0</v>
      </c>
      <c r="I205" s="75">
        <v>0</v>
      </c>
      <c r="J205" s="46">
        <f t="shared" si="31"/>
        <v>108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2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2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+'7'!J235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+'7'!J236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+'7'!J237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+'7'!J238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+'7'!J239</f>
        <v>9</v>
      </c>
      <c r="F239" s="70"/>
      <c r="G239" s="46">
        <f t="shared" si="40"/>
        <v>9</v>
      </c>
      <c r="H239" s="77">
        <v>0</v>
      </c>
      <c r="I239" s="75">
        <v>0</v>
      </c>
      <c r="J239" s="46">
        <f t="shared" si="41"/>
        <v>9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+'7'!J240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+'7'!J241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+'7'!J242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+'7'!J243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+'7'!J244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+'7'!J245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+'7'!J246</f>
        <v>9</v>
      </c>
      <c r="F246" s="70"/>
      <c r="G246" s="46">
        <f t="shared" si="40"/>
        <v>9</v>
      </c>
      <c r="H246" s="77">
        <v>0</v>
      </c>
      <c r="I246" s="75">
        <v>0</v>
      </c>
      <c r="J246" s="46">
        <f t="shared" si="41"/>
        <v>7</v>
      </c>
      <c r="K246" s="71">
        <v>2</v>
      </c>
      <c r="L246" s="20">
        <v>20</v>
      </c>
      <c r="M246" s="64">
        <f t="shared" si="45"/>
        <v>40</v>
      </c>
      <c r="N246" s="17" t="s">
        <v>16</v>
      </c>
      <c r="O246" s="18"/>
      <c r="P246" s="122">
        <f t="shared" si="46"/>
        <v>40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+'7'!J247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+'7'!J248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+'7'!J249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+'7'!J250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+'7'!J251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+'7'!J252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836.32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2260</v>
      </c>
    </row>
    <row r="257" spans="1:21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1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795</v>
      </c>
      <c r="O258" s="2">
        <v>105</v>
      </c>
      <c r="P258" s="2">
        <v>85</v>
      </c>
      <c r="Q258" s="87">
        <v>100</v>
      </c>
      <c r="R258" s="2">
        <v>50</v>
      </c>
      <c r="S258" s="2">
        <v>50</v>
      </c>
      <c r="T258" s="2">
        <v>50</v>
      </c>
      <c r="U258" s="2">
        <v>355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1465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1465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7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10</v>
      </c>
      <c r="F6" s="70"/>
      <c r="G6" s="46">
        <f t="shared" si="0"/>
        <v>10</v>
      </c>
      <c r="H6" s="77">
        <v>0</v>
      </c>
      <c r="I6" s="75">
        <v>0</v>
      </c>
      <c r="J6" s="46">
        <f t="shared" si="1"/>
        <v>3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3</v>
      </c>
      <c r="F11" s="70"/>
      <c r="G11" s="46">
        <f t="shared" si="0"/>
        <v>3</v>
      </c>
      <c r="H11" s="77">
        <v>0</v>
      </c>
      <c r="I11" s="75">
        <v>0</v>
      </c>
      <c r="J11" s="46">
        <f t="shared" si="1"/>
        <v>2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2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1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2">
        <f t="shared" si="3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11</v>
      </c>
      <c r="F22" s="70"/>
      <c r="G22" s="46">
        <f t="shared" si="0"/>
        <v>11</v>
      </c>
      <c r="H22" s="77">
        <v>0</v>
      </c>
      <c r="I22" s="75">
        <v>0</v>
      </c>
      <c r="J22" s="46">
        <f t="shared" si="1"/>
        <v>7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2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0</v>
      </c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2</v>
      </c>
      <c r="F31" s="70"/>
      <c r="G31" s="46">
        <f t="shared" si="5"/>
        <v>2</v>
      </c>
      <c r="H31" s="77">
        <v>0</v>
      </c>
      <c r="I31" s="75">
        <v>0</v>
      </c>
      <c r="J31" s="46">
        <f t="shared" si="6"/>
        <v>0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2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6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1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2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4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>
        <v>50</v>
      </c>
      <c r="P48" s="122">
        <f>SUM(M48-O48)</f>
        <v>100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3</v>
      </c>
      <c r="F49" s="70"/>
      <c r="G49" s="46">
        <f t="shared" si="5"/>
        <v>3</v>
      </c>
      <c r="H49" s="77">
        <v>0</v>
      </c>
      <c r="I49" s="75">
        <v>0</v>
      </c>
      <c r="J49" s="46">
        <f t="shared" si="6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2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0</v>
      </c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1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1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22</v>
      </c>
      <c r="F112" s="70"/>
      <c r="G112" s="46">
        <f t="shared" si="23"/>
        <v>22</v>
      </c>
      <c r="H112" s="77">
        <v>0</v>
      </c>
      <c r="I112" s="75">
        <v>0</v>
      </c>
      <c r="J112" s="46">
        <f t="shared" si="24"/>
        <v>22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16</v>
      </c>
      <c r="F116" s="70"/>
      <c r="G116" s="46">
        <f t="shared" si="23"/>
        <v>16</v>
      </c>
      <c r="H116" s="77">
        <v>0</v>
      </c>
      <c r="I116" s="75">
        <v>0</v>
      </c>
      <c r="J116" s="46">
        <f t="shared" si="24"/>
        <v>15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2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9</v>
      </c>
      <c r="F125" s="70"/>
      <c r="G125" s="46">
        <f t="shared" si="23"/>
        <v>9</v>
      </c>
      <c r="H125" s="77">
        <v>0</v>
      </c>
      <c r="I125" s="75">
        <v>0</v>
      </c>
      <c r="J125" s="46">
        <f t="shared" si="24"/>
        <v>9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7</v>
      </c>
      <c r="F126" s="70"/>
      <c r="G126" s="46">
        <f t="shared" si="23"/>
        <v>7</v>
      </c>
      <c r="H126" s="77">
        <v>0</v>
      </c>
      <c r="I126" s="75">
        <v>0</v>
      </c>
      <c r="J126" s="46">
        <f t="shared" si="24"/>
        <v>7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1</v>
      </c>
      <c r="F133" s="70"/>
      <c r="G133" s="46">
        <f t="shared" si="23"/>
        <v>1</v>
      </c>
      <c r="H133" s="77">
        <v>0</v>
      </c>
      <c r="I133" s="75">
        <v>0</v>
      </c>
      <c r="J133" s="46">
        <f t="shared" si="24"/>
        <v>0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2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+'8'!J156</f>
        <v>0</v>
      </c>
      <c r="F156" s="70">
        <v>20</v>
      </c>
      <c r="G156" s="46">
        <f t="shared" si="23"/>
        <v>20</v>
      </c>
      <c r="H156" s="77">
        <v>0</v>
      </c>
      <c r="I156" s="75">
        <v>0</v>
      </c>
      <c r="J156" s="46">
        <f t="shared" si="24"/>
        <v>17</v>
      </c>
      <c r="K156" s="71">
        <v>3</v>
      </c>
      <c r="L156" s="20">
        <v>15</v>
      </c>
      <c r="M156" s="64">
        <f t="shared" si="7"/>
        <v>45</v>
      </c>
      <c r="N156" s="17" t="s">
        <v>1437</v>
      </c>
      <c r="O156" s="18">
        <v>5</v>
      </c>
      <c r="P156" s="122">
        <f t="shared" si="8"/>
        <v>40</v>
      </c>
      <c r="Q156" s="89">
        <v>11.39</v>
      </c>
      <c r="R156" s="43">
        <f t="shared" si="9"/>
        <v>34.17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6</v>
      </c>
      <c r="F175" s="70"/>
      <c r="G175" s="46">
        <f t="shared" si="30"/>
        <v>6</v>
      </c>
      <c r="H175" s="77">
        <v>0</v>
      </c>
      <c r="I175" s="75">
        <v>0</v>
      </c>
      <c r="J175" s="46">
        <f t="shared" si="31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6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+'8'!J188</f>
        <v>141</v>
      </c>
      <c r="F188" s="70"/>
      <c r="G188" s="46">
        <f>E188+F188</f>
        <v>141</v>
      </c>
      <c r="H188" s="77">
        <v>0</v>
      </c>
      <c r="I188" s="75">
        <v>0</v>
      </c>
      <c r="J188" s="46">
        <f>+G188-H188-K188-I188</f>
        <v>141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11</v>
      </c>
      <c r="F193" s="70"/>
      <c r="G193" s="46">
        <f t="shared" si="30"/>
        <v>11</v>
      </c>
      <c r="H193" s="77">
        <v>0</v>
      </c>
      <c r="I193" s="75">
        <v>0</v>
      </c>
      <c r="J193" s="46">
        <f t="shared" si="31"/>
        <v>10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108</v>
      </c>
      <c r="F205" s="70"/>
      <c r="G205" s="46">
        <f t="shared" si="30"/>
        <v>108</v>
      </c>
      <c r="H205" s="77">
        <v>0</v>
      </c>
      <c r="I205" s="75">
        <v>0</v>
      </c>
      <c r="J205" s="46">
        <f t="shared" si="31"/>
        <v>105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2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2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+'8'!J235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+'8'!J236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+'8'!J237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+'8'!J238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+'8'!J239</f>
        <v>9</v>
      </c>
      <c r="F239" s="70"/>
      <c r="G239" s="46">
        <f t="shared" si="40"/>
        <v>9</v>
      </c>
      <c r="H239" s="77">
        <v>0</v>
      </c>
      <c r="I239" s="75">
        <v>0</v>
      </c>
      <c r="J239" s="46">
        <f t="shared" si="41"/>
        <v>9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+'8'!J240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+'8'!J241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+'8'!J242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+'8'!J243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+'8'!J244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+'8'!J245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+'8'!J246</f>
        <v>7</v>
      </c>
      <c r="F246" s="70"/>
      <c r="G246" s="46">
        <f t="shared" si="40"/>
        <v>7</v>
      </c>
      <c r="H246" s="77">
        <v>0</v>
      </c>
      <c r="I246" s="75">
        <v>0</v>
      </c>
      <c r="J246" s="46">
        <f t="shared" si="41"/>
        <v>6</v>
      </c>
      <c r="K246" s="71">
        <v>1</v>
      </c>
      <c r="L246" s="20">
        <v>20</v>
      </c>
      <c r="M246" s="64">
        <f t="shared" si="45"/>
        <v>20</v>
      </c>
      <c r="N246" s="17" t="s">
        <v>16</v>
      </c>
      <c r="O246" s="18"/>
      <c r="P246" s="122">
        <f t="shared" si="46"/>
        <v>20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+'8'!J247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+'8'!J248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+'8'!J249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+'8'!J250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+'8'!J251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+'8'!J252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959.11000000000013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2570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1035</v>
      </c>
      <c r="O258" s="2">
        <v>70</v>
      </c>
      <c r="P258" s="2">
        <v>400</v>
      </c>
      <c r="Q258" s="87">
        <v>135</v>
      </c>
      <c r="R258" s="2">
        <v>200</v>
      </c>
      <c r="S258" s="2">
        <v>100</v>
      </c>
      <c r="T258" s="2">
        <v>130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55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1480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0"/>
  <sheetViews>
    <sheetView zoomScale="80" zoomScaleNormal="80" workbookViewId="0">
      <pane xSplit="10" ySplit="4" topLeftCell="K149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7</v>
      </c>
      <c r="F5" s="70">
        <v>15</v>
      </c>
      <c r="G5" s="46">
        <f t="shared" ref="G5:G26" si="0">E5+F5</f>
        <v>22</v>
      </c>
      <c r="H5" s="77">
        <v>0</v>
      </c>
      <c r="I5" s="75">
        <v>0</v>
      </c>
      <c r="J5" s="46">
        <f t="shared" ref="J5:J26" si="1">+G5-H5-K5-I5</f>
        <v>18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2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3</v>
      </c>
      <c r="F6" s="70">
        <v>15</v>
      </c>
      <c r="G6" s="46">
        <f t="shared" si="0"/>
        <v>18</v>
      </c>
      <c r="H6" s="77">
        <v>0</v>
      </c>
      <c r="I6" s="75">
        <v>0</v>
      </c>
      <c r="J6" s="46">
        <f t="shared" si="1"/>
        <v>18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2</v>
      </c>
      <c r="F11" s="70">
        <v>5</v>
      </c>
      <c r="G11" s="46">
        <f t="shared" si="0"/>
        <v>7</v>
      </c>
      <c r="H11" s="77">
        <v>0</v>
      </c>
      <c r="I11" s="75">
        <v>0</v>
      </c>
      <c r="J11" s="46">
        <f t="shared" si="1"/>
        <v>7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>
        <v>5</v>
      </c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9</v>
      </c>
      <c r="F18" s="70">
        <v>5</v>
      </c>
      <c r="G18" s="46">
        <f t="shared" si="0"/>
        <v>14</v>
      </c>
      <c r="H18" s="77">
        <v>0</v>
      </c>
      <c r="I18" s="75">
        <v>0</v>
      </c>
      <c r="J18" s="46">
        <f t="shared" si="1"/>
        <v>11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>
        <v>50</v>
      </c>
      <c r="P18" s="122">
        <f t="shared" si="3"/>
        <v>100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1</v>
      </c>
      <c r="F20" s="70">
        <v>3</v>
      </c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7</v>
      </c>
      <c r="F22" s="70">
        <v>15</v>
      </c>
      <c r="G22" s="46">
        <f t="shared" si="0"/>
        <v>22</v>
      </c>
      <c r="H22" s="77">
        <v>0</v>
      </c>
      <c r="I22" s="75">
        <v>0</v>
      </c>
      <c r="J22" s="46">
        <f t="shared" si="1"/>
        <v>21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0</v>
      </c>
      <c r="F24" s="70">
        <v>10</v>
      </c>
      <c r="G24" s="46">
        <f t="shared" si="0"/>
        <v>10</v>
      </c>
      <c r="H24" s="77">
        <v>0</v>
      </c>
      <c r="I24" s="75">
        <v>0</v>
      </c>
      <c r="J24" s="46">
        <f t="shared" si="1"/>
        <v>9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2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0</v>
      </c>
      <c r="F28" s="70">
        <v>10</v>
      </c>
      <c r="G28" s="46">
        <f t="shared" si="5"/>
        <v>10</v>
      </c>
      <c r="H28" s="77">
        <v>0</v>
      </c>
      <c r="I28" s="75">
        <v>0</v>
      </c>
      <c r="J28" s="46">
        <f t="shared" si="6"/>
        <v>10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0</v>
      </c>
      <c r="F31" s="70">
        <v>15</v>
      </c>
      <c r="G31" s="46">
        <f t="shared" si="5"/>
        <v>15</v>
      </c>
      <c r="H31" s="77">
        <v>0</v>
      </c>
      <c r="I31" s="75">
        <v>0</v>
      </c>
      <c r="J31" s="46">
        <f t="shared" si="6"/>
        <v>15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>
        <v>3</v>
      </c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0</v>
      </c>
      <c r="F39" s="70">
        <v>3</v>
      </c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0</v>
      </c>
      <c r="F40" s="70">
        <v>3</v>
      </c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1</v>
      </c>
      <c r="F47" s="70">
        <v>5</v>
      </c>
      <c r="G47" s="46">
        <f t="shared" si="5"/>
        <v>6</v>
      </c>
      <c r="H47" s="77">
        <v>0</v>
      </c>
      <c r="I47" s="75">
        <v>0</v>
      </c>
      <c r="J47" s="46">
        <f t="shared" si="6"/>
        <v>6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4</v>
      </c>
      <c r="F48" s="70">
        <v>5</v>
      </c>
      <c r="G48" s="46">
        <f t="shared" si="5"/>
        <v>9</v>
      </c>
      <c r="H48" s="77">
        <v>0</v>
      </c>
      <c r="I48" s="75">
        <v>0</v>
      </c>
      <c r="J48" s="46">
        <f t="shared" si="6"/>
        <v>9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3</v>
      </c>
      <c r="F49" s="70">
        <v>5</v>
      </c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2</v>
      </c>
      <c r="F50" s="70"/>
      <c r="G50" s="46">
        <f t="shared" si="5"/>
        <v>2</v>
      </c>
      <c r="H50" s="77">
        <v>0</v>
      </c>
      <c r="I50" s="75">
        <v>0</v>
      </c>
      <c r="J50" s="46">
        <f t="shared" si="6"/>
        <v>0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/>
      <c r="P50" s="122">
        <f t="shared" si="3"/>
        <v>100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1</v>
      </c>
      <c r="F53" s="70">
        <v>5</v>
      </c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0</v>
      </c>
      <c r="F59" s="70">
        <v>5</v>
      </c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1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>
        <v>25</v>
      </c>
      <c r="P65" s="122">
        <f t="shared" si="3"/>
        <v>25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1</v>
      </c>
      <c r="F66" s="70"/>
      <c r="G66" s="46">
        <f t="shared" si="5"/>
        <v>1</v>
      </c>
      <c r="H66" s="77">
        <v>0</v>
      </c>
      <c r="I66" s="75">
        <v>0</v>
      </c>
      <c r="J66" s="46">
        <f t="shared" si="6"/>
        <v>0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>
        <v>25</v>
      </c>
      <c r="P66" s="122">
        <f t="shared" si="3"/>
        <v>25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1</v>
      </c>
      <c r="F67" s="70"/>
      <c r="G67" s="46">
        <f t="shared" si="5"/>
        <v>1</v>
      </c>
      <c r="H67" s="77">
        <v>0</v>
      </c>
      <c r="I67" s="75">
        <v>0</v>
      </c>
      <c r="J67" s="46">
        <f t="shared" si="6"/>
        <v>1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0</v>
      </c>
      <c r="F77" s="70">
        <v>3</v>
      </c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22</v>
      </c>
      <c r="F112" s="70"/>
      <c r="G112" s="46">
        <f t="shared" si="23"/>
        <v>22</v>
      </c>
      <c r="H112" s="77">
        <v>0</v>
      </c>
      <c r="I112" s="75">
        <v>0</v>
      </c>
      <c r="J112" s="46">
        <f t="shared" si="24"/>
        <v>22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6</v>
      </c>
      <c r="F115" s="70"/>
      <c r="G115" s="46">
        <f t="shared" si="23"/>
        <v>6</v>
      </c>
      <c r="H115" s="77">
        <v>0</v>
      </c>
      <c r="I115" s="75">
        <v>0</v>
      </c>
      <c r="J115" s="46">
        <f t="shared" si="24"/>
        <v>5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2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15</v>
      </c>
      <c r="F116" s="70"/>
      <c r="G116" s="46">
        <f t="shared" si="23"/>
        <v>15</v>
      </c>
      <c r="H116" s="77">
        <v>0</v>
      </c>
      <c r="I116" s="75">
        <v>0</v>
      </c>
      <c r="J116" s="46">
        <f t="shared" si="24"/>
        <v>15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9</v>
      </c>
      <c r="F125" s="70"/>
      <c r="G125" s="46">
        <f t="shared" si="23"/>
        <v>9</v>
      </c>
      <c r="H125" s="77">
        <v>0</v>
      </c>
      <c r="I125" s="75">
        <v>0</v>
      </c>
      <c r="J125" s="46">
        <f t="shared" si="24"/>
        <v>9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7</v>
      </c>
      <c r="F126" s="70"/>
      <c r="G126" s="46">
        <f t="shared" si="23"/>
        <v>7</v>
      </c>
      <c r="H126" s="77">
        <v>0</v>
      </c>
      <c r="I126" s="75">
        <v>0</v>
      </c>
      <c r="J126" s="46">
        <f t="shared" si="24"/>
        <v>7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0</v>
      </c>
      <c r="F133" s="70">
        <v>3</v>
      </c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+'9'!J156</f>
        <v>17</v>
      </c>
      <c r="F156" s="70"/>
      <c r="G156" s="46">
        <f t="shared" si="23"/>
        <v>17</v>
      </c>
      <c r="H156" s="77">
        <v>0</v>
      </c>
      <c r="I156" s="75">
        <v>0</v>
      </c>
      <c r="J156" s="46">
        <f t="shared" si="24"/>
        <v>9</v>
      </c>
      <c r="K156" s="71">
        <v>8</v>
      </c>
      <c r="L156" s="20">
        <v>15</v>
      </c>
      <c r="M156" s="64">
        <f t="shared" si="7"/>
        <v>120</v>
      </c>
      <c r="N156" s="17" t="s">
        <v>1437</v>
      </c>
      <c r="O156" s="18">
        <v>20</v>
      </c>
      <c r="P156" s="122">
        <f t="shared" si="8"/>
        <v>100</v>
      </c>
      <c r="Q156" s="89">
        <v>11.39</v>
      </c>
      <c r="R156" s="43">
        <f t="shared" si="9"/>
        <v>91.12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+'9'!J157</f>
        <v>0</v>
      </c>
      <c r="F157" s="70">
        <v>5</v>
      </c>
      <c r="G157" s="46">
        <f t="shared" si="23"/>
        <v>5</v>
      </c>
      <c r="H157" s="77">
        <v>0</v>
      </c>
      <c r="I157" s="75">
        <v>0</v>
      </c>
      <c r="J157" s="46">
        <f t="shared" si="24"/>
        <v>4</v>
      </c>
      <c r="K157" s="71">
        <v>1</v>
      </c>
      <c r="L157" s="20">
        <v>30</v>
      </c>
      <c r="M157" s="64">
        <f t="shared" si="7"/>
        <v>30</v>
      </c>
      <c r="N157" s="17" t="s">
        <v>1437</v>
      </c>
      <c r="O157" s="18"/>
      <c r="P157" s="122">
        <f t="shared" si="8"/>
        <v>30</v>
      </c>
      <c r="Q157" s="89">
        <v>15.6</v>
      </c>
      <c r="R157" s="43">
        <f t="shared" si="9"/>
        <v>15.6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6</v>
      </c>
      <c r="F175" s="70"/>
      <c r="G175" s="46">
        <f t="shared" si="30"/>
        <v>6</v>
      </c>
      <c r="H175" s="77">
        <v>0</v>
      </c>
      <c r="I175" s="75">
        <v>0</v>
      </c>
      <c r="J175" s="46">
        <f t="shared" si="31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6</v>
      </c>
      <c r="F178" s="70"/>
      <c r="G178" s="46">
        <f t="shared" si="30"/>
        <v>6</v>
      </c>
      <c r="H178" s="77">
        <v>0</v>
      </c>
      <c r="I178" s="75">
        <v>0</v>
      </c>
      <c r="J178" s="46">
        <f t="shared" si="31"/>
        <v>5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2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3</v>
      </c>
      <c r="F185" s="70"/>
      <c r="G185" s="46">
        <f t="shared" si="30"/>
        <v>3</v>
      </c>
      <c r="H185" s="77">
        <v>0</v>
      </c>
      <c r="I185" s="75">
        <v>0</v>
      </c>
      <c r="J185" s="46">
        <f t="shared" si="31"/>
        <v>2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2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+'9'!J188</f>
        <v>141</v>
      </c>
      <c r="F188" s="70"/>
      <c r="G188" s="46">
        <f>E188+F188</f>
        <v>141</v>
      </c>
      <c r="H188" s="77">
        <v>0</v>
      </c>
      <c r="I188" s="75">
        <v>0</v>
      </c>
      <c r="J188" s="46">
        <f>+G188-H188-K188-I188</f>
        <v>141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10</v>
      </c>
      <c r="F193" s="70"/>
      <c r="G193" s="46">
        <f t="shared" si="30"/>
        <v>10</v>
      </c>
      <c r="H193" s="77">
        <v>0</v>
      </c>
      <c r="I193" s="75">
        <v>0</v>
      </c>
      <c r="J193" s="46">
        <f t="shared" si="31"/>
        <v>8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2">
        <f t="shared" si="35"/>
        <v>120</v>
      </c>
      <c r="Q193" s="89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105</v>
      </c>
      <c r="F205" s="70"/>
      <c r="G205" s="46">
        <f t="shared" si="30"/>
        <v>105</v>
      </c>
      <c r="H205" s="77">
        <v>0</v>
      </c>
      <c r="I205" s="75">
        <v>0</v>
      </c>
      <c r="J205" s="46">
        <f t="shared" si="31"/>
        <v>105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2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+'9'!J235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+'9'!J236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+'9'!J237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+'9'!J238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+'9'!J239</f>
        <v>9</v>
      </c>
      <c r="F239" s="70"/>
      <c r="G239" s="46">
        <f t="shared" si="40"/>
        <v>9</v>
      </c>
      <c r="H239" s="77">
        <v>0</v>
      </c>
      <c r="I239" s="75">
        <v>0</v>
      </c>
      <c r="J239" s="46">
        <f t="shared" si="41"/>
        <v>9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+'9'!J240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+'9'!J241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+'9'!J242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+'9'!J243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+'9'!J244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+'9'!J245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+'9'!J246</f>
        <v>6</v>
      </c>
      <c r="F246" s="70"/>
      <c r="G246" s="46">
        <f t="shared" si="40"/>
        <v>6</v>
      </c>
      <c r="H246" s="77">
        <v>0</v>
      </c>
      <c r="I246" s="75">
        <v>0</v>
      </c>
      <c r="J246" s="46">
        <f t="shared" si="41"/>
        <v>3</v>
      </c>
      <c r="K246" s="71">
        <v>3</v>
      </c>
      <c r="L246" s="20">
        <v>20</v>
      </c>
      <c r="M246" s="64">
        <f t="shared" si="45"/>
        <v>60</v>
      </c>
      <c r="N246" s="17" t="s">
        <v>16</v>
      </c>
      <c r="O246" s="18">
        <v>15</v>
      </c>
      <c r="P246" s="122">
        <f t="shared" si="46"/>
        <v>45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+'9'!J247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+'9'!J248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+'9'!J249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+'9'!J250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+'9'!J251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+'9'!J252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577.71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1340</v>
      </c>
    </row>
    <row r="257" spans="1:1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455</v>
      </c>
      <c r="O258" s="2">
        <v>60</v>
      </c>
      <c r="P258" s="2">
        <v>100</v>
      </c>
      <c r="Q258" s="87">
        <v>95</v>
      </c>
      <c r="R258" s="2">
        <v>200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135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750</v>
      </c>
    </row>
    <row r="263" spans="1:1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750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8" x14ac:dyDescent="0.5">
      <c r="J266" s="2"/>
      <c r="L266" s="2"/>
    </row>
    <row r="267" spans="1:18" ht="25.5" x14ac:dyDescent="0.55000000000000004">
      <c r="J267" s="2"/>
      <c r="L267" s="72" t="s">
        <v>271</v>
      </c>
      <c r="M267" s="2" t="s">
        <v>306</v>
      </c>
    </row>
    <row r="268" spans="1:18" x14ac:dyDescent="0.5">
      <c r="J268" s="2"/>
      <c r="L268" s="2"/>
    </row>
    <row r="269" spans="1:18" x14ac:dyDescent="0.5">
      <c r="J269" s="2"/>
      <c r="L269" s="2"/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18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18</v>
      </c>
      <c r="F6" s="70"/>
      <c r="G6" s="46">
        <f t="shared" si="0"/>
        <v>18</v>
      </c>
      <c r="H6" s="77">
        <v>0</v>
      </c>
      <c r="I6" s="75">
        <v>0</v>
      </c>
      <c r="J6" s="46">
        <f t="shared" si="1"/>
        <v>17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7</v>
      </c>
      <c r="F11" s="70"/>
      <c r="G11" s="46">
        <f t="shared" si="0"/>
        <v>7</v>
      </c>
      <c r="H11" s="77">
        <v>0</v>
      </c>
      <c r="I11" s="75">
        <v>0</v>
      </c>
      <c r="J11" s="46">
        <f t="shared" si="1"/>
        <v>5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11</v>
      </c>
      <c r="F18" s="70"/>
      <c r="G18" s="46">
        <f t="shared" si="0"/>
        <v>11</v>
      </c>
      <c r="H18" s="77">
        <v>0</v>
      </c>
      <c r="I18" s="75">
        <v>0</v>
      </c>
      <c r="J18" s="46">
        <f t="shared" si="1"/>
        <v>9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2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18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2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10</v>
      </c>
      <c r="F28" s="70"/>
      <c r="G28" s="46">
        <f t="shared" si="5"/>
        <v>10</v>
      </c>
      <c r="H28" s="77">
        <v>0</v>
      </c>
      <c r="I28" s="75">
        <v>0</v>
      </c>
      <c r="J28" s="46">
        <f t="shared" si="6"/>
        <v>10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15</v>
      </c>
      <c r="F31" s="70"/>
      <c r="G31" s="46">
        <f t="shared" si="5"/>
        <v>15</v>
      </c>
      <c r="H31" s="77">
        <v>0</v>
      </c>
      <c r="I31" s="75">
        <v>0</v>
      </c>
      <c r="J31" s="46">
        <f t="shared" si="6"/>
        <v>14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3</v>
      </c>
      <c r="F34" s="70"/>
      <c r="G34" s="46">
        <f t="shared" si="5"/>
        <v>3</v>
      </c>
      <c r="H34" s="77">
        <v>0</v>
      </c>
      <c r="I34" s="75">
        <v>0</v>
      </c>
      <c r="J34" s="46">
        <f t="shared" si="6"/>
        <v>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6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1</v>
      </c>
      <c r="F65" s="70"/>
      <c r="G65" s="46">
        <f t="shared" si="5"/>
        <v>1</v>
      </c>
      <c r="H65" s="77">
        <v>0</v>
      </c>
      <c r="I65" s="75">
        <v>0</v>
      </c>
      <c r="J65" s="46">
        <f t="shared" si="6"/>
        <v>1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1</v>
      </c>
      <c r="F67" s="70"/>
      <c r="G67" s="46">
        <f t="shared" si="5"/>
        <v>1</v>
      </c>
      <c r="H67" s="77">
        <v>1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1441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22</v>
      </c>
      <c r="F112" s="70"/>
      <c r="G112" s="46">
        <f t="shared" si="23"/>
        <v>22</v>
      </c>
      <c r="H112" s="77">
        <v>0</v>
      </c>
      <c r="I112" s="75">
        <v>0</v>
      </c>
      <c r="J112" s="46">
        <f t="shared" si="24"/>
        <v>22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0</v>
      </c>
      <c r="F113" s="70"/>
      <c r="G113" s="46">
        <f t="shared" si="23"/>
        <v>0</v>
      </c>
      <c r="H113" s="77">
        <v>0</v>
      </c>
      <c r="I113" s="75">
        <v>0</v>
      </c>
      <c r="J113" s="46">
        <f t="shared" si="24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5</v>
      </c>
      <c r="F115" s="70"/>
      <c r="G115" s="46">
        <f t="shared" si="23"/>
        <v>5</v>
      </c>
      <c r="H115" s="77">
        <v>0</v>
      </c>
      <c r="I115" s="75">
        <v>0</v>
      </c>
      <c r="J115" s="46">
        <f t="shared" si="24"/>
        <v>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15</v>
      </c>
      <c r="F116" s="70"/>
      <c r="G116" s="46">
        <f t="shared" si="23"/>
        <v>15</v>
      </c>
      <c r="H116" s="77">
        <v>0</v>
      </c>
      <c r="I116" s="75">
        <v>0</v>
      </c>
      <c r="J116" s="46">
        <f t="shared" si="24"/>
        <v>15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9</v>
      </c>
      <c r="F125" s="70"/>
      <c r="G125" s="46">
        <f t="shared" si="23"/>
        <v>9</v>
      </c>
      <c r="H125" s="77">
        <v>0</v>
      </c>
      <c r="I125" s="75">
        <v>0</v>
      </c>
      <c r="J125" s="46">
        <f t="shared" si="24"/>
        <v>9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7</v>
      </c>
      <c r="F126" s="70"/>
      <c r="G126" s="46">
        <f t="shared" si="23"/>
        <v>7</v>
      </c>
      <c r="H126" s="77">
        <v>0</v>
      </c>
      <c r="I126" s="75">
        <v>0</v>
      </c>
      <c r="J126" s="46">
        <f t="shared" si="24"/>
        <v>7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3</v>
      </c>
      <c r="F133" s="70"/>
      <c r="G133" s="46">
        <f t="shared" si="23"/>
        <v>3</v>
      </c>
      <c r="H133" s="77">
        <v>0</v>
      </c>
      <c r="I133" s="75">
        <v>0</v>
      </c>
      <c r="J133" s="46">
        <f t="shared" si="24"/>
        <v>3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+'10'!J156</f>
        <v>9</v>
      </c>
      <c r="F156" s="70"/>
      <c r="G156" s="46">
        <f t="shared" si="23"/>
        <v>9</v>
      </c>
      <c r="H156" s="77">
        <v>0</v>
      </c>
      <c r="I156" s="75">
        <v>0</v>
      </c>
      <c r="J156" s="46">
        <f t="shared" si="24"/>
        <v>7</v>
      </c>
      <c r="K156" s="71">
        <v>2</v>
      </c>
      <c r="L156" s="20">
        <v>15</v>
      </c>
      <c r="M156" s="64">
        <f t="shared" si="7"/>
        <v>30</v>
      </c>
      <c r="N156" s="17" t="s">
        <v>1437</v>
      </c>
      <c r="O156" s="18">
        <v>5</v>
      </c>
      <c r="P156" s="122">
        <f t="shared" si="8"/>
        <v>25</v>
      </c>
      <c r="Q156" s="89">
        <v>11.39</v>
      </c>
      <c r="R156" s="43">
        <f t="shared" si="9"/>
        <v>22.78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+'10'!J157</f>
        <v>4</v>
      </c>
      <c r="F157" s="70"/>
      <c r="G157" s="46">
        <f t="shared" si="23"/>
        <v>4</v>
      </c>
      <c r="H157" s="77">
        <v>0</v>
      </c>
      <c r="I157" s="75">
        <v>0</v>
      </c>
      <c r="J157" s="46">
        <f t="shared" si="24"/>
        <v>4</v>
      </c>
      <c r="K157" s="71"/>
      <c r="L157" s="20">
        <v>30</v>
      </c>
      <c r="M157" s="64">
        <f t="shared" si="7"/>
        <v>0</v>
      </c>
      <c r="N157" s="17" t="s">
        <v>1437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6</v>
      </c>
      <c r="F175" s="70"/>
      <c r="G175" s="46">
        <f t="shared" si="30"/>
        <v>6</v>
      </c>
      <c r="H175" s="77">
        <v>0</v>
      </c>
      <c r="I175" s="75">
        <v>0</v>
      </c>
      <c r="J175" s="46">
        <f t="shared" si="31"/>
        <v>6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5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2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+'10'!J188</f>
        <v>141</v>
      </c>
      <c r="F188" s="70"/>
      <c r="G188" s="46">
        <f>E188+F188</f>
        <v>141</v>
      </c>
      <c r="H188" s="77">
        <v>0</v>
      </c>
      <c r="I188" s="75">
        <v>0</v>
      </c>
      <c r="J188" s="46">
        <f>+G188-H188-K188-I188</f>
        <v>141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8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6</v>
      </c>
      <c r="F194" s="70"/>
      <c r="G194" s="46">
        <f t="shared" si="30"/>
        <v>6</v>
      </c>
      <c r="H194" s="77">
        <v>0</v>
      </c>
      <c r="I194" s="75">
        <v>0</v>
      </c>
      <c r="J194" s="46">
        <f t="shared" si="31"/>
        <v>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105</v>
      </c>
      <c r="F205" s="70"/>
      <c r="G205" s="46">
        <f t="shared" si="30"/>
        <v>105</v>
      </c>
      <c r="H205" s="77">
        <v>3</v>
      </c>
      <c r="I205" s="75">
        <v>0</v>
      </c>
      <c r="J205" s="46">
        <f t="shared" si="31"/>
        <v>102</v>
      </c>
      <c r="K205" s="71"/>
      <c r="L205" s="20">
        <v>55</v>
      </c>
      <c r="M205" s="64">
        <f t="shared" si="34"/>
        <v>0</v>
      </c>
      <c r="N205" s="17" t="s">
        <v>1441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2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+'10'!J239</f>
        <v>9</v>
      </c>
      <c r="F239" s="70"/>
      <c r="G239" s="46">
        <f t="shared" si="40"/>
        <v>9</v>
      </c>
      <c r="H239" s="77">
        <v>0</v>
      </c>
      <c r="I239" s="75">
        <v>0</v>
      </c>
      <c r="J239" s="46">
        <f t="shared" si="41"/>
        <v>9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+'10'!J243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+'10'!J245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+'10'!J246</f>
        <v>3</v>
      </c>
      <c r="F246" s="70"/>
      <c r="G246" s="46">
        <f t="shared" si="40"/>
        <v>3</v>
      </c>
      <c r="H246" s="77">
        <v>0</v>
      </c>
      <c r="I246" s="75">
        <v>0</v>
      </c>
      <c r="J246" s="46">
        <f t="shared" si="41"/>
        <v>2</v>
      </c>
      <c r="K246" s="71">
        <v>1</v>
      </c>
      <c r="L246" s="20">
        <v>15</v>
      </c>
      <c r="M246" s="64">
        <f t="shared" si="45"/>
        <v>15</v>
      </c>
      <c r="N246" s="17" t="s">
        <v>16</v>
      </c>
      <c r="O246" s="18"/>
      <c r="P246" s="122">
        <f t="shared" si="46"/>
        <v>15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+'10'!J247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+'10'!J252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358.79999999999995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34" t="s">
        <v>202</v>
      </c>
      <c r="M256" s="35"/>
      <c r="N256" s="33">
        <f>SUM(M5:M255)</f>
        <v>995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550</v>
      </c>
      <c r="O258" s="2">
        <v>200</v>
      </c>
      <c r="P258" s="2">
        <v>50</v>
      </c>
      <c r="Q258" s="87">
        <v>300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>
        <v>55</v>
      </c>
      <c r="O260" s="2" t="s">
        <v>1442</v>
      </c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385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385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18</v>
      </c>
      <c r="F5" s="70">
        <v>10</v>
      </c>
      <c r="G5" s="46">
        <f t="shared" ref="G5:G26" si="0">E5+F5</f>
        <v>28</v>
      </c>
      <c r="H5" s="77">
        <v>0</v>
      </c>
      <c r="I5" s="75">
        <v>0</v>
      </c>
      <c r="J5" s="46">
        <f t="shared" ref="J5:J26" si="1">+G5-H5-K5-I5</f>
        <v>27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17</v>
      </c>
      <c r="F6" s="70">
        <v>25</v>
      </c>
      <c r="G6" s="46">
        <f t="shared" si="0"/>
        <v>42</v>
      </c>
      <c r="H6" s="77">
        <v>0</v>
      </c>
      <c r="I6" s="75">
        <v>0</v>
      </c>
      <c r="J6" s="46">
        <f t="shared" si="1"/>
        <v>42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5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9</v>
      </c>
      <c r="F18" s="70"/>
      <c r="G18" s="46">
        <f t="shared" si="0"/>
        <v>9</v>
      </c>
      <c r="H18" s="77">
        <v>1</v>
      </c>
      <c r="I18" s="75">
        <v>0</v>
      </c>
      <c r="J18" s="46">
        <f t="shared" si="1"/>
        <v>5</v>
      </c>
      <c r="K18" s="71">
        <v>3</v>
      </c>
      <c r="L18" s="15">
        <v>50</v>
      </c>
      <c r="M18" s="64">
        <f t="shared" si="2"/>
        <v>150</v>
      </c>
      <c r="N18" s="17" t="s">
        <v>1441</v>
      </c>
      <c r="O18" s="18"/>
      <c r="P18" s="122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3</v>
      </c>
      <c r="F20" s="70">
        <v>5</v>
      </c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18</v>
      </c>
      <c r="F22" s="70">
        <v>20</v>
      </c>
      <c r="G22" s="46">
        <f t="shared" si="0"/>
        <v>38</v>
      </c>
      <c r="H22" s="77">
        <v>0</v>
      </c>
      <c r="I22" s="75">
        <v>0</v>
      </c>
      <c r="J22" s="46">
        <f t="shared" si="1"/>
        <v>37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9</v>
      </c>
      <c r="F24" s="70">
        <v>15</v>
      </c>
      <c r="G24" s="46">
        <f t="shared" si="0"/>
        <v>24</v>
      </c>
      <c r="H24" s="77">
        <v>0</v>
      </c>
      <c r="I24" s="75">
        <v>0</v>
      </c>
      <c r="J24" s="46">
        <f t="shared" si="1"/>
        <v>24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10</v>
      </c>
      <c r="F28" s="70">
        <v>20</v>
      </c>
      <c r="G28" s="46">
        <f t="shared" si="5"/>
        <v>30</v>
      </c>
      <c r="H28" s="77">
        <v>0</v>
      </c>
      <c r="I28" s="75">
        <v>0</v>
      </c>
      <c r="J28" s="46">
        <f t="shared" si="6"/>
        <v>28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2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14</v>
      </c>
      <c r="F31" s="70">
        <v>25</v>
      </c>
      <c r="G31" s="46">
        <f t="shared" si="5"/>
        <v>39</v>
      </c>
      <c r="H31" s="77">
        <v>0</v>
      </c>
      <c r="I31" s="75">
        <v>0</v>
      </c>
      <c r="J31" s="46">
        <f t="shared" si="6"/>
        <v>36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2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3</v>
      </c>
      <c r="F32" s="70">
        <v>10</v>
      </c>
      <c r="G32" s="46">
        <f t="shared" si="5"/>
        <v>13</v>
      </c>
      <c r="H32" s="77">
        <v>0</v>
      </c>
      <c r="I32" s="75">
        <v>0</v>
      </c>
      <c r="J32" s="46">
        <f t="shared" si="6"/>
        <v>11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2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3</v>
      </c>
      <c r="F34" s="70">
        <v>10</v>
      </c>
      <c r="G34" s="46">
        <f t="shared" si="5"/>
        <v>13</v>
      </c>
      <c r="H34" s="77">
        <v>0</v>
      </c>
      <c r="I34" s="75">
        <v>0</v>
      </c>
      <c r="J34" s="46">
        <f t="shared" si="6"/>
        <v>13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3</v>
      </c>
      <c r="F39" s="70">
        <v>5</v>
      </c>
      <c r="G39" s="46">
        <f t="shared" si="5"/>
        <v>8</v>
      </c>
      <c r="H39" s="77">
        <v>0</v>
      </c>
      <c r="I39" s="75">
        <v>0</v>
      </c>
      <c r="J39" s="46">
        <f t="shared" si="6"/>
        <v>8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2</v>
      </c>
      <c r="F40" s="70">
        <v>5</v>
      </c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5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6</v>
      </c>
      <c r="F47" s="70">
        <v>5</v>
      </c>
      <c r="G47" s="46">
        <f t="shared" si="5"/>
        <v>11</v>
      </c>
      <c r="H47" s="77">
        <v>0</v>
      </c>
      <c r="I47" s="75">
        <v>0</v>
      </c>
      <c r="J47" s="46">
        <f t="shared" si="6"/>
        <v>11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8</v>
      </c>
      <c r="F49" s="70">
        <v>5</v>
      </c>
      <c r="G49" s="46">
        <f t="shared" si="5"/>
        <v>13</v>
      </c>
      <c r="H49" s="77">
        <v>0</v>
      </c>
      <c r="I49" s="75">
        <v>0</v>
      </c>
      <c r="J49" s="46">
        <f t="shared" si="6"/>
        <v>13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0</v>
      </c>
      <c r="F50" s="70">
        <v>5</v>
      </c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5</v>
      </c>
      <c r="F53" s="70">
        <v>5</v>
      </c>
      <c r="G53" s="46">
        <f t="shared" si="5"/>
        <v>10</v>
      </c>
      <c r="H53" s="77">
        <v>0</v>
      </c>
      <c r="I53" s="75">
        <v>0</v>
      </c>
      <c r="J53" s="46">
        <f t="shared" si="6"/>
        <v>7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/>
      <c r="P53" s="122">
        <f>SUM(M53-O53)</f>
        <v>150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>
        <v>5</v>
      </c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1</v>
      </c>
      <c r="F65" s="70">
        <v>5</v>
      </c>
      <c r="G65" s="46">
        <f t="shared" si="5"/>
        <v>6</v>
      </c>
      <c r="H65" s="77">
        <v>0</v>
      </c>
      <c r="I65" s="75">
        <v>0</v>
      </c>
      <c r="J65" s="46">
        <f t="shared" si="6"/>
        <v>6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0</v>
      </c>
      <c r="F66" s="70">
        <v>5</v>
      </c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2</v>
      </c>
      <c r="F74" s="70">
        <v>10</v>
      </c>
      <c r="G74" s="46">
        <f t="shared" si="5"/>
        <v>12</v>
      </c>
      <c r="H74" s="77">
        <v>0</v>
      </c>
      <c r="I74" s="75">
        <v>0</v>
      </c>
      <c r="J74" s="46">
        <f t="shared" si="6"/>
        <v>9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22">
        <f t="shared" si="3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2</v>
      </c>
      <c r="F77" s="70">
        <v>10</v>
      </c>
      <c r="G77" s="46">
        <f t="shared" si="5"/>
        <v>12</v>
      </c>
      <c r="H77" s="77">
        <v>0</v>
      </c>
      <c r="I77" s="75">
        <v>0</v>
      </c>
      <c r="J77" s="46">
        <f t="shared" si="6"/>
        <v>11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22</v>
      </c>
      <c r="F112" s="70">
        <v>15</v>
      </c>
      <c r="G112" s="46">
        <f t="shared" si="23"/>
        <v>37</v>
      </c>
      <c r="H112" s="77">
        <v>0</v>
      </c>
      <c r="I112" s="75">
        <v>0</v>
      </c>
      <c r="J112" s="46">
        <f t="shared" si="24"/>
        <v>37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0</v>
      </c>
      <c r="F113" s="70">
        <v>15</v>
      </c>
      <c r="G113" s="46">
        <f t="shared" si="23"/>
        <v>15</v>
      </c>
      <c r="H113" s="77">
        <v>0</v>
      </c>
      <c r="I113" s="75">
        <v>0</v>
      </c>
      <c r="J113" s="46">
        <f t="shared" si="24"/>
        <v>13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2">
        <f t="shared" si="8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5</v>
      </c>
      <c r="F115" s="70">
        <v>15</v>
      </c>
      <c r="G115" s="46">
        <f t="shared" si="23"/>
        <v>20</v>
      </c>
      <c r="H115" s="77">
        <v>0</v>
      </c>
      <c r="I115" s="75">
        <v>0</v>
      </c>
      <c r="J115" s="46">
        <f t="shared" si="24"/>
        <v>20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15</v>
      </c>
      <c r="F116" s="70"/>
      <c r="G116" s="46">
        <f t="shared" si="23"/>
        <v>15</v>
      </c>
      <c r="H116" s="77">
        <v>0</v>
      </c>
      <c r="I116" s="75">
        <v>0</v>
      </c>
      <c r="J116" s="46">
        <f t="shared" si="24"/>
        <v>15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9</v>
      </c>
      <c r="F125" s="70"/>
      <c r="G125" s="46">
        <f t="shared" si="23"/>
        <v>9</v>
      </c>
      <c r="H125" s="77">
        <v>0</v>
      </c>
      <c r="I125" s="75">
        <v>0</v>
      </c>
      <c r="J125" s="46">
        <f t="shared" si="24"/>
        <v>9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7</v>
      </c>
      <c r="F126" s="70">
        <v>10</v>
      </c>
      <c r="G126" s="46">
        <f t="shared" si="23"/>
        <v>17</v>
      </c>
      <c r="H126" s="77">
        <v>0</v>
      </c>
      <c r="I126" s="75">
        <v>0</v>
      </c>
      <c r="J126" s="46">
        <f t="shared" si="24"/>
        <v>17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0</v>
      </c>
      <c r="F131" s="70">
        <v>10</v>
      </c>
      <c r="G131" s="46">
        <f t="shared" si="23"/>
        <v>10</v>
      </c>
      <c r="H131" s="77">
        <v>0</v>
      </c>
      <c r="I131" s="75">
        <v>0</v>
      </c>
      <c r="J131" s="46">
        <f t="shared" si="24"/>
        <v>9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3</v>
      </c>
      <c r="F133" s="70">
        <v>10</v>
      </c>
      <c r="G133" s="46">
        <f t="shared" si="23"/>
        <v>13</v>
      </c>
      <c r="H133" s="77">
        <v>0</v>
      </c>
      <c r="I133" s="75">
        <v>0</v>
      </c>
      <c r="J133" s="46">
        <f t="shared" si="24"/>
        <v>11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2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+'11'!J156</f>
        <v>7</v>
      </c>
      <c r="F156" s="70"/>
      <c r="G156" s="46">
        <f t="shared" si="23"/>
        <v>7</v>
      </c>
      <c r="H156" s="77">
        <v>0</v>
      </c>
      <c r="I156" s="75">
        <v>0</v>
      </c>
      <c r="J156" s="46">
        <f t="shared" si="24"/>
        <v>5</v>
      </c>
      <c r="K156" s="71">
        <v>2</v>
      </c>
      <c r="L156" s="20">
        <v>15</v>
      </c>
      <c r="M156" s="64">
        <f t="shared" si="7"/>
        <v>30</v>
      </c>
      <c r="N156" s="17" t="s">
        <v>1437</v>
      </c>
      <c r="O156" s="18"/>
      <c r="P156" s="122">
        <f t="shared" si="8"/>
        <v>30</v>
      </c>
      <c r="Q156" s="89">
        <v>11.39</v>
      </c>
      <c r="R156" s="43">
        <f t="shared" si="9"/>
        <v>22.78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+'11'!J157</f>
        <v>4</v>
      </c>
      <c r="F157" s="70"/>
      <c r="G157" s="46">
        <f t="shared" si="23"/>
        <v>4</v>
      </c>
      <c r="H157" s="77">
        <v>0</v>
      </c>
      <c r="I157" s="75">
        <v>0</v>
      </c>
      <c r="J157" s="46">
        <f t="shared" si="24"/>
        <v>3</v>
      </c>
      <c r="K157" s="71">
        <v>1</v>
      </c>
      <c r="L157" s="20">
        <v>30</v>
      </c>
      <c r="M157" s="64">
        <f t="shared" si="7"/>
        <v>30</v>
      </c>
      <c r="N157" s="17" t="s">
        <v>1437</v>
      </c>
      <c r="O157" s="18">
        <v>5</v>
      </c>
      <c r="P157" s="122">
        <f t="shared" si="8"/>
        <v>25</v>
      </c>
      <c r="Q157" s="89">
        <v>15.6</v>
      </c>
      <c r="R157" s="43">
        <f t="shared" si="9"/>
        <v>15.6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6</v>
      </c>
      <c r="F175" s="70">
        <v>15</v>
      </c>
      <c r="G175" s="46">
        <f t="shared" si="30"/>
        <v>21</v>
      </c>
      <c r="H175" s="77">
        <v>0</v>
      </c>
      <c r="I175" s="75">
        <v>0</v>
      </c>
      <c r="J175" s="46">
        <f t="shared" si="31"/>
        <v>19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2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5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0</v>
      </c>
      <c r="F180" s="70">
        <v>20</v>
      </c>
      <c r="G180" s="46">
        <f t="shared" si="30"/>
        <v>20</v>
      </c>
      <c r="H180" s="77">
        <v>0</v>
      </c>
      <c r="I180" s="75">
        <v>0</v>
      </c>
      <c r="J180" s="46">
        <f t="shared" si="31"/>
        <v>18</v>
      </c>
      <c r="K180" s="71">
        <v>2</v>
      </c>
      <c r="L180" s="20">
        <v>35</v>
      </c>
      <c r="M180" s="64">
        <f t="shared" si="34"/>
        <v>70</v>
      </c>
      <c r="N180" s="17" t="s">
        <v>16</v>
      </c>
      <c r="O180" s="18"/>
      <c r="P180" s="122">
        <f t="shared" si="35"/>
        <v>70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2</v>
      </c>
      <c r="F185" s="70"/>
      <c r="G185" s="46">
        <f t="shared" si="30"/>
        <v>2</v>
      </c>
      <c r="H185" s="77">
        <v>0</v>
      </c>
      <c r="I185" s="75">
        <v>0</v>
      </c>
      <c r="J185" s="46">
        <f t="shared" si="31"/>
        <v>1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2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+'11'!J188</f>
        <v>141</v>
      </c>
      <c r="F188" s="70"/>
      <c r="G188" s="46">
        <f>E188+F188</f>
        <v>141</v>
      </c>
      <c r="H188" s="77">
        <v>0</v>
      </c>
      <c r="I188" s="75">
        <v>0</v>
      </c>
      <c r="J188" s="46">
        <f>+G188-H188-K188-I188</f>
        <v>141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8</v>
      </c>
      <c r="F193" s="70"/>
      <c r="G193" s="46">
        <f t="shared" si="30"/>
        <v>8</v>
      </c>
      <c r="H193" s="77">
        <v>0</v>
      </c>
      <c r="I193" s="75">
        <v>0</v>
      </c>
      <c r="J193" s="46">
        <f t="shared" si="31"/>
        <v>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6</v>
      </c>
      <c r="F194" s="70">
        <v>20</v>
      </c>
      <c r="G194" s="46">
        <f t="shared" si="30"/>
        <v>26</v>
      </c>
      <c r="H194" s="77">
        <v>0</v>
      </c>
      <c r="I194" s="75">
        <v>0</v>
      </c>
      <c r="J194" s="46">
        <f t="shared" si="31"/>
        <v>26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102</v>
      </c>
      <c r="F205" s="70"/>
      <c r="G205" s="46">
        <f t="shared" si="30"/>
        <v>102</v>
      </c>
      <c r="H205" s="77">
        <v>0</v>
      </c>
      <c r="I205" s="75">
        <v>0</v>
      </c>
      <c r="J205" s="46">
        <f t="shared" si="31"/>
        <v>101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2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2</v>
      </c>
      <c r="F208" s="70">
        <v>10</v>
      </c>
      <c r="G208" s="46">
        <f t="shared" si="30"/>
        <v>12</v>
      </c>
      <c r="H208" s="77">
        <v>0</v>
      </c>
      <c r="I208" s="75">
        <v>0</v>
      </c>
      <c r="J208" s="46">
        <f t="shared" si="31"/>
        <v>12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0</v>
      </c>
      <c r="F209" s="70">
        <v>5</v>
      </c>
      <c r="G209" s="46">
        <f t="shared" si="30"/>
        <v>5</v>
      </c>
      <c r="H209" s="77">
        <v>0</v>
      </c>
      <c r="I209" s="75">
        <v>0</v>
      </c>
      <c r="J209" s="46">
        <f t="shared" si="31"/>
        <v>5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+'11'!J239</f>
        <v>9</v>
      </c>
      <c r="F239" s="70"/>
      <c r="G239" s="46">
        <f t="shared" si="40"/>
        <v>9</v>
      </c>
      <c r="H239" s="77">
        <v>0</v>
      </c>
      <c r="I239" s="75">
        <v>0</v>
      </c>
      <c r="J239" s="46">
        <f t="shared" si="41"/>
        <v>9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+'11'!J243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+'11'!J245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+'11'!J246</f>
        <v>2</v>
      </c>
      <c r="F246" s="70"/>
      <c r="G246" s="46">
        <f t="shared" si="40"/>
        <v>2</v>
      </c>
      <c r="H246" s="77">
        <v>2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1441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+'11'!J247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+'11'!J252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+'11'!J253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834.84999999999991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2145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1035</v>
      </c>
      <c r="O258" s="2">
        <v>130</v>
      </c>
      <c r="P258" s="2">
        <v>295</v>
      </c>
      <c r="Q258" s="87">
        <v>210</v>
      </c>
      <c r="R258" s="2">
        <v>200</v>
      </c>
      <c r="S258" s="2">
        <v>100</v>
      </c>
      <c r="T258" s="2">
        <v>100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1105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1105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 filterMode="1"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27</v>
      </c>
      <c r="F5" s="70"/>
      <c r="G5" s="46">
        <f t="shared" ref="G5:G26" si="0">E5+F5</f>
        <v>27</v>
      </c>
      <c r="H5" s="77">
        <v>0</v>
      </c>
      <c r="I5" s="75">
        <v>0</v>
      </c>
      <c r="J5" s="46">
        <f t="shared" ref="J5:J26" si="1">+G5-H5-K5-I5</f>
        <v>22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2">
        <f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42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5</v>
      </c>
      <c r="F15" s="70"/>
      <c r="G15" s="46">
        <f t="shared" si="0"/>
        <v>5</v>
      </c>
      <c r="H15" s="77">
        <v>0</v>
      </c>
      <c r="I15" s="75">
        <v>0</v>
      </c>
      <c r="J15" s="46">
        <f t="shared" si="1"/>
        <v>4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2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7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37</v>
      </c>
      <c r="F22" s="70"/>
      <c r="G22" s="46">
        <f t="shared" si="0"/>
        <v>37</v>
      </c>
      <c r="H22" s="77">
        <v>0</v>
      </c>
      <c r="I22" s="75">
        <v>0</v>
      </c>
      <c r="J22" s="46">
        <f t="shared" si="1"/>
        <v>34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2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24</v>
      </c>
      <c r="F24" s="70"/>
      <c r="G24" s="46">
        <f t="shared" si="0"/>
        <v>24</v>
      </c>
      <c r="H24" s="77">
        <v>0</v>
      </c>
      <c r="I24" s="75">
        <v>0</v>
      </c>
      <c r="J24" s="46">
        <f t="shared" si="1"/>
        <v>24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>
        <v>9</v>
      </c>
      <c r="G25" s="46">
        <f t="shared" si="0"/>
        <v>9</v>
      </c>
      <c r="H25" s="77">
        <v>0</v>
      </c>
      <c r="I25" s="75">
        <v>0</v>
      </c>
      <c r="J25" s="46">
        <f t="shared" si="1"/>
        <v>8</v>
      </c>
      <c r="K25" s="71">
        <v>1</v>
      </c>
      <c r="L25" s="15">
        <v>100</v>
      </c>
      <c r="M25" s="64">
        <f t="shared" si="2"/>
        <v>100</v>
      </c>
      <c r="N25" s="17" t="s">
        <v>16</v>
      </c>
      <c r="O25" s="18"/>
      <c r="P25" s="122">
        <f t="shared" si="3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28</v>
      </c>
      <c r="F28" s="70"/>
      <c r="G28" s="46">
        <f t="shared" si="5"/>
        <v>28</v>
      </c>
      <c r="H28" s="77">
        <v>0</v>
      </c>
      <c r="I28" s="75">
        <v>0</v>
      </c>
      <c r="J28" s="46">
        <f t="shared" si="6"/>
        <v>28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36</v>
      </c>
      <c r="F31" s="70"/>
      <c r="G31" s="46">
        <f t="shared" si="5"/>
        <v>36</v>
      </c>
      <c r="H31" s="77">
        <v>0</v>
      </c>
      <c r="I31" s="75">
        <v>0</v>
      </c>
      <c r="J31" s="46">
        <f t="shared" si="6"/>
        <v>35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11</v>
      </c>
      <c r="F32" s="70"/>
      <c r="G32" s="46">
        <f t="shared" si="5"/>
        <v>11</v>
      </c>
      <c r="H32" s="77">
        <v>0</v>
      </c>
      <c r="I32" s="75">
        <v>0</v>
      </c>
      <c r="J32" s="46">
        <f t="shared" si="6"/>
        <v>4</v>
      </c>
      <c r="K32" s="71">
        <v>7</v>
      </c>
      <c r="L32" s="15">
        <v>130</v>
      </c>
      <c r="M32" s="64">
        <f t="shared" si="2"/>
        <v>910</v>
      </c>
      <c r="N32" s="17" t="s">
        <v>16</v>
      </c>
      <c r="O32" s="18"/>
      <c r="P32" s="122">
        <f t="shared" si="3"/>
        <v>910</v>
      </c>
      <c r="Q32" s="89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1</v>
      </c>
      <c r="K33" s="71">
        <v>4</v>
      </c>
      <c r="L33" s="15">
        <v>130</v>
      </c>
      <c r="M33" s="64">
        <f t="shared" si="2"/>
        <v>520</v>
      </c>
      <c r="N33" s="17" t="s">
        <v>16</v>
      </c>
      <c r="O33" s="18"/>
      <c r="P33" s="122">
        <f t="shared" si="3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0</v>
      </c>
      <c r="F35" s="70">
        <v>10</v>
      </c>
      <c r="G35" s="46">
        <f t="shared" si="5"/>
        <v>10</v>
      </c>
      <c r="H35" s="77">
        <v>0</v>
      </c>
      <c r="I35" s="75">
        <v>0</v>
      </c>
      <c r="J35" s="46">
        <f t="shared" si="6"/>
        <v>9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2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8</v>
      </c>
      <c r="F39" s="70"/>
      <c r="G39" s="46">
        <f t="shared" si="5"/>
        <v>8</v>
      </c>
      <c r="H39" s="77">
        <v>0</v>
      </c>
      <c r="I39" s="75">
        <v>0</v>
      </c>
      <c r="J39" s="46">
        <f t="shared" si="6"/>
        <v>7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6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5</v>
      </c>
      <c r="F46" s="70"/>
      <c r="G46" s="46">
        <f t="shared" si="5"/>
        <v>5</v>
      </c>
      <c r="H46" s="77">
        <v>0</v>
      </c>
      <c r="I46" s="75">
        <v>0</v>
      </c>
      <c r="J46" s="46">
        <f t="shared" si="6"/>
        <v>4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11</v>
      </c>
      <c r="F47" s="70"/>
      <c r="G47" s="46">
        <f t="shared" si="5"/>
        <v>11</v>
      </c>
      <c r="H47" s="77">
        <v>0</v>
      </c>
      <c r="I47" s="75">
        <v>0</v>
      </c>
      <c r="J47" s="46">
        <f t="shared" si="6"/>
        <v>9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2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13</v>
      </c>
      <c r="F49" s="70"/>
      <c r="G49" s="46">
        <f t="shared" si="5"/>
        <v>13</v>
      </c>
      <c r="H49" s="77">
        <v>0</v>
      </c>
      <c r="I49" s="75">
        <v>0</v>
      </c>
      <c r="J49" s="46">
        <f t="shared" si="6"/>
        <v>13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6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6</v>
      </c>
      <c r="F65" s="70"/>
      <c r="G65" s="46">
        <f t="shared" si="5"/>
        <v>6</v>
      </c>
      <c r="H65" s="77">
        <v>1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1441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4</v>
      </c>
      <c r="K66" s="71">
        <v>1</v>
      </c>
      <c r="L66" s="15">
        <v>50</v>
      </c>
      <c r="M66" s="64">
        <f t="shared" si="2"/>
        <v>50</v>
      </c>
      <c r="N66" s="17" t="s">
        <v>1443</v>
      </c>
      <c r="O66" s="18">
        <v>50</v>
      </c>
      <c r="P66" s="23">
        <f t="shared" si="3"/>
        <v>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9</v>
      </c>
      <c r="F74" s="70"/>
      <c r="G74" s="46">
        <f t="shared" si="5"/>
        <v>9</v>
      </c>
      <c r="H74" s="77">
        <v>0</v>
      </c>
      <c r="I74" s="75">
        <v>0</v>
      </c>
      <c r="J74" s="46">
        <f t="shared" si="6"/>
        <v>7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>
        <v>50</v>
      </c>
      <c r="P74" s="122">
        <f t="shared" si="3"/>
        <v>50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11</v>
      </c>
      <c r="F77" s="70"/>
      <c r="G77" s="46">
        <f t="shared" si="5"/>
        <v>11</v>
      </c>
      <c r="H77" s="77">
        <v>0</v>
      </c>
      <c r="I77" s="75">
        <v>0</v>
      </c>
      <c r="J77" s="46">
        <f t="shared" si="6"/>
        <v>8</v>
      </c>
      <c r="K77" s="71">
        <v>3</v>
      </c>
      <c r="L77" s="21">
        <v>50</v>
      </c>
      <c r="M77" s="64">
        <f t="shared" si="2"/>
        <v>150</v>
      </c>
      <c r="N77" s="17" t="s">
        <v>16</v>
      </c>
      <c r="O77" s="18"/>
      <c r="P77" s="122">
        <f t="shared" si="3"/>
        <v>150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37</v>
      </c>
      <c r="F112" s="70"/>
      <c r="G112" s="46">
        <f t="shared" si="23"/>
        <v>37</v>
      </c>
      <c r="H112" s="77">
        <v>0</v>
      </c>
      <c r="I112" s="75">
        <v>0</v>
      </c>
      <c r="J112" s="46">
        <f t="shared" si="24"/>
        <v>33</v>
      </c>
      <c r="K112" s="71">
        <v>4</v>
      </c>
      <c r="L112" s="20">
        <v>100</v>
      </c>
      <c r="M112" s="64">
        <f>+L112*K112</f>
        <v>400</v>
      </c>
      <c r="N112" s="17" t="s">
        <v>16</v>
      </c>
      <c r="O112" s="18"/>
      <c r="P112" s="122">
        <f>SUM(M112-O112)</f>
        <v>400</v>
      </c>
      <c r="Q112" s="120">
        <v>34.25</v>
      </c>
      <c r="R112" s="43">
        <f>+K112*Q112</f>
        <v>137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13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20</v>
      </c>
      <c r="F115" s="70"/>
      <c r="G115" s="46">
        <f t="shared" si="23"/>
        <v>20</v>
      </c>
      <c r="H115" s="77">
        <v>0</v>
      </c>
      <c r="I115" s="75">
        <v>0</v>
      </c>
      <c r="J115" s="46">
        <f t="shared" si="24"/>
        <v>19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2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15</v>
      </c>
      <c r="F116" s="70"/>
      <c r="G116" s="46">
        <f t="shared" si="23"/>
        <v>15</v>
      </c>
      <c r="H116" s="77">
        <v>0</v>
      </c>
      <c r="I116" s="75">
        <v>0</v>
      </c>
      <c r="J116" s="46">
        <f t="shared" si="24"/>
        <v>14</v>
      </c>
      <c r="K116" s="71">
        <v>1</v>
      </c>
      <c r="L116" s="22">
        <v>100</v>
      </c>
      <c r="M116" s="64">
        <f t="shared" si="7"/>
        <v>100</v>
      </c>
      <c r="N116" s="17" t="s">
        <v>16</v>
      </c>
      <c r="O116" s="18"/>
      <c r="P116" s="122">
        <f t="shared" si="8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9</v>
      </c>
      <c r="F125" s="70"/>
      <c r="G125" s="46">
        <f t="shared" si="23"/>
        <v>9</v>
      </c>
      <c r="H125" s="77">
        <v>0</v>
      </c>
      <c r="I125" s="75">
        <v>0</v>
      </c>
      <c r="J125" s="46">
        <f t="shared" si="24"/>
        <v>9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17</v>
      </c>
      <c r="F126" s="70"/>
      <c r="G126" s="46">
        <f t="shared" si="23"/>
        <v>17</v>
      </c>
      <c r="H126" s="77">
        <v>0</v>
      </c>
      <c r="I126" s="75">
        <v>0</v>
      </c>
      <c r="J126" s="46">
        <f t="shared" si="24"/>
        <v>15</v>
      </c>
      <c r="K126" s="71">
        <v>2</v>
      </c>
      <c r="L126" s="22">
        <v>100</v>
      </c>
      <c r="M126" s="64">
        <f t="shared" si="7"/>
        <v>200</v>
      </c>
      <c r="N126" s="17" t="s">
        <v>16</v>
      </c>
      <c r="O126" s="18"/>
      <c r="P126" s="122">
        <f t="shared" si="8"/>
        <v>200</v>
      </c>
      <c r="Q126" s="89">
        <v>68</v>
      </c>
      <c r="R126" s="43">
        <f t="shared" si="9"/>
        <v>136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9</v>
      </c>
      <c r="F131" s="70"/>
      <c r="G131" s="46">
        <f t="shared" si="23"/>
        <v>9</v>
      </c>
      <c r="H131" s="77">
        <v>0</v>
      </c>
      <c r="I131" s="75">
        <v>0</v>
      </c>
      <c r="J131" s="46">
        <f t="shared" si="24"/>
        <v>8</v>
      </c>
      <c r="K131" s="71">
        <v>1</v>
      </c>
      <c r="L131" s="22">
        <v>50</v>
      </c>
      <c r="M131" s="64">
        <f t="shared" si="7"/>
        <v>50</v>
      </c>
      <c r="N131" s="17" t="s">
        <v>1443</v>
      </c>
      <c r="O131" s="18">
        <v>50</v>
      </c>
      <c r="P131" s="23">
        <f t="shared" si="8"/>
        <v>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11</v>
      </c>
      <c r="F133" s="70"/>
      <c r="G133" s="46">
        <f t="shared" si="23"/>
        <v>11</v>
      </c>
      <c r="H133" s="77">
        <v>0</v>
      </c>
      <c r="I133" s="75">
        <v>0</v>
      </c>
      <c r="J133" s="46">
        <f t="shared" si="24"/>
        <v>11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+'12'!J156</f>
        <v>5</v>
      </c>
      <c r="F156" s="70"/>
      <c r="G156" s="46">
        <f t="shared" si="23"/>
        <v>5</v>
      </c>
      <c r="H156" s="77">
        <v>0</v>
      </c>
      <c r="I156" s="75">
        <v>0</v>
      </c>
      <c r="J156" s="46">
        <f t="shared" si="24"/>
        <v>0</v>
      </c>
      <c r="K156" s="71">
        <v>5</v>
      </c>
      <c r="L156" s="20">
        <v>15</v>
      </c>
      <c r="M156" s="64">
        <f t="shared" si="7"/>
        <v>75</v>
      </c>
      <c r="N156" s="17" t="s">
        <v>1437</v>
      </c>
      <c r="O156" s="18"/>
      <c r="P156" s="122">
        <f t="shared" si="8"/>
        <v>75</v>
      </c>
      <c r="Q156" s="89">
        <v>11.39</v>
      </c>
      <c r="R156" s="43">
        <f t="shared" si="9"/>
        <v>56.95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+'12'!J157</f>
        <v>3</v>
      </c>
      <c r="F157" s="70"/>
      <c r="G157" s="46">
        <f t="shared" si="23"/>
        <v>3</v>
      </c>
      <c r="H157" s="77">
        <v>0</v>
      </c>
      <c r="I157" s="75">
        <v>0</v>
      </c>
      <c r="J157" s="46">
        <f t="shared" si="24"/>
        <v>0</v>
      </c>
      <c r="K157" s="71">
        <v>3</v>
      </c>
      <c r="L157" s="20">
        <v>30</v>
      </c>
      <c r="M157" s="64">
        <f t="shared" si="7"/>
        <v>90</v>
      </c>
      <c r="N157" s="17" t="s">
        <v>1437</v>
      </c>
      <c r="O157" s="18"/>
      <c r="P157" s="122">
        <f t="shared" si="8"/>
        <v>90</v>
      </c>
      <c r="Q157" s="89">
        <v>15.6</v>
      </c>
      <c r="R157" s="43">
        <f t="shared" si="9"/>
        <v>46.8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19</v>
      </c>
      <c r="F175" s="70"/>
      <c r="G175" s="46">
        <f t="shared" si="30"/>
        <v>19</v>
      </c>
      <c r="H175" s="77">
        <v>0</v>
      </c>
      <c r="I175" s="75">
        <v>0</v>
      </c>
      <c r="J175" s="46">
        <f t="shared" si="31"/>
        <v>19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5</v>
      </c>
      <c r="F178" s="70"/>
      <c r="G178" s="46">
        <f t="shared" si="30"/>
        <v>5</v>
      </c>
      <c r="H178" s="77">
        <v>0</v>
      </c>
      <c r="I178" s="75">
        <v>0</v>
      </c>
      <c r="J178" s="46">
        <f t="shared" si="31"/>
        <v>2</v>
      </c>
      <c r="K178" s="71">
        <v>3</v>
      </c>
      <c r="L178" s="20">
        <v>55</v>
      </c>
      <c r="M178" s="64">
        <f t="shared" si="34"/>
        <v>165</v>
      </c>
      <c r="N178" s="17" t="s">
        <v>16</v>
      </c>
      <c r="O178" s="18"/>
      <c r="P178" s="122">
        <f t="shared" si="35"/>
        <v>165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18</v>
      </c>
      <c r="F180" s="70"/>
      <c r="G180" s="46">
        <f t="shared" si="30"/>
        <v>18</v>
      </c>
      <c r="H180" s="77">
        <v>0</v>
      </c>
      <c r="I180" s="75">
        <v>0</v>
      </c>
      <c r="J180" s="46">
        <f t="shared" si="31"/>
        <v>13</v>
      </c>
      <c r="K180" s="71">
        <v>5</v>
      </c>
      <c r="L180" s="20">
        <v>35</v>
      </c>
      <c r="M180" s="64">
        <f t="shared" si="34"/>
        <v>175</v>
      </c>
      <c r="N180" s="17" t="s">
        <v>16</v>
      </c>
      <c r="O180" s="18"/>
      <c r="P180" s="122">
        <f t="shared" si="35"/>
        <v>175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1</v>
      </c>
      <c r="F185" s="70"/>
      <c r="G185" s="46">
        <f t="shared" si="30"/>
        <v>1</v>
      </c>
      <c r="H185" s="77">
        <v>0</v>
      </c>
      <c r="I185" s="75">
        <v>0</v>
      </c>
      <c r="J185" s="46">
        <f t="shared" si="31"/>
        <v>1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10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+'12'!J188</f>
        <v>141</v>
      </c>
      <c r="F188" s="70"/>
      <c r="G188" s="46">
        <f>E188+F188</f>
        <v>141</v>
      </c>
      <c r="H188" s="77">
        <v>0</v>
      </c>
      <c r="I188" s="75">
        <v>0</v>
      </c>
      <c r="J188" s="46">
        <f>+G188-H188-K188-I188</f>
        <v>139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22">
        <f>SUM(M188-O188)</f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7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26</v>
      </c>
      <c r="F194" s="70"/>
      <c r="G194" s="46">
        <f t="shared" si="30"/>
        <v>26</v>
      </c>
      <c r="H194" s="77">
        <v>0</v>
      </c>
      <c r="I194" s="75">
        <v>0</v>
      </c>
      <c r="J194" s="46">
        <f t="shared" si="31"/>
        <v>23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2">
        <f t="shared" si="35"/>
        <v>360</v>
      </c>
      <c r="Q194" s="89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hidden="1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101</v>
      </c>
      <c r="F205" s="70"/>
      <c r="G205" s="46">
        <f t="shared" si="30"/>
        <v>101</v>
      </c>
      <c r="H205" s="77">
        <v>0</v>
      </c>
      <c r="I205" s="75">
        <v>0</v>
      </c>
      <c r="J205" s="46">
        <f t="shared" si="31"/>
        <v>95</v>
      </c>
      <c r="K205" s="71">
        <v>6</v>
      </c>
      <c r="L205" s="20">
        <v>55</v>
      </c>
      <c r="M205" s="64">
        <f t="shared" si="34"/>
        <v>330</v>
      </c>
      <c r="N205" s="17" t="s">
        <v>16</v>
      </c>
      <c r="O205" s="18">
        <v>10</v>
      </c>
      <c r="P205" s="122">
        <f t="shared" si="35"/>
        <v>320</v>
      </c>
      <c r="Q205" s="89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12</v>
      </c>
      <c r="F208" s="70"/>
      <c r="G208" s="46">
        <f t="shared" si="30"/>
        <v>12</v>
      </c>
      <c r="H208" s="77">
        <v>0</v>
      </c>
      <c r="I208" s="75">
        <v>0</v>
      </c>
      <c r="J208" s="46">
        <f t="shared" si="31"/>
        <v>11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2">
        <f t="shared" si="35"/>
        <v>50</v>
      </c>
      <c r="Q208" s="89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5</v>
      </c>
      <c r="F209" s="70"/>
      <c r="G209" s="46">
        <f t="shared" si="30"/>
        <v>5</v>
      </c>
      <c r="H209" s="77">
        <v>0</v>
      </c>
      <c r="I209" s="75">
        <v>0</v>
      </c>
      <c r="J209" s="46">
        <f t="shared" si="31"/>
        <v>4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2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+'12'!J235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+'12'!J236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+'12'!J237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+'12'!J238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+'12'!J239</f>
        <v>9</v>
      </c>
      <c r="F239" s="70"/>
      <c r="G239" s="46">
        <f t="shared" si="40"/>
        <v>9</v>
      </c>
      <c r="H239" s="77">
        <v>0</v>
      </c>
      <c r="I239" s="75">
        <v>0</v>
      </c>
      <c r="J239" s="46">
        <f t="shared" si="41"/>
        <v>9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+'12'!J240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+'12'!J241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+'12'!J242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+'12'!J243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+'12'!J244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+'12'!J245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+'12'!J246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+'12'!J247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+'12'!J248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+'12'!J249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+'12'!J250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+'12'!J251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+'12'!J252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+'12'!J253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2081.9899999999998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5220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1740</v>
      </c>
      <c r="O258" s="2">
        <v>50</v>
      </c>
      <c r="P258" s="2">
        <v>1090</v>
      </c>
      <c r="Q258" s="87">
        <v>240</v>
      </c>
      <c r="R258" s="2">
        <v>100</v>
      </c>
      <c r="S258" s="2">
        <v>260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160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3320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3320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090"/>
        <filter val="120.00"/>
        <filter val="130.00"/>
        <filter val="150.00"/>
        <filter val="165.00"/>
        <filter val="175.00"/>
        <filter val="20.00"/>
        <filter val="200.00"/>
        <filter val="250.00"/>
        <filter val="300.00"/>
        <filter val="360.00"/>
        <filter val="400.00"/>
        <filter val="50.00"/>
        <filter val="520.00"/>
        <filter val="60.00"/>
        <filter val="65.00"/>
        <filter val="75.00"/>
        <filter val="90.00"/>
        <filter val="910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 filterMode="1">
    <tabColor rgb="FFFFCCFF"/>
  </sheetPr>
  <dimension ref="A1:AF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22</v>
      </c>
      <c r="F5" s="70"/>
      <c r="G5" s="46">
        <f t="shared" ref="G5:G26" si="0">E5+F5</f>
        <v>22</v>
      </c>
      <c r="H5" s="77">
        <v>0</v>
      </c>
      <c r="I5" s="75">
        <v>0</v>
      </c>
      <c r="J5" s="46">
        <f t="shared" ref="J5:J26" si="1">+G5-H5-K5-I5</f>
        <v>15</v>
      </c>
      <c r="K5" s="71">
        <v>7</v>
      </c>
      <c r="L5" s="15">
        <v>50</v>
      </c>
      <c r="M5" s="64">
        <f>+L5*K5</f>
        <v>350</v>
      </c>
      <c r="N5" s="17" t="s">
        <v>16</v>
      </c>
      <c r="O5" s="18">
        <v>50</v>
      </c>
      <c r="P5" s="23">
        <f>SUM(M5-O5)</f>
        <v>300</v>
      </c>
      <c r="Q5" s="12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32</v>
      </c>
      <c r="K6" s="71">
        <v>10</v>
      </c>
      <c r="L6" s="15">
        <v>100</v>
      </c>
      <c r="M6" s="64">
        <f t="shared" ref="M6:M80" si="2">+L6*K6</f>
        <v>1000</v>
      </c>
      <c r="N6" s="17" t="s">
        <v>16</v>
      </c>
      <c r="O6" s="18"/>
      <c r="P6" s="23">
        <f t="shared" ref="P6:P80" si="3">SUM(M6-O6)</f>
        <v>1000</v>
      </c>
      <c r="Q6" s="120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0</v>
      </c>
      <c r="K11" s="71">
        <v>5</v>
      </c>
      <c r="L11" s="15">
        <v>50</v>
      </c>
      <c r="M11" s="64">
        <f t="shared" si="2"/>
        <v>250</v>
      </c>
      <c r="N11" s="17" t="s">
        <v>16</v>
      </c>
      <c r="O11" s="18"/>
      <c r="P11" s="23">
        <f t="shared" si="3"/>
        <v>250</v>
      </c>
      <c r="Q11" s="120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4</v>
      </c>
      <c r="F15" s="70"/>
      <c r="G15" s="46">
        <f t="shared" si="0"/>
        <v>4</v>
      </c>
      <c r="H15" s="77">
        <v>0</v>
      </c>
      <c r="I15" s="75">
        <v>0</v>
      </c>
      <c r="J15" s="46">
        <f t="shared" si="1"/>
        <v>4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4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5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23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34</v>
      </c>
      <c r="F22" s="70"/>
      <c r="G22" s="46">
        <f t="shared" si="0"/>
        <v>34</v>
      </c>
      <c r="H22" s="77">
        <v>0</v>
      </c>
      <c r="I22" s="75">
        <v>0</v>
      </c>
      <c r="J22" s="46">
        <f t="shared" si="1"/>
        <v>33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23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24</v>
      </c>
      <c r="F24" s="70"/>
      <c r="G24" s="46">
        <f t="shared" si="0"/>
        <v>24</v>
      </c>
      <c r="H24" s="77">
        <v>0</v>
      </c>
      <c r="I24" s="75">
        <v>0</v>
      </c>
      <c r="J24" s="46">
        <f t="shared" si="1"/>
        <v>24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8</v>
      </c>
      <c r="F25" s="70"/>
      <c r="G25" s="46">
        <f t="shared" si="0"/>
        <v>8</v>
      </c>
      <c r="H25" s="77">
        <v>0</v>
      </c>
      <c r="I25" s="75">
        <v>0</v>
      </c>
      <c r="J25" s="46">
        <f t="shared" si="1"/>
        <v>8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28</v>
      </c>
      <c r="F28" s="70"/>
      <c r="G28" s="46">
        <f t="shared" si="5"/>
        <v>28</v>
      </c>
      <c r="H28" s="77">
        <v>0</v>
      </c>
      <c r="I28" s="75">
        <v>0</v>
      </c>
      <c r="J28" s="46">
        <f t="shared" si="6"/>
        <v>28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35</v>
      </c>
      <c r="F31" s="70"/>
      <c r="G31" s="46">
        <f t="shared" si="5"/>
        <v>35</v>
      </c>
      <c r="H31" s="77">
        <v>0</v>
      </c>
      <c r="I31" s="75">
        <v>0</v>
      </c>
      <c r="J31" s="46">
        <f t="shared" si="6"/>
        <v>28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/>
      <c r="P31" s="23">
        <f t="shared" si="3"/>
        <v>700</v>
      </c>
      <c r="Q31" s="12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0</v>
      </c>
      <c r="K32" s="71">
        <v>4</v>
      </c>
      <c r="L32" s="15">
        <v>130</v>
      </c>
      <c r="M32" s="64">
        <f t="shared" si="2"/>
        <v>520</v>
      </c>
      <c r="N32" s="17" t="s">
        <v>16</v>
      </c>
      <c r="O32" s="18"/>
      <c r="P32" s="23">
        <f t="shared" si="3"/>
        <v>520</v>
      </c>
      <c r="Q32" s="89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1</v>
      </c>
      <c r="F33" s="70"/>
      <c r="G33" s="46">
        <f t="shared" si="5"/>
        <v>1</v>
      </c>
      <c r="H33" s="77">
        <v>0</v>
      </c>
      <c r="I33" s="75">
        <v>0</v>
      </c>
      <c r="J33" s="46">
        <f t="shared" si="6"/>
        <v>0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23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9</v>
      </c>
      <c r="F35" s="70"/>
      <c r="G35" s="46">
        <f t="shared" si="5"/>
        <v>9</v>
      </c>
      <c r="H35" s="77">
        <v>0</v>
      </c>
      <c r="I35" s="75">
        <v>0</v>
      </c>
      <c r="J35" s="46">
        <f t="shared" si="6"/>
        <v>5</v>
      </c>
      <c r="K35" s="71">
        <v>4</v>
      </c>
      <c r="L35" s="15">
        <v>130</v>
      </c>
      <c r="M35" s="64">
        <f t="shared" si="2"/>
        <v>520</v>
      </c>
      <c r="N35" s="17" t="s">
        <v>16</v>
      </c>
      <c r="O35" s="18"/>
      <c r="P35" s="23">
        <f t="shared" si="3"/>
        <v>520</v>
      </c>
      <c r="Q35" s="89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1</v>
      </c>
      <c r="K39" s="71">
        <v>6</v>
      </c>
      <c r="L39" s="15">
        <v>50</v>
      </c>
      <c r="M39" s="64">
        <f t="shared" si="2"/>
        <v>300</v>
      </c>
      <c r="N39" s="17" t="s">
        <v>16</v>
      </c>
      <c r="O39" s="18"/>
      <c r="P39" s="122">
        <f t="shared" si="3"/>
        <v>300</v>
      </c>
      <c r="Q39" s="89">
        <v>27.84</v>
      </c>
      <c r="R39" s="43">
        <f t="shared" si="4"/>
        <v>167.04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6"/>
        <v>6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9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6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2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13</v>
      </c>
      <c r="F49" s="70"/>
      <c r="G49" s="46">
        <f t="shared" si="5"/>
        <v>13</v>
      </c>
      <c r="H49" s="77">
        <v>0</v>
      </c>
      <c r="I49" s="75">
        <v>0</v>
      </c>
      <c r="J49" s="46">
        <f t="shared" si="6"/>
        <v>11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2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4</v>
      </c>
      <c r="F66" s="70"/>
      <c r="G66" s="46">
        <f t="shared" si="5"/>
        <v>4</v>
      </c>
      <c r="H66" s="77">
        <v>0</v>
      </c>
      <c r="I66" s="75">
        <v>0</v>
      </c>
      <c r="J66" s="46">
        <f t="shared" si="6"/>
        <v>4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7</v>
      </c>
      <c r="F74" s="70"/>
      <c r="G74" s="46">
        <f t="shared" si="5"/>
        <v>7</v>
      </c>
      <c r="H74" s="77">
        <v>0</v>
      </c>
      <c r="I74" s="75">
        <v>0</v>
      </c>
      <c r="J74" s="46">
        <f t="shared" si="6"/>
        <v>4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22">
        <f t="shared" si="3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4</v>
      </c>
      <c r="K77" s="71">
        <v>4</v>
      </c>
      <c r="L77" s="21">
        <v>50</v>
      </c>
      <c r="M77" s="64">
        <f t="shared" si="2"/>
        <v>200</v>
      </c>
      <c r="N77" s="17" t="s">
        <v>16</v>
      </c>
      <c r="O77" s="18"/>
      <c r="P77" s="122">
        <f t="shared" si="3"/>
        <v>200</v>
      </c>
      <c r="Q77" s="89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33</v>
      </c>
      <c r="F112" s="70"/>
      <c r="G112" s="46">
        <f t="shared" si="23"/>
        <v>33</v>
      </c>
      <c r="H112" s="77">
        <v>0</v>
      </c>
      <c r="I112" s="75">
        <v>0</v>
      </c>
      <c r="J112" s="46">
        <f t="shared" si="24"/>
        <v>32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13</v>
      </c>
      <c r="F113" s="70"/>
      <c r="G113" s="46">
        <f t="shared" si="23"/>
        <v>13</v>
      </c>
      <c r="H113" s="77">
        <v>0</v>
      </c>
      <c r="I113" s="75">
        <v>0</v>
      </c>
      <c r="J113" s="46">
        <f t="shared" si="24"/>
        <v>6</v>
      </c>
      <c r="K113" s="71">
        <v>7</v>
      </c>
      <c r="L113" s="20">
        <v>55</v>
      </c>
      <c r="M113" s="64">
        <f t="shared" si="7"/>
        <v>385</v>
      </c>
      <c r="N113" s="17" t="s">
        <v>16</v>
      </c>
      <c r="O113" s="18"/>
      <c r="P113" s="122">
        <f t="shared" si="8"/>
        <v>385</v>
      </c>
      <c r="Q113" s="120">
        <v>22.55</v>
      </c>
      <c r="R113" s="43">
        <f t="shared" si="9"/>
        <v>157.85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19</v>
      </c>
      <c r="F115" s="70"/>
      <c r="G115" s="46">
        <f t="shared" si="23"/>
        <v>19</v>
      </c>
      <c r="H115" s="77">
        <v>0</v>
      </c>
      <c r="I115" s="75">
        <v>0</v>
      </c>
      <c r="J115" s="46">
        <f t="shared" si="24"/>
        <v>18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2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14</v>
      </c>
      <c r="F116" s="70"/>
      <c r="G116" s="46">
        <f t="shared" si="23"/>
        <v>14</v>
      </c>
      <c r="H116" s="77">
        <v>0</v>
      </c>
      <c r="I116" s="75">
        <v>0</v>
      </c>
      <c r="J116" s="46">
        <f t="shared" si="24"/>
        <v>12</v>
      </c>
      <c r="K116" s="71">
        <v>2</v>
      </c>
      <c r="L116" s="22">
        <v>100</v>
      </c>
      <c r="M116" s="64">
        <f t="shared" si="7"/>
        <v>200</v>
      </c>
      <c r="N116" s="17" t="s">
        <v>16</v>
      </c>
      <c r="O116" s="18"/>
      <c r="P116" s="122">
        <f t="shared" si="8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9</v>
      </c>
      <c r="F125" s="70"/>
      <c r="G125" s="46">
        <f t="shared" si="23"/>
        <v>9</v>
      </c>
      <c r="H125" s="77">
        <v>0</v>
      </c>
      <c r="I125" s="75">
        <v>0</v>
      </c>
      <c r="J125" s="46">
        <f t="shared" si="24"/>
        <v>8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2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15</v>
      </c>
      <c r="F126" s="70"/>
      <c r="G126" s="46">
        <f t="shared" si="23"/>
        <v>15</v>
      </c>
      <c r="H126" s="77">
        <v>0</v>
      </c>
      <c r="I126" s="75">
        <v>0</v>
      </c>
      <c r="J126" s="46">
        <f t="shared" si="24"/>
        <v>14</v>
      </c>
      <c r="K126" s="71">
        <v>1</v>
      </c>
      <c r="L126" s="22">
        <v>100</v>
      </c>
      <c r="M126" s="64">
        <f t="shared" si="7"/>
        <v>100</v>
      </c>
      <c r="N126" s="17" t="s">
        <v>1443</v>
      </c>
      <c r="O126" s="18">
        <v>100</v>
      </c>
      <c r="P126" s="23">
        <f t="shared" si="8"/>
        <v>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8</v>
      </c>
      <c r="F131" s="70"/>
      <c r="G131" s="46">
        <f t="shared" si="23"/>
        <v>8</v>
      </c>
      <c r="H131" s="77">
        <v>0</v>
      </c>
      <c r="I131" s="75">
        <v>0</v>
      </c>
      <c r="J131" s="46">
        <f t="shared" si="24"/>
        <v>8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11</v>
      </c>
      <c r="F133" s="70"/>
      <c r="G133" s="46">
        <f t="shared" si="23"/>
        <v>11</v>
      </c>
      <c r="H133" s="77">
        <v>0</v>
      </c>
      <c r="I133" s="75">
        <v>0</v>
      </c>
      <c r="J133" s="46">
        <f t="shared" si="24"/>
        <v>9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2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+'13'!J156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1437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+'13'!J157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1437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hidden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19</v>
      </c>
      <c r="F175" s="70"/>
      <c r="G175" s="46">
        <f t="shared" si="30"/>
        <v>19</v>
      </c>
      <c r="H175" s="77">
        <v>0</v>
      </c>
      <c r="I175" s="75">
        <v>0</v>
      </c>
      <c r="J175" s="46">
        <f t="shared" si="31"/>
        <v>10</v>
      </c>
      <c r="K175" s="71">
        <v>9</v>
      </c>
      <c r="L175" s="15">
        <v>50</v>
      </c>
      <c r="M175" s="64">
        <f>+L175*K175</f>
        <v>450</v>
      </c>
      <c r="N175" s="17" t="s">
        <v>16</v>
      </c>
      <c r="O175" s="18">
        <v>50</v>
      </c>
      <c r="P175" s="122">
        <f>SUM(M175-O175)</f>
        <v>400</v>
      </c>
      <c r="Q175" s="120">
        <v>23.02</v>
      </c>
      <c r="R175" s="43">
        <f>+K175*Q175</f>
        <v>207.18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2</v>
      </c>
      <c r="F178" s="70"/>
      <c r="G178" s="46">
        <f t="shared" si="30"/>
        <v>2</v>
      </c>
      <c r="H178" s="77">
        <v>0</v>
      </c>
      <c r="I178" s="75">
        <v>0</v>
      </c>
      <c r="J178" s="46">
        <f t="shared" si="31"/>
        <v>1</v>
      </c>
      <c r="K178" s="71">
        <v>1</v>
      </c>
      <c r="L178" s="20">
        <v>55</v>
      </c>
      <c r="M178" s="64">
        <f t="shared" si="34"/>
        <v>55</v>
      </c>
      <c r="N178" s="17" t="s">
        <v>16</v>
      </c>
      <c r="O178" s="18"/>
      <c r="P178" s="122">
        <f t="shared" si="35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13</v>
      </c>
      <c r="F180" s="70"/>
      <c r="G180" s="46">
        <f t="shared" si="30"/>
        <v>13</v>
      </c>
      <c r="H180" s="77">
        <v>0</v>
      </c>
      <c r="I180" s="75">
        <v>0</v>
      </c>
      <c r="J180" s="46">
        <f t="shared" si="31"/>
        <v>6</v>
      </c>
      <c r="K180" s="71">
        <v>7</v>
      </c>
      <c r="L180" s="20">
        <v>35</v>
      </c>
      <c r="M180" s="64">
        <f t="shared" si="34"/>
        <v>245</v>
      </c>
      <c r="N180" s="17" t="s">
        <v>16</v>
      </c>
      <c r="O180" s="18"/>
      <c r="P180" s="122">
        <f t="shared" si="35"/>
        <v>245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1</v>
      </c>
      <c r="F185" s="70"/>
      <c r="G185" s="46">
        <f t="shared" si="30"/>
        <v>1</v>
      </c>
      <c r="H185" s="77">
        <v>0</v>
      </c>
      <c r="I185" s="75">
        <v>0</v>
      </c>
      <c r="J185" s="46">
        <f t="shared" si="31"/>
        <v>0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2">
        <f t="shared" si="35"/>
        <v>80</v>
      </c>
      <c r="Q185" s="89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+'13'!J188</f>
        <v>139</v>
      </c>
      <c r="F188" s="70"/>
      <c r="G188" s="46">
        <f>E188+F188</f>
        <v>139</v>
      </c>
      <c r="H188" s="77">
        <v>0</v>
      </c>
      <c r="I188" s="75">
        <v>0</v>
      </c>
      <c r="J188" s="46">
        <f>+G188-H188-K188-I188</f>
        <v>138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22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7</v>
      </c>
      <c r="F193" s="70"/>
      <c r="G193" s="46">
        <f t="shared" si="30"/>
        <v>7</v>
      </c>
      <c r="H193" s="77">
        <v>0</v>
      </c>
      <c r="I193" s="75">
        <v>0</v>
      </c>
      <c r="J193" s="46">
        <f t="shared" si="31"/>
        <v>2</v>
      </c>
      <c r="K193" s="71">
        <v>5</v>
      </c>
      <c r="L193" s="20">
        <v>60</v>
      </c>
      <c r="M193" s="64">
        <f t="shared" si="34"/>
        <v>300</v>
      </c>
      <c r="N193" s="17" t="s">
        <v>16</v>
      </c>
      <c r="O193" s="18"/>
      <c r="P193" s="122">
        <f t="shared" si="35"/>
        <v>300</v>
      </c>
      <c r="Q193" s="89">
        <v>38</v>
      </c>
      <c r="R193" s="43">
        <f t="shared" si="36"/>
        <v>190</v>
      </c>
    </row>
    <row r="194" spans="1:18" ht="24.75" hidden="1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23</v>
      </c>
      <c r="F194" s="70"/>
      <c r="G194" s="46">
        <f t="shared" si="30"/>
        <v>23</v>
      </c>
      <c r="H194" s="77">
        <v>0</v>
      </c>
      <c r="I194" s="75">
        <v>0</v>
      </c>
      <c r="J194" s="46">
        <f t="shared" si="31"/>
        <v>15</v>
      </c>
      <c r="K194" s="71">
        <v>8</v>
      </c>
      <c r="L194" s="20">
        <v>120</v>
      </c>
      <c r="M194" s="64">
        <f t="shared" si="34"/>
        <v>960</v>
      </c>
      <c r="N194" s="17" t="s">
        <v>16</v>
      </c>
      <c r="O194" s="18"/>
      <c r="P194" s="122">
        <f t="shared" si="35"/>
        <v>960</v>
      </c>
      <c r="Q194" s="89">
        <v>73</v>
      </c>
      <c r="R194" s="43">
        <f t="shared" si="36"/>
        <v>584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95</v>
      </c>
      <c r="F205" s="70"/>
      <c r="G205" s="46">
        <f t="shared" si="30"/>
        <v>95</v>
      </c>
      <c r="H205" s="77">
        <v>0</v>
      </c>
      <c r="I205" s="75">
        <v>0</v>
      </c>
      <c r="J205" s="46">
        <f t="shared" si="31"/>
        <v>86</v>
      </c>
      <c r="K205" s="71">
        <v>9</v>
      </c>
      <c r="L205" s="20">
        <v>55</v>
      </c>
      <c r="M205" s="64">
        <f t="shared" si="34"/>
        <v>495</v>
      </c>
      <c r="N205" s="17" t="s">
        <v>16</v>
      </c>
      <c r="O205" s="18"/>
      <c r="P205" s="122">
        <f t="shared" si="35"/>
        <v>495</v>
      </c>
      <c r="Q205" s="89">
        <v>40</v>
      </c>
      <c r="R205" s="43">
        <f t="shared" si="36"/>
        <v>360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11</v>
      </c>
      <c r="F208" s="70"/>
      <c r="G208" s="46">
        <f t="shared" si="30"/>
        <v>11</v>
      </c>
      <c r="H208" s="77">
        <v>0</v>
      </c>
      <c r="I208" s="75">
        <v>0</v>
      </c>
      <c r="J208" s="46">
        <f t="shared" si="31"/>
        <v>5</v>
      </c>
      <c r="K208" s="71">
        <v>6</v>
      </c>
      <c r="L208" s="20">
        <v>50</v>
      </c>
      <c r="M208" s="64">
        <f t="shared" si="34"/>
        <v>300</v>
      </c>
      <c r="N208" s="17" t="s">
        <v>16</v>
      </c>
      <c r="O208" s="18"/>
      <c r="P208" s="122">
        <f t="shared" si="35"/>
        <v>300</v>
      </c>
      <c r="Q208" s="89">
        <v>33</v>
      </c>
      <c r="R208" s="43">
        <f t="shared" si="36"/>
        <v>198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4</v>
      </c>
      <c r="F209" s="70"/>
      <c r="G209" s="46">
        <f t="shared" si="30"/>
        <v>4</v>
      </c>
      <c r="H209" s="77">
        <v>0</v>
      </c>
      <c r="I209" s="75">
        <v>0</v>
      </c>
      <c r="J209" s="46">
        <f t="shared" si="31"/>
        <v>2</v>
      </c>
      <c r="K209" s="71">
        <v>2</v>
      </c>
      <c r="L209" s="20">
        <v>120</v>
      </c>
      <c r="M209" s="64">
        <f t="shared" si="34"/>
        <v>240</v>
      </c>
      <c r="N209" s="17" t="s">
        <v>16</v>
      </c>
      <c r="O209" s="18"/>
      <c r="P209" s="122">
        <f t="shared" si="35"/>
        <v>240</v>
      </c>
      <c r="Q209" s="89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+'13'!J239</f>
        <v>9</v>
      </c>
      <c r="F239" s="70"/>
      <c r="G239" s="46">
        <f t="shared" si="40"/>
        <v>9</v>
      </c>
      <c r="H239" s="77">
        <v>0</v>
      </c>
      <c r="I239" s="75">
        <v>0</v>
      </c>
      <c r="J239" s="46">
        <f t="shared" si="41"/>
        <v>9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+'13'!J243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+'13'!J245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+'13'!J246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+'13'!J247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+'13'!J252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3874.0899999999997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8730</v>
      </c>
    </row>
    <row r="257" spans="1:32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32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4545</v>
      </c>
      <c r="O258" s="2">
        <v>50</v>
      </c>
      <c r="P258" s="2">
        <v>180</v>
      </c>
      <c r="Q258" s="87">
        <v>100</v>
      </c>
      <c r="R258" s="2">
        <v>130</v>
      </c>
      <c r="S258" s="2">
        <v>55</v>
      </c>
      <c r="T258" s="2">
        <v>115</v>
      </c>
      <c r="U258" s="2">
        <v>170</v>
      </c>
      <c r="V258" s="2">
        <v>100</v>
      </c>
      <c r="W258" s="2">
        <v>130</v>
      </c>
      <c r="X258" s="2">
        <v>190</v>
      </c>
      <c r="Y258" s="2">
        <v>265</v>
      </c>
      <c r="Z258" s="2">
        <v>235</v>
      </c>
      <c r="AA258" s="2">
        <v>305</v>
      </c>
      <c r="AB258" s="2">
        <v>175</v>
      </c>
      <c r="AC258" s="2">
        <v>240</v>
      </c>
      <c r="AD258" s="2">
        <v>665</v>
      </c>
      <c r="AE258" s="2">
        <v>170</v>
      </c>
      <c r="AF258" s="2">
        <v>1270</v>
      </c>
    </row>
    <row r="259" spans="1:32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32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32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200</v>
      </c>
    </row>
    <row r="262" spans="1:32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3985</v>
      </c>
    </row>
    <row r="263" spans="1:32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3985</v>
      </c>
    </row>
    <row r="264" spans="1:32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32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32" x14ac:dyDescent="0.5">
      <c r="J266" s="2"/>
      <c r="L266" s="2"/>
    </row>
    <row r="267" spans="1:32" ht="25.5" x14ac:dyDescent="0.55000000000000004">
      <c r="J267" s="2"/>
      <c r="L267" s="72" t="s">
        <v>271</v>
      </c>
      <c r="M267" s="2" t="s">
        <v>306</v>
      </c>
    </row>
    <row r="268" spans="1:32" x14ac:dyDescent="0.5">
      <c r="J268" s="2"/>
      <c r="L268" s="2"/>
    </row>
    <row r="269" spans="1:32" x14ac:dyDescent="0.5">
      <c r="J269" s="2"/>
      <c r="L269" s="2"/>
    </row>
    <row r="270" spans="1:32" x14ac:dyDescent="0.5">
      <c r="J270" s="2"/>
      <c r="L270" s="2"/>
    </row>
    <row r="271" spans="1:32" x14ac:dyDescent="0.5">
      <c r="J271" s="2"/>
      <c r="L271" s="2"/>
    </row>
    <row r="272" spans="1:3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,000.00"/>
        <filter val="10.00"/>
        <filter val="100.00"/>
        <filter val="130.00"/>
        <filter val="150.00"/>
        <filter val="180"/>
        <filter val="200.00"/>
        <filter val="240.00"/>
        <filter val="245.00"/>
        <filter val="250.00"/>
        <filter val="300.00"/>
        <filter val="385.00"/>
        <filter val="495.00"/>
        <filter val="50.00"/>
        <filter val="520.00"/>
        <filter val="55.00"/>
        <filter val="60.00"/>
        <filter val="700.00"/>
        <filter val="80.00"/>
        <filter val="ส่วนลดสินค้า SALE"/>
      </filters>
    </filterColumn>
  </autoFilter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T340"/>
  <sheetViews>
    <sheetView zoomScale="80" zoomScaleNormal="80" workbookViewId="0">
      <pane xSplit="10" ySplit="4" topLeftCell="L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15</v>
      </c>
      <c r="F5" s="70"/>
      <c r="G5" s="46">
        <f t="shared" ref="G5:G26" si="0">E5+F5</f>
        <v>15</v>
      </c>
      <c r="H5" s="77">
        <v>0</v>
      </c>
      <c r="I5" s="75">
        <v>0</v>
      </c>
      <c r="J5" s="46">
        <f t="shared" ref="J5:J26" si="1">+G5-H5-K5-I5</f>
        <v>9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2">
        <f>SUM(M5-O5)</f>
        <v>300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31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2">
        <f t="shared" ref="P6:P80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4</v>
      </c>
      <c r="F15" s="70"/>
      <c r="G15" s="46">
        <f t="shared" si="0"/>
        <v>4</v>
      </c>
      <c r="H15" s="77">
        <v>0</v>
      </c>
      <c r="I15" s="75">
        <v>0</v>
      </c>
      <c r="J15" s="46">
        <f t="shared" si="1"/>
        <v>3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2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4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5</v>
      </c>
      <c r="F20" s="70">
        <v>3</v>
      </c>
      <c r="G20" s="46">
        <f t="shared" si="0"/>
        <v>8</v>
      </c>
      <c r="H20" s="77">
        <v>0</v>
      </c>
      <c r="I20" s="75">
        <v>0</v>
      </c>
      <c r="J20" s="46">
        <f t="shared" si="1"/>
        <v>6</v>
      </c>
      <c r="K20" s="71">
        <v>2</v>
      </c>
      <c r="L20" s="15">
        <v>65</v>
      </c>
      <c r="M20" s="64">
        <f t="shared" si="2"/>
        <v>130</v>
      </c>
      <c r="N20" s="17" t="s">
        <v>16</v>
      </c>
      <c r="O20" s="18"/>
      <c r="P20" s="122">
        <f t="shared" si="3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32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24</v>
      </c>
      <c r="F24" s="70"/>
      <c r="G24" s="46">
        <f t="shared" si="0"/>
        <v>24</v>
      </c>
      <c r="H24" s="77">
        <v>0</v>
      </c>
      <c r="I24" s="75">
        <v>0</v>
      </c>
      <c r="J24" s="46">
        <f t="shared" si="1"/>
        <v>24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8</v>
      </c>
      <c r="F25" s="70"/>
      <c r="G25" s="46">
        <f t="shared" si="0"/>
        <v>8</v>
      </c>
      <c r="H25" s="77">
        <v>0</v>
      </c>
      <c r="I25" s="75">
        <v>0</v>
      </c>
      <c r="J25" s="46">
        <f t="shared" si="1"/>
        <v>7</v>
      </c>
      <c r="K25" s="71">
        <v>1</v>
      </c>
      <c r="L25" s="15">
        <v>100</v>
      </c>
      <c r="M25" s="64">
        <f t="shared" si="2"/>
        <v>100</v>
      </c>
      <c r="N25" s="17" t="s">
        <v>16</v>
      </c>
      <c r="O25" s="18"/>
      <c r="P25" s="122">
        <f t="shared" si="3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28</v>
      </c>
      <c r="F28" s="70"/>
      <c r="G28" s="46">
        <f t="shared" si="5"/>
        <v>28</v>
      </c>
      <c r="H28" s="77">
        <v>0</v>
      </c>
      <c r="I28" s="75">
        <v>0</v>
      </c>
      <c r="J28" s="46">
        <f t="shared" si="6"/>
        <v>27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25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2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4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2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1</v>
      </c>
      <c r="F39" s="70">
        <v>3</v>
      </c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6</v>
      </c>
      <c r="F40" s="70">
        <v>3</v>
      </c>
      <c r="G40" s="46">
        <f t="shared" si="5"/>
        <v>9</v>
      </c>
      <c r="H40" s="77">
        <v>0</v>
      </c>
      <c r="I40" s="75">
        <v>0</v>
      </c>
      <c r="J40" s="46">
        <f t="shared" si="6"/>
        <v>3</v>
      </c>
      <c r="K40" s="71">
        <v>6</v>
      </c>
      <c r="L40" s="15">
        <v>50</v>
      </c>
      <c r="M40" s="64">
        <f t="shared" si="2"/>
        <v>300</v>
      </c>
      <c r="N40" s="17" t="s">
        <v>16</v>
      </c>
      <c r="O40" s="18"/>
      <c r="P40" s="122">
        <f t="shared" si="3"/>
        <v>300</v>
      </c>
      <c r="Q40" s="89">
        <v>27.12</v>
      </c>
      <c r="R40" s="43">
        <f t="shared" si="4"/>
        <v>162.72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6</v>
      </c>
      <c r="K47" s="71">
        <v>3</v>
      </c>
      <c r="L47" s="15">
        <v>50</v>
      </c>
      <c r="M47" s="64">
        <f t="shared" si="2"/>
        <v>150</v>
      </c>
      <c r="N47" s="17" t="s">
        <v>16</v>
      </c>
      <c r="O47" s="18"/>
      <c r="P47" s="122">
        <f t="shared" si="3"/>
        <v>150</v>
      </c>
      <c r="Q47" s="120">
        <v>17.989999999999998</v>
      </c>
      <c r="R47" s="43">
        <f t="shared" si="4"/>
        <v>53.97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5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6</v>
      </c>
      <c r="F53" s="70"/>
      <c r="G53" s="46">
        <f t="shared" si="5"/>
        <v>6</v>
      </c>
      <c r="H53" s="77">
        <v>0</v>
      </c>
      <c r="I53" s="75">
        <v>0</v>
      </c>
      <c r="J53" s="46">
        <f t="shared" si="6"/>
        <v>5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5</v>
      </c>
      <c r="F64" s="70">
        <v>2</v>
      </c>
      <c r="G64" s="46">
        <f t="shared" si="5"/>
        <v>7</v>
      </c>
      <c r="H64" s="77">
        <v>0</v>
      </c>
      <c r="I64" s="75">
        <v>0</v>
      </c>
      <c r="J64" s="46">
        <f t="shared" si="6"/>
        <v>7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5</v>
      </c>
      <c r="F65" s="70">
        <v>2</v>
      </c>
      <c r="G65" s="46">
        <f t="shared" si="5"/>
        <v>7</v>
      </c>
      <c r="H65" s="77">
        <v>0</v>
      </c>
      <c r="I65" s="75">
        <v>0</v>
      </c>
      <c r="J65" s="46">
        <f t="shared" si="6"/>
        <v>7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4</v>
      </c>
      <c r="F66" s="70">
        <v>2</v>
      </c>
      <c r="G66" s="46">
        <f t="shared" si="5"/>
        <v>6</v>
      </c>
      <c r="H66" s="77">
        <v>0</v>
      </c>
      <c r="I66" s="75">
        <v>0</v>
      </c>
      <c r="J66" s="46">
        <f t="shared" si="6"/>
        <v>5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2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4</v>
      </c>
      <c r="F74" s="70"/>
      <c r="G74" s="46">
        <f t="shared" si="5"/>
        <v>4</v>
      </c>
      <c r="H74" s="77">
        <v>0</v>
      </c>
      <c r="I74" s="75">
        <v>0</v>
      </c>
      <c r="J74" s="46">
        <f t="shared" si="6"/>
        <v>3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4</v>
      </c>
      <c r="F77" s="70"/>
      <c r="G77" s="46">
        <f t="shared" si="5"/>
        <v>4</v>
      </c>
      <c r="H77" s="77">
        <v>0</v>
      </c>
      <c r="I77" s="75">
        <v>0</v>
      </c>
      <c r="J77" s="46">
        <f t="shared" si="6"/>
        <v>2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2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32</v>
      </c>
      <c r="F112" s="70"/>
      <c r="G112" s="46">
        <f t="shared" si="23"/>
        <v>32</v>
      </c>
      <c r="H112" s="77">
        <v>0</v>
      </c>
      <c r="I112" s="75">
        <v>0</v>
      </c>
      <c r="J112" s="46">
        <f t="shared" si="24"/>
        <v>32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6</v>
      </c>
      <c r="F113" s="70"/>
      <c r="G113" s="46">
        <f t="shared" si="23"/>
        <v>6</v>
      </c>
      <c r="H113" s="77">
        <v>0</v>
      </c>
      <c r="I113" s="75">
        <v>0</v>
      </c>
      <c r="J113" s="46">
        <f t="shared" si="24"/>
        <v>4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2">
        <f t="shared" si="8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18</v>
      </c>
      <c r="F115" s="70"/>
      <c r="G115" s="46">
        <f t="shared" si="23"/>
        <v>18</v>
      </c>
      <c r="H115" s="77">
        <v>0</v>
      </c>
      <c r="I115" s="75">
        <v>0</v>
      </c>
      <c r="J115" s="46">
        <f t="shared" si="24"/>
        <v>16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2">
        <f t="shared" si="8"/>
        <v>120</v>
      </c>
      <c r="Q115" s="89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12</v>
      </c>
      <c r="F116" s="70"/>
      <c r="G116" s="46">
        <f t="shared" si="23"/>
        <v>12</v>
      </c>
      <c r="H116" s="77">
        <v>0</v>
      </c>
      <c r="I116" s="75">
        <v>0</v>
      </c>
      <c r="J116" s="46">
        <f t="shared" si="24"/>
        <v>12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8</v>
      </c>
      <c r="F125" s="70"/>
      <c r="G125" s="46">
        <f t="shared" si="23"/>
        <v>8</v>
      </c>
      <c r="H125" s="77">
        <v>0</v>
      </c>
      <c r="I125" s="75">
        <v>0</v>
      </c>
      <c r="J125" s="46">
        <f t="shared" si="24"/>
        <v>8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14</v>
      </c>
      <c r="F126" s="70"/>
      <c r="G126" s="46">
        <f t="shared" si="23"/>
        <v>14</v>
      </c>
      <c r="H126" s="77">
        <v>0</v>
      </c>
      <c r="I126" s="75">
        <v>0</v>
      </c>
      <c r="J126" s="46">
        <f t="shared" si="24"/>
        <v>13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22">
        <f t="shared" si="8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8</v>
      </c>
      <c r="F131" s="70"/>
      <c r="G131" s="46">
        <f t="shared" si="23"/>
        <v>8</v>
      </c>
      <c r="H131" s="77">
        <v>0</v>
      </c>
      <c r="I131" s="75">
        <v>0</v>
      </c>
      <c r="J131" s="46">
        <f t="shared" si="24"/>
        <v>7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8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2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+'14'!J156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1437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+'14'!J157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1437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10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6</v>
      </c>
      <c r="F180" s="70"/>
      <c r="G180" s="46">
        <f t="shared" si="30"/>
        <v>6</v>
      </c>
      <c r="H180" s="77">
        <v>0</v>
      </c>
      <c r="I180" s="75">
        <v>0</v>
      </c>
      <c r="J180" s="46">
        <f t="shared" si="31"/>
        <v>6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+'14'!J188</f>
        <v>138</v>
      </c>
      <c r="F188" s="70"/>
      <c r="G188" s="46">
        <f>E188+F188</f>
        <v>138</v>
      </c>
      <c r="H188" s="77">
        <v>0</v>
      </c>
      <c r="I188" s="75">
        <v>0</v>
      </c>
      <c r="J188" s="46">
        <f>+G188-H188-K188-I188</f>
        <v>130</v>
      </c>
      <c r="K188" s="71">
        <v>8</v>
      </c>
      <c r="L188" s="20">
        <v>10</v>
      </c>
      <c r="M188" s="64">
        <f>+L188*K188</f>
        <v>80</v>
      </c>
      <c r="N188" s="17" t="s">
        <v>16</v>
      </c>
      <c r="O188" s="18"/>
      <c r="P188" s="122">
        <f>SUM(M188-O188)</f>
        <v>80</v>
      </c>
      <c r="Q188" s="89">
        <v>3.5</v>
      </c>
      <c r="R188" s="43">
        <f>+K188*Q188</f>
        <v>28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2</v>
      </c>
      <c r="F193" s="70"/>
      <c r="G193" s="46">
        <f t="shared" si="30"/>
        <v>2</v>
      </c>
      <c r="H193" s="77">
        <v>0</v>
      </c>
      <c r="I193" s="75">
        <v>0</v>
      </c>
      <c r="J193" s="46">
        <f t="shared" si="31"/>
        <v>2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15</v>
      </c>
      <c r="F194" s="70"/>
      <c r="G194" s="46">
        <f t="shared" si="30"/>
        <v>15</v>
      </c>
      <c r="H194" s="77">
        <v>0</v>
      </c>
      <c r="I194" s="75">
        <v>0</v>
      </c>
      <c r="J194" s="46">
        <f t="shared" si="31"/>
        <v>11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22">
        <f t="shared" si="35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86</v>
      </c>
      <c r="F205" s="70"/>
      <c r="G205" s="46">
        <f t="shared" si="30"/>
        <v>86</v>
      </c>
      <c r="H205" s="77">
        <v>0</v>
      </c>
      <c r="I205" s="75">
        <v>0</v>
      </c>
      <c r="J205" s="46">
        <f t="shared" si="31"/>
        <v>80</v>
      </c>
      <c r="K205" s="71">
        <v>6</v>
      </c>
      <c r="L205" s="20">
        <v>55</v>
      </c>
      <c r="M205" s="64">
        <f t="shared" si="34"/>
        <v>330</v>
      </c>
      <c r="N205" s="17" t="s">
        <v>16</v>
      </c>
      <c r="O205" s="18"/>
      <c r="P205" s="122">
        <f t="shared" si="35"/>
        <v>330</v>
      </c>
      <c r="Q205" s="89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5</v>
      </c>
      <c r="F208" s="70"/>
      <c r="G208" s="46">
        <f t="shared" si="30"/>
        <v>5</v>
      </c>
      <c r="H208" s="77">
        <v>0</v>
      </c>
      <c r="I208" s="75">
        <v>0</v>
      </c>
      <c r="J208" s="46">
        <f t="shared" si="31"/>
        <v>3</v>
      </c>
      <c r="K208" s="71">
        <v>2</v>
      </c>
      <c r="L208" s="20">
        <v>50</v>
      </c>
      <c r="M208" s="64">
        <f t="shared" si="34"/>
        <v>100</v>
      </c>
      <c r="N208" s="17" t="s">
        <v>16</v>
      </c>
      <c r="O208" s="18"/>
      <c r="P208" s="122">
        <f t="shared" si="35"/>
        <v>100</v>
      </c>
      <c r="Q208" s="89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+'14'!J235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+'14'!J236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+'14'!J237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+'14'!J239</f>
        <v>9</v>
      </c>
      <c r="F239" s="70"/>
      <c r="G239" s="46">
        <f t="shared" si="40"/>
        <v>9</v>
      </c>
      <c r="H239" s="77">
        <v>0</v>
      </c>
      <c r="I239" s="75">
        <v>0</v>
      </c>
      <c r="J239" s="46">
        <f t="shared" si="41"/>
        <v>9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+'14'!J241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+'14'!J242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+'14'!J243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+'14'!J245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+'14'!J246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+'14'!J250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+'14'!J252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+'14'!J253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1650.66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3530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945</v>
      </c>
      <c r="O258" s="2">
        <v>50</v>
      </c>
      <c r="P258" s="2">
        <v>115</v>
      </c>
      <c r="Q258" s="87">
        <v>65</v>
      </c>
      <c r="R258" s="2">
        <v>55</v>
      </c>
      <c r="S258" s="2">
        <v>310</v>
      </c>
      <c r="T258" s="2">
        <v>350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2585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2585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0"/>
  <sheetViews>
    <sheetView zoomScale="80" zoomScaleNormal="80" workbookViewId="0">
      <pane xSplit="10" ySplit="4" topLeftCell="M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9</v>
      </c>
      <c r="F5" s="70"/>
      <c r="G5" s="46">
        <f t="shared" ref="G5:G26" si="0">E5+F5</f>
        <v>9</v>
      </c>
      <c r="H5" s="77">
        <v>0</v>
      </c>
      <c r="I5" s="75">
        <v>0</v>
      </c>
      <c r="J5" s="46">
        <f t="shared" ref="J5:J26" si="1">+G5-H5-K5-I5</f>
        <v>5</v>
      </c>
      <c r="K5" s="71">
        <v>4</v>
      </c>
      <c r="L5" s="15">
        <v>50</v>
      </c>
      <c r="M5" s="64">
        <f>+L5*K5</f>
        <v>200</v>
      </c>
      <c r="N5" s="17" t="s">
        <v>16</v>
      </c>
      <c r="O5" s="18">
        <v>50</v>
      </c>
      <c r="P5" s="23">
        <f>SUM(M5-O5)</f>
        <v>150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31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2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23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4</v>
      </c>
      <c r="F18" s="70"/>
      <c r="G18" s="46">
        <f t="shared" si="0"/>
        <v>4</v>
      </c>
      <c r="H18" s="77">
        <v>0</v>
      </c>
      <c r="I18" s="75">
        <v>0</v>
      </c>
      <c r="J18" s="46">
        <f t="shared" si="1"/>
        <v>3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23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23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28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23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24</v>
      </c>
      <c r="F24" s="70"/>
      <c r="G24" s="46">
        <f t="shared" si="0"/>
        <v>24</v>
      </c>
      <c r="H24" s="77">
        <v>0</v>
      </c>
      <c r="I24" s="75">
        <v>0</v>
      </c>
      <c r="J24" s="46">
        <f t="shared" si="1"/>
        <v>24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7</v>
      </c>
      <c r="F25" s="70"/>
      <c r="G25" s="46">
        <f t="shared" si="0"/>
        <v>7</v>
      </c>
      <c r="H25" s="77">
        <v>0</v>
      </c>
      <c r="I25" s="75">
        <v>0</v>
      </c>
      <c r="J25" s="46">
        <f t="shared" si="1"/>
        <v>6</v>
      </c>
      <c r="K25" s="71">
        <v>1</v>
      </c>
      <c r="L25" s="15">
        <v>100</v>
      </c>
      <c r="M25" s="64">
        <f t="shared" si="2"/>
        <v>100</v>
      </c>
      <c r="N25" s="17" t="s">
        <v>16</v>
      </c>
      <c r="O25" s="18"/>
      <c r="P25" s="23">
        <f t="shared" si="3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27</v>
      </c>
      <c r="F28" s="70"/>
      <c r="G28" s="46">
        <f t="shared" si="5"/>
        <v>27</v>
      </c>
      <c r="H28" s="77">
        <v>0</v>
      </c>
      <c r="I28" s="75">
        <v>0</v>
      </c>
      <c r="J28" s="46">
        <f t="shared" si="6"/>
        <v>27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25</v>
      </c>
      <c r="F31" s="70"/>
      <c r="G31" s="46">
        <f t="shared" si="5"/>
        <v>25</v>
      </c>
      <c r="H31" s="77">
        <v>0</v>
      </c>
      <c r="I31" s="75">
        <v>0</v>
      </c>
      <c r="J31" s="46">
        <f t="shared" si="6"/>
        <v>24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23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2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6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4</v>
      </c>
      <c r="K48" s="71">
        <v>1</v>
      </c>
      <c r="L48" s="20">
        <v>50</v>
      </c>
      <c r="M48" s="64">
        <f>+L48*K48</f>
        <v>50</v>
      </c>
      <c r="N48" s="17" t="s">
        <v>1443</v>
      </c>
      <c r="O48" s="18">
        <v>50</v>
      </c>
      <c r="P48" s="23">
        <f>SUM(M48-O48)</f>
        <v>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10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5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5</v>
      </c>
      <c r="F53" s="70"/>
      <c r="G53" s="46">
        <f t="shared" si="5"/>
        <v>5</v>
      </c>
      <c r="H53" s="77">
        <v>0</v>
      </c>
      <c r="I53" s="75">
        <v>0</v>
      </c>
      <c r="J53" s="46">
        <f t="shared" si="6"/>
        <v>4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7</v>
      </c>
      <c r="F64" s="70"/>
      <c r="G64" s="46">
        <f t="shared" si="5"/>
        <v>7</v>
      </c>
      <c r="H64" s="77">
        <v>0</v>
      </c>
      <c r="I64" s="75">
        <v>0</v>
      </c>
      <c r="J64" s="46">
        <f t="shared" si="6"/>
        <v>7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7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2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32</v>
      </c>
      <c r="F112" s="70"/>
      <c r="G112" s="46">
        <f t="shared" si="23"/>
        <v>32</v>
      </c>
      <c r="H112" s="77">
        <v>0</v>
      </c>
      <c r="I112" s="75">
        <v>0</v>
      </c>
      <c r="J112" s="46">
        <f t="shared" si="24"/>
        <v>32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4</v>
      </c>
      <c r="F113" s="70"/>
      <c r="G113" s="46">
        <f t="shared" si="23"/>
        <v>4</v>
      </c>
      <c r="H113" s="77">
        <v>0</v>
      </c>
      <c r="I113" s="75">
        <v>0</v>
      </c>
      <c r="J113" s="46">
        <f t="shared" si="24"/>
        <v>3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12</v>
      </c>
      <c r="F116" s="70"/>
      <c r="G116" s="46">
        <f t="shared" si="23"/>
        <v>12</v>
      </c>
      <c r="H116" s="77">
        <v>0</v>
      </c>
      <c r="I116" s="75">
        <v>0</v>
      </c>
      <c r="J116" s="46">
        <f t="shared" si="24"/>
        <v>12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8</v>
      </c>
      <c r="F125" s="70"/>
      <c r="G125" s="46">
        <f t="shared" si="23"/>
        <v>8</v>
      </c>
      <c r="H125" s="77">
        <v>0</v>
      </c>
      <c r="I125" s="75">
        <v>0</v>
      </c>
      <c r="J125" s="46">
        <f t="shared" si="24"/>
        <v>7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2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13</v>
      </c>
      <c r="F126" s="70"/>
      <c r="G126" s="46">
        <f t="shared" si="23"/>
        <v>13</v>
      </c>
      <c r="H126" s="77">
        <v>0</v>
      </c>
      <c r="I126" s="75">
        <v>0</v>
      </c>
      <c r="J126" s="46">
        <f t="shared" si="24"/>
        <v>12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22">
        <f t="shared" si="8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7</v>
      </c>
      <c r="F131" s="70"/>
      <c r="G131" s="46">
        <f t="shared" si="23"/>
        <v>7</v>
      </c>
      <c r="H131" s="77">
        <v>0</v>
      </c>
      <c r="I131" s="75">
        <v>0</v>
      </c>
      <c r="J131" s="46">
        <f t="shared" si="24"/>
        <v>7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8</v>
      </c>
      <c r="F133" s="70"/>
      <c r="G133" s="46">
        <f t="shared" si="23"/>
        <v>8</v>
      </c>
      <c r="H133" s="77">
        <v>0</v>
      </c>
      <c r="I133" s="75">
        <v>0</v>
      </c>
      <c r="J133" s="46">
        <f t="shared" si="24"/>
        <v>8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+'15'!J156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1437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+'15'!J157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1437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10</v>
      </c>
      <c r="F175" s="70"/>
      <c r="G175" s="46">
        <f t="shared" si="30"/>
        <v>10</v>
      </c>
      <c r="H175" s="77">
        <v>0</v>
      </c>
      <c r="I175" s="75">
        <v>0</v>
      </c>
      <c r="J175" s="46">
        <f t="shared" si="31"/>
        <v>8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2">
        <f>SUM(M175-O175)</f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6</v>
      </c>
      <c r="F180" s="70"/>
      <c r="G180" s="46">
        <f t="shared" si="30"/>
        <v>6</v>
      </c>
      <c r="H180" s="77">
        <v>0</v>
      </c>
      <c r="I180" s="75">
        <v>0</v>
      </c>
      <c r="J180" s="46">
        <f t="shared" si="31"/>
        <v>4</v>
      </c>
      <c r="K180" s="71">
        <v>2</v>
      </c>
      <c r="L180" s="20">
        <v>35</v>
      </c>
      <c r="M180" s="64">
        <f t="shared" si="34"/>
        <v>70</v>
      </c>
      <c r="N180" s="17" t="s">
        <v>16</v>
      </c>
      <c r="O180" s="18"/>
      <c r="P180" s="122">
        <f t="shared" si="35"/>
        <v>70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+'15'!J188</f>
        <v>130</v>
      </c>
      <c r="F188" s="70"/>
      <c r="G188" s="46">
        <f>E188+F188</f>
        <v>130</v>
      </c>
      <c r="H188" s="77">
        <v>0</v>
      </c>
      <c r="I188" s="75">
        <v>0</v>
      </c>
      <c r="J188" s="46">
        <f>+G188-H188-K188-I188</f>
        <v>129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>
        <v>5</v>
      </c>
      <c r="P188" s="122">
        <f>SUM(M188-O188)</f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2</v>
      </c>
      <c r="F193" s="70"/>
      <c r="G193" s="46">
        <f t="shared" si="30"/>
        <v>2</v>
      </c>
      <c r="H193" s="77">
        <v>0</v>
      </c>
      <c r="I193" s="75">
        <v>0</v>
      </c>
      <c r="J193" s="46">
        <f t="shared" si="31"/>
        <v>2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5"/>
        <v>0</v>
      </c>
      <c r="Q193" s="89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11</v>
      </c>
      <c r="F194" s="70"/>
      <c r="G194" s="46">
        <f t="shared" si="30"/>
        <v>11</v>
      </c>
      <c r="H194" s="77">
        <v>0</v>
      </c>
      <c r="I194" s="75">
        <v>0</v>
      </c>
      <c r="J194" s="46">
        <f t="shared" si="31"/>
        <v>10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2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80</v>
      </c>
      <c r="F205" s="70"/>
      <c r="G205" s="46">
        <f t="shared" si="30"/>
        <v>80</v>
      </c>
      <c r="H205" s="77">
        <v>0</v>
      </c>
      <c r="I205" s="75">
        <v>0</v>
      </c>
      <c r="J205" s="46">
        <f t="shared" si="31"/>
        <v>79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2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3</v>
      </c>
      <c r="F208" s="70"/>
      <c r="G208" s="46">
        <f t="shared" si="30"/>
        <v>3</v>
      </c>
      <c r="H208" s="77">
        <v>0</v>
      </c>
      <c r="I208" s="75">
        <v>0</v>
      </c>
      <c r="J208" s="46">
        <f t="shared" si="31"/>
        <v>0</v>
      </c>
      <c r="K208" s="71">
        <v>3</v>
      </c>
      <c r="L208" s="20">
        <v>50</v>
      </c>
      <c r="M208" s="64">
        <f t="shared" si="34"/>
        <v>150</v>
      </c>
      <c r="N208" s="17" t="s">
        <v>16</v>
      </c>
      <c r="O208" s="18"/>
      <c r="P208" s="122">
        <f t="shared" si="35"/>
        <v>150</v>
      </c>
      <c r="Q208" s="89">
        <v>33</v>
      </c>
      <c r="R208" s="43">
        <f t="shared" si="36"/>
        <v>99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2</v>
      </c>
      <c r="F209" s="70"/>
      <c r="G209" s="46">
        <f t="shared" si="30"/>
        <v>2</v>
      </c>
      <c r="H209" s="77">
        <v>0</v>
      </c>
      <c r="I209" s="75">
        <v>0</v>
      </c>
      <c r="J209" s="46">
        <f t="shared" si="31"/>
        <v>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+'15'!J239</f>
        <v>9</v>
      </c>
      <c r="F239" s="70"/>
      <c r="G239" s="46">
        <f t="shared" si="40"/>
        <v>9</v>
      </c>
      <c r="H239" s="77">
        <v>0</v>
      </c>
      <c r="I239" s="75">
        <v>0</v>
      </c>
      <c r="J239" s="46">
        <f t="shared" si="41"/>
        <v>9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+'15'!J243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+'15'!J245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+'15'!J246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+'15'!J247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+'15'!J248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+'15'!J249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+'15'!J250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+'15'!J252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+'15'!J253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884.05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2110</v>
      </c>
    </row>
    <row r="257" spans="1:1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295</v>
      </c>
      <c r="O258" s="2">
        <v>130</v>
      </c>
      <c r="P258" s="2">
        <v>100</v>
      </c>
      <c r="Q258" s="87">
        <v>65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105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1710</v>
      </c>
    </row>
    <row r="263" spans="1:1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1710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7" x14ac:dyDescent="0.5">
      <c r="J266" s="2"/>
      <c r="L266" s="2"/>
    </row>
    <row r="267" spans="1:17" ht="25.5" x14ac:dyDescent="0.55000000000000004">
      <c r="J267" s="2"/>
      <c r="L267" s="72" t="s">
        <v>271</v>
      </c>
      <c r="M267" s="2" t="s">
        <v>306</v>
      </c>
    </row>
    <row r="268" spans="1:17" x14ac:dyDescent="0.5">
      <c r="J268" s="2"/>
      <c r="L268" s="2"/>
    </row>
    <row r="269" spans="1:17" x14ac:dyDescent="0.5">
      <c r="J269" s="2"/>
      <c r="L269" s="2"/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T340"/>
  <sheetViews>
    <sheetView zoomScale="80" zoomScaleNormal="80" workbookViewId="0">
      <pane xSplit="10" ySplit="4" topLeftCell="K128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5</v>
      </c>
      <c r="F5" s="70"/>
      <c r="G5" s="46">
        <f t="shared" ref="G5:G26" si="0">E5+F5</f>
        <v>5</v>
      </c>
      <c r="H5" s="77">
        <v>0</v>
      </c>
      <c r="I5" s="75">
        <v>0</v>
      </c>
      <c r="J5" s="46">
        <f t="shared" ref="J5:J26" si="1">+G5-H5-K5-I5</f>
        <v>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31</v>
      </c>
      <c r="F6" s="70"/>
      <c r="G6" s="46">
        <f t="shared" si="0"/>
        <v>31</v>
      </c>
      <c r="H6" s="77">
        <v>0</v>
      </c>
      <c r="I6" s="75">
        <v>0</v>
      </c>
      <c r="J6" s="46">
        <f t="shared" si="1"/>
        <v>28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2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2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>
        <v>25</v>
      </c>
      <c r="P18" s="122">
        <f t="shared" si="3"/>
        <v>25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28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24</v>
      </c>
      <c r="F24" s="70"/>
      <c r="G24" s="46">
        <f t="shared" si="0"/>
        <v>24</v>
      </c>
      <c r="H24" s="77">
        <v>0</v>
      </c>
      <c r="I24" s="75">
        <v>0</v>
      </c>
      <c r="J24" s="46">
        <f t="shared" si="1"/>
        <v>24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6</v>
      </c>
      <c r="F25" s="70"/>
      <c r="G25" s="46">
        <f t="shared" si="0"/>
        <v>6</v>
      </c>
      <c r="H25" s="77">
        <v>0</v>
      </c>
      <c r="I25" s="75">
        <v>0</v>
      </c>
      <c r="J25" s="46">
        <f t="shared" si="1"/>
        <v>6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27</v>
      </c>
      <c r="F28" s="70"/>
      <c r="G28" s="46">
        <f t="shared" si="5"/>
        <v>27</v>
      </c>
      <c r="H28" s="77">
        <v>0</v>
      </c>
      <c r="I28" s="75">
        <v>0</v>
      </c>
      <c r="J28" s="46">
        <f t="shared" si="6"/>
        <v>27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20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2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2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3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2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4</v>
      </c>
      <c r="F46" s="70"/>
      <c r="G46" s="46">
        <f t="shared" si="5"/>
        <v>4</v>
      </c>
      <c r="H46" s="77">
        <v>0</v>
      </c>
      <c r="I46" s="75">
        <v>0</v>
      </c>
      <c r="J46" s="46">
        <f t="shared" si="6"/>
        <v>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6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4</v>
      </c>
      <c r="F48" s="70"/>
      <c r="G48" s="46">
        <f t="shared" si="5"/>
        <v>4</v>
      </c>
      <c r="H48" s="77">
        <v>0</v>
      </c>
      <c r="I48" s="75">
        <v>0</v>
      </c>
      <c r="J48" s="46">
        <f t="shared" si="6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9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4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3</v>
      </c>
      <c r="K53" s="71">
        <v>1</v>
      </c>
      <c r="L53" s="20">
        <v>50</v>
      </c>
      <c r="M53" s="64">
        <f>+L53*K53</f>
        <v>50</v>
      </c>
      <c r="N53" s="17" t="s">
        <v>1443</v>
      </c>
      <c r="O53" s="18">
        <v>50</v>
      </c>
      <c r="P53" s="23">
        <f>SUM(M53-O53)</f>
        <v>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5</v>
      </c>
      <c r="F59" s="70"/>
      <c r="G59" s="46">
        <f t="shared" si="5"/>
        <v>5</v>
      </c>
      <c r="H59" s="77">
        <v>0</v>
      </c>
      <c r="I59" s="75">
        <v>0</v>
      </c>
      <c r="J59" s="46">
        <f t="shared" si="6"/>
        <v>5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7</v>
      </c>
      <c r="F64" s="70"/>
      <c r="G64" s="46">
        <f t="shared" si="5"/>
        <v>7</v>
      </c>
      <c r="H64" s="77">
        <v>0</v>
      </c>
      <c r="I64" s="75">
        <v>0</v>
      </c>
      <c r="J64" s="46">
        <f t="shared" si="6"/>
        <v>7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7</v>
      </c>
      <c r="F65" s="70"/>
      <c r="G65" s="46">
        <f t="shared" si="5"/>
        <v>7</v>
      </c>
      <c r="H65" s="77">
        <v>0</v>
      </c>
      <c r="I65" s="75">
        <v>0</v>
      </c>
      <c r="J65" s="46">
        <f t="shared" si="6"/>
        <v>7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1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2">
        <f t="shared" si="3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0</v>
      </c>
      <c r="F77" s="70">
        <v>5</v>
      </c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2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32</v>
      </c>
      <c r="F112" s="70"/>
      <c r="G112" s="46">
        <f t="shared" si="23"/>
        <v>32</v>
      </c>
      <c r="H112" s="77">
        <v>0</v>
      </c>
      <c r="I112" s="75">
        <v>0</v>
      </c>
      <c r="J112" s="46">
        <f t="shared" si="24"/>
        <v>32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3</v>
      </c>
      <c r="F113" s="70"/>
      <c r="G113" s="46">
        <f t="shared" si="23"/>
        <v>3</v>
      </c>
      <c r="H113" s="77">
        <v>0</v>
      </c>
      <c r="I113" s="75">
        <v>0</v>
      </c>
      <c r="J113" s="46">
        <f t="shared" si="24"/>
        <v>3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16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12</v>
      </c>
      <c r="F116" s="70"/>
      <c r="G116" s="46">
        <f t="shared" si="23"/>
        <v>12</v>
      </c>
      <c r="H116" s="77">
        <v>0</v>
      </c>
      <c r="I116" s="75">
        <v>0</v>
      </c>
      <c r="J116" s="46">
        <f t="shared" si="24"/>
        <v>9</v>
      </c>
      <c r="K116" s="71">
        <v>3</v>
      </c>
      <c r="L116" s="22">
        <v>100</v>
      </c>
      <c r="M116" s="64">
        <f t="shared" si="7"/>
        <v>300</v>
      </c>
      <c r="N116" s="17" t="s">
        <v>16</v>
      </c>
      <c r="O116" s="18"/>
      <c r="P116" s="122">
        <f t="shared" si="8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7</v>
      </c>
      <c r="F125" s="70"/>
      <c r="G125" s="46">
        <f t="shared" si="23"/>
        <v>7</v>
      </c>
      <c r="H125" s="77">
        <v>0</v>
      </c>
      <c r="I125" s="75">
        <v>0</v>
      </c>
      <c r="J125" s="46">
        <f t="shared" si="24"/>
        <v>6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2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12</v>
      </c>
      <c r="F126" s="70"/>
      <c r="G126" s="46">
        <f t="shared" si="23"/>
        <v>12</v>
      </c>
      <c r="H126" s="77">
        <v>0</v>
      </c>
      <c r="I126" s="75">
        <v>0</v>
      </c>
      <c r="J126" s="46">
        <f t="shared" si="24"/>
        <v>12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7</v>
      </c>
      <c r="F131" s="70">
        <v>3</v>
      </c>
      <c r="G131" s="46">
        <f t="shared" si="23"/>
        <v>10</v>
      </c>
      <c r="H131" s="77">
        <v>0</v>
      </c>
      <c r="I131" s="75">
        <v>0</v>
      </c>
      <c r="J131" s="46">
        <f t="shared" si="24"/>
        <v>9</v>
      </c>
      <c r="K131" s="71">
        <v>1</v>
      </c>
      <c r="L131" s="22">
        <v>50</v>
      </c>
      <c r="M131" s="64">
        <f t="shared" si="7"/>
        <v>50</v>
      </c>
      <c r="N131" s="17" t="s">
        <v>16</v>
      </c>
      <c r="O131" s="18"/>
      <c r="P131" s="122">
        <f t="shared" si="8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8</v>
      </c>
      <c r="F133" s="70">
        <v>3</v>
      </c>
      <c r="G133" s="46">
        <f t="shared" si="23"/>
        <v>11</v>
      </c>
      <c r="H133" s="77">
        <v>0</v>
      </c>
      <c r="I133" s="75">
        <v>0</v>
      </c>
      <c r="J133" s="46">
        <f t="shared" si="24"/>
        <v>9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2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+'16'!J156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1437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+'16'!J157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1437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8</v>
      </c>
      <c r="F175" s="70"/>
      <c r="G175" s="46">
        <f t="shared" si="30"/>
        <v>8</v>
      </c>
      <c r="H175" s="77">
        <v>0</v>
      </c>
      <c r="I175" s="75">
        <v>0</v>
      </c>
      <c r="J175" s="46">
        <f t="shared" si="31"/>
        <v>8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4</v>
      </c>
      <c r="F180" s="70"/>
      <c r="G180" s="46">
        <f t="shared" si="30"/>
        <v>4</v>
      </c>
      <c r="H180" s="77">
        <v>0</v>
      </c>
      <c r="I180" s="75">
        <v>0</v>
      </c>
      <c r="J180" s="46">
        <f t="shared" si="31"/>
        <v>3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2">
        <f t="shared" si="35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+'16'!J188</f>
        <v>129</v>
      </c>
      <c r="F188" s="70"/>
      <c r="G188" s="46">
        <f>E188+F188</f>
        <v>129</v>
      </c>
      <c r="H188" s="77">
        <v>0</v>
      </c>
      <c r="I188" s="75">
        <v>0</v>
      </c>
      <c r="J188" s="46">
        <f>+G188-H188-K188-I188</f>
        <v>126</v>
      </c>
      <c r="K188" s="71">
        <v>3</v>
      </c>
      <c r="L188" s="20">
        <v>10</v>
      </c>
      <c r="M188" s="64">
        <f>+L188*K188</f>
        <v>30</v>
      </c>
      <c r="N188" s="17" t="s">
        <v>16</v>
      </c>
      <c r="O188" s="18"/>
      <c r="P188" s="122">
        <f>SUM(M188-O188)</f>
        <v>30</v>
      </c>
      <c r="Q188" s="89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2</v>
      </c>
      <c r="F193" s="70"/>
      <c r="G193" s="46">
        <f t="shared" si="30"/>
        <v>2</v>
      </c>
      <c r="H193" s="77">
        <v>0</v>
      </c>
      <c r="I193" s="75">
        <v>0</v>
      </c>
      <c r="J193" s="46">
        <f t="shared" si="31"/>
        <v>1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10</v>
      </c>
      <c r="F194" s="70"/>
      <c r="G194" s="46">
        <f t="shared" si="30"/>
        <v>10</v>
      </c>
      <c r="H194" s="77">
        <v>0</v>
      </c>
      <c r="I194" s="75">
        <v>0</v>
      </c>
      <c r="J194" s="46">
        <f t="shared" si="31"/>
        <v>10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5"/>
        <v>0</v>
      </c>
      <c r="Q194" s="89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79</v>
      </c>
      <c r="F205" s="70"/>
      <c r="G205" s="46">
        <f t="shared" si="30"/>
        <v>79</v>
      </c>
      <c r="H205" s="77">
        <v>0</v>
      </c>
      <c r="I205" s="75">
        <v>0</v>
      </c>
      <c r="J205" s="46">
        <f t="shared" si="31"/>
        <v>76</v>
      </c>
      <c r="K205" s="71">
        <v>3</v>
      </c>
      <c r="L205" s="20">
        <v>55</v>
      </c>
      <c r="M205" s="64">
        <f t="shared" si="34"/>
        <v>165</v>
      </c>
      <c r="N205" s="17" t="s">
        <v>16</v>
      </c>
      <c r="O205" s="18"/>
      <c r="P205" s="122">
        <f t="shared" si="35"/>
        <v>165</v>
      </c>
      <c r="Q205" s="89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>
        <v>3</v>
      </c>
      <c r="G208" s="46">
        <f t="shared" si="30"/>
        <v>3</v>
      </c>
      <c r="H208" s="77">
        <v>0</v>
      </c>
      <c r="I208" s="75">
        <v>0</v>
      </c>
      <c r="J208" s="46">
        <f t="shared" si="31"/>
        <v>2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2">
        <f t="shared" si="35"/>
        <v>50</v>
      </c>
      <c r="Q208" s="89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2</v>
      </c>
      <c r="F209" s="70">
        <v>3</v>
      </c>
      <c r="G209" s="46">
        <f t="shared" si="30"/>
        <v>5</v>
      </c>
      <c r="H209" s="77">
        <v>0</v>
      </c>
      <c r="I209" s="75">
        <v>0</v>
      </c>
      <c r="J209" s="46">
        <f t="shared" si="31"/>
        <v>5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+'16'!J235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+'16'!J236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+'16'!J237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+'16'!J238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+'16'!J239</f>
        <v>9</v>
      </c>
      <c r="F239" s="70"/>
      <c r="G239" s="46">
        <f t="shared" si="40"/>
        <v>9</v>
      </c>
      <c r="H239" s="77">
        <v>0</v>
      </c>
      <c r="I239" s="75">
        <v>0</v>
      </c>
      <c r="J239" s="46">
        <f t="shared" si="41"/>
        <v>7</v>
      </c>
      <c r="K239" s="71">
        <v>2</v>
      </c>
      <c r="L239" s="20">
        <v>35</v>
      </c>
      <c r="M239" s="64">
        <f t="shared" si="42"/>
        <v>70</v>
      </c>
      <c r="N239" s="17" t="s">
        <v>16</v>
      </c>
      <c r="O239" s="18"/>
      <c r="P239" s="122">
        <f t="shared" si="43"/>
        <v>70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+'16'!J240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+'16'!J241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+'16'!J242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+'16'!J243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+'16'!J244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+'16'!J245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+'16'!J246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+'16'!J247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/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+'16'!J248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+'16'!J249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+'16'!J250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+'16'!J251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+'16'!J252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/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876.38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2355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1035</v>
      </c>
      <c r="O258" s="2">
        <v>205</v>
      </c>
      <c r="P258" s="2">
        <v>200</v>
      </c>
      <c r="Q258" s="87">
        <v>50</v>
      </c>
      <c r="R258" s="2">
        <v>25</v>
      </c>
      <c r="S258" s="2">
        <v>50</v>
      </c>
      <c r="T258" s="2">
        <v>505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75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1245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1245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AD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N161" sqref="N1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30" x14ac:dyDescent="0.5">
      <c r="A1" s="1"/>
      <c r="J1" s="2"/>
      <c r="L1" s="2"/>
    </row>
    <row r="2" spans="1:30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30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30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30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4</v>
      </c>
      <c r="F5" s="70"/>
      <c r="G5" s="46">
        <f t="shared" ref="G5:G26" si="0">E5+F5</f>
        <v>4</v>
      </c>
      <c r="H5" s="77">
        <v>0</v>
      </c>
      <c r="I5" s="75">
        <v>0</v>
      </c>
      <c r="J5" s="46">
        <f t="shared" ref="J5:J26" si="1">+G5-H5-K5-I5</f>
        <v>1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2">
        <f>SUM(M5-O5)</f>
        <v>150</v>
      </c>
      <c r="Q5" s="120">
        <v>18.97</v>
      </c>
      <c r="R5" s="43">
        <f>+K5*Q5</f>
        <v>56.91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25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2">
        <f t="shared" ref="P6:P30" si="3">SUM(M6-O6)</f>
        <v>300</v>
      </c>
      <c r="Q6" s="120">
        <v>36.43</v>
      </c>
      <c r="R6" s="43">
        <f t="shared" ref="R6:R21" si="4">+K6*Q6</f>
        <v>109.28999999999999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1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2">
        <f t="shared" si="3"/>
        <v>50</v>
      </c>
      <c r="Q15" s="120">
        <v>22.41</v>
      </c>
      <c r="R15" s="43">
        <f t="shared" si="4"/>
        <v>22.41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27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ref="R22:R80" si="5">+K22*Q22</f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5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24</v>
      </c>
      <c r="F24" s="70"/>
      <c r="G24" s="46">
        <f t="shared" si="0"/>
        <v>24</v>
      </c>
      <c r="H24" s="77">
        <v>0</v>
      </c>
      <c r="I24" s="75">
        <v>0</v>
      </c>
      <c r="J24" s="46">
        <f t="shared" si="1"/>
        <v>24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5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6</v>
      </c>
      <c r="F25" s="70"/>
      <c r="G25" s="46">
        <f t="shared" si="0"/>
        <v>6</v>
      </c>
      <c r="H25" s="77">
        <v>0</v>
      </c>
      <c r="I25" s="75">
        <v>0</v>
      </c>
      <c r="J25" s="46">
        <f t="shared" si="1"/>
        <v>5</v>
      </c>
      <c r="K25" s="71">
        <v>1</v>
      </c>
      <c r="L25" s="15">
        <v>100</v>
      </c>
      <c r="M25" s="64">
        <f t="shared" si="2"/>
        <v>100</v>
      </c>
      <c r="N25" s="17" t="s">
        <v>16</v>
      </c>
      <c r="O25" s="18"/>
      <c r="P25" s="122">
        <f t="shared" si="3"/>
        <v>100</v>
      </c>
      <c r="Q25" s="89">
        <v>39.770000000000003</v>
      </c>
      <c r="R25" s="43">
        <f t="shared" si="5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5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5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27</v>
      </c>
      <c r="F28" s="70"/>
      <c r="G28" s="46">
        <f t="shared" si="6"/>
        <v>27</v>
      </c>
      <c r="H28" s="77">
        <v>0</v>
      </c>
      <c r="I28" s="75">
        <v>0</v>
      </c>
      <c r="J28" s="46">
        <f t="shared" si="7"/>
        <v>27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5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5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5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20</v>
      </c>
      <c r="F31" s="70"/>
      <c r="G31" s="46">
        <f t="shared" si="6"/>
        <v>20</v>
      </c>
      <c r="H31" s="77">
        <v>0</v>
      </c>
      <c r="I31" s="75">
        <v>0</v>
      </c>
      <c r="J31" s="46">
        <f t="shared" si="7"/>
        <v>19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2">
        <f t="shared" ref="P31:P80" si="8">SUM(M31-O31)</f>
        <v>100</v>
      </c>
      <c r="Q31" s="120">
        <v>34.64</v>
      </c>
      <c r="R31" s="43">
        <f t="shared" si="5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0</v>
      </c>
      <c r="F32" s="70">
        <v>2</v>
      </c>
      <c r="G32" s="46">
        <f t="shared" si="6"/>
        <v>2</v>
      </c>
      <c r="H32" s="77">
        <v>0</v>
      </c>
      <c r="I32" s="75">
        <v>0</v>
      </c>
      <c r="J32" s="46">
        <f t="shared" si="7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8"/>
        <v>0</v>
      </c>
      <c r="Q32" s="89">
        <v>46.37</v>
      </c>
      <c r="R32" s="43">
        <f t="shared" si="5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8"/>
        <v>0</v>
      </c>
      <c r="Q33" s="89">
        <v>38.9</v>
      </c>
      <c r="R33" s="43">
        <f t="shared" si="5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8"/>
        <v>0</v>
      </c>
      <c r="Q34" s="89">
        <v>38.07</v>
      </c>
      <c r="R34" s="43">
        <f t="shared" si="5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2</v>
      </c>
      <c r="F35" s="70"/>
      <c r="G35" s="46">
        <f t="shared" si="6"/>
        <v>2</v>
      </c>
      <c r="H35" s="77">
        <v>0</v>
      </c>
      <c r="I35" s="75">
        <v>0</v>
      </c>
      <c r="J35" s="46">
        <f t="shared" si="7"/>
        <v>0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2">
        <f t="shared" si="8"/>
        <v>260</v>
      </c>
      <c r="Q35" s="89">
        <v>40.799999999999997</v>
      </c>
      <c r="R35" s="43">
        <f t="shared" si="5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8"/>
        <v>0</v>
      </c>
      <c r="Q36" s="89"/>
      <c r="R36" s="43">
        <f t="shared" si="5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8"/>
        <v>0</v>
      </c>
      <c r="Q37" s="89"/>
      <c r="R37" s="43">
        <f t="shared" si="5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2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2">
        <f t="shared" si="8"/>
        <v>50</v>
      </c>
      <c r="Q39" s="89">
        <v>27.84</v>
      </c>
      <c r="R39" s="43">
        <f t="shared" si="5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8"/>
        <v>0</v>
      </c>
      <c r="Q40" s="89">
        <v>27.12</v>
      </c>
      <c r="R40" s="43">
        <f t="shared" si="5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0</v>
      </c>
      <c r="F41" s="70"/>
      <c r="G41" s="46">
        <f t="shared" si="6"/>
        <v>0</v>
      </c>
      <c r="H41" s="77">
        <v>0</v>
      </c>
      <c r="I41" s="75">
        <v>0</v>
      </c>
      <c r="J41" s="46">
        <f t="shared" si="7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8"/>
        <v>0</v>
      </c>
      <c r="Q41" s="89">
        <v>15.42</v>
      </c>
      <c r="R41" s="43">
        <f t="shared" si="5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8"/>
        <v>0</v>
      </c>
      <c r="Q42" s="89">
        <v>15.55</v>
      </c>
      <c r="R42" s="43">
        <f t="shared" si="5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8"/>
        <v>0</v>
      </c>
      <c r="Q44" s="89">
        <v>15.31</v>
      </c>
      <c r="R44" s="43">
        <f t="shared" si="5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8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4</v>
      </c>
      <c r="F46" s="70"/>
      <c r="G46" s="46">
        <f t="shared" si="6"/>
        <v>4</v>
      </c>
      <c r="H46" s="77">
        <v>0</v>
      </c>
      <c r="I46" s="75">
        <v>0</v>
      </c>
      <c r="J46" s="46">
        <f t="shared" si="7"/>
        <v>2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2">
        <f t="shared" si="8"/>
        <v>100</v>
      </c>
      <c r="Q46" s="120">
        <v>17.78</v>
      </c>
      <c r="R46" s="43">
        <f t="shared" si="5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6</v>
      </c>
      <c r="F47" s="70"/>
      <c r="G47" s="46">
        <f t="shared" si="6"/>
        <v>6</v>
      </c>
      <c r="H47" s="77">
        <v>0</v>
      </c>
      <c r="I47" s="75">
        <v>0</v>
      </c>
      <c r="J47" s="46">
        <f t="shared" si="7"/>
        <v>6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8"/>
        <v>0</v>
      </c>
      <c r="Q47" s="120">
        <v>17.989999999999998</v>
      </c>
      <c r="R47" s="43">
        <f t="shared" si="5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4</v>
      </c>
      <c r="F48" s="70"/>
      <c r="G48" s="46">
        <f t="shared" si="6"/>
        <v>4</v>
      </c>
      <c r="H48" s="77">
        <v>0</v>
      </c>
      <c r="I48" s="75">
        <v>0</v>
      </c>
      <c r="J48" s="46">
        <f t="shared" si="7"/>
        <v>4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9</v>
      </c>
      <c r="F49" s="70"/>
      <c r="G49" s="46">
        <f t="shared" si="6"/>
        <v>9</v>
      </c>
      <c r="H49" s="77">
        <v>0</v>
      </c>
      <c r="I49" s="75">
        <v>0</v>
      </c>
      <c r="J49" s="46">
        <f t="shared" si="7"/>
        <v>6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22">
        <f>SUM(M49-O49)</f>
        <v>150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4</v>
      </c>
      <c r="F50" s="70"/>
      <c r="G50" s="46">
        <f t="shared" si="6"/>
        <v>4</v>
      </c>
      <c r="H50" s="77">
        <v>0</v>
      </c>
      <c r="I50" s="75">
        <v>0</v>
      </c>
      <c r="J50" s="46">
        <f t="shared" si="7"/>
        <v>3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2">
        <f t="shared" si="8"/>
        <v>50</v>
      </c>
      <c r="Q50" s="120">
        <v>20.32</v>
      </c>
      <c r="R50" s="43">
        <f t="shared" si="5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3</v>
      </c>
      <c r="F53" s="70"/>
      <c r="G53" s="46">
        <f t="shared" si="6"/>
        <v>3</v>
      </c>
      <c r="H53" s="77">
        <v>0</v>
      </c>
      <c r="I53" s="75">
        <v>0</v>
      </c>
      <c r="J53" s="46">
        <f t="shared" si="7"/>
        <v>3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8"/>
        <v>0</v>
      </c>
      <c r="Q54" s="120">
        <v>16.5</v>
      </c>
      <c r="R54" s="43">
        <f t="shared" si="5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0</v>
      </c>
      <c r="F55" s="70"/>
      <c r="G55" s="46">
        <f t="shared" si="6"/>
        <v>0</v>
      </c>
      <c r="H55" s="77">
        <v>0</v>
      </c>
      <c r="I55" s="75">
        <v>0</v>
      </c>
      <c r="J55" s="46">
        <f t="shared" si="7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0</v>
      </c>
      <c r="F56" s="70"/>
      <c r="G56" s="46">
        <f t="shared" si="6"/>
        <v>0</v>
      </c>
      <c r="H56" s="77">
        <v>0</v>
      </c>
      <c r="I56" s="75">
        <v>0</v>
      </c>
      <c r="J56" s="46">
        <f t="shared" si="7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0</v>
      </c>
      <c r="F57" s="70"/>
      <c r="G57" s="46">
        <f t="shared" si="6"/>
        <v>0</v>
      </c>
      <c r="H57" s="77">
        <v>0</v>
      </c>
      <c r="I57" s="75">
        <v>0</v>
      </c>
      <c r="J57" s="46">
        <f t="shared" si="7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8"/>
        <v>0</v>
      </c>
      <c r="Q57" s="120">
        <v>31.29</v>
      </c>
      <c r="R57" s="43">
        <f t="shared" si="5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0</v>
      </c>
      <c r="F58" s="70"/>
      <c r="G58" s="46">
        <f t="shared" si="6"/>
        <v>0</v>
      </c>
      <c r="H58" s="77">
        <v>0</v>
      </c>
      <c r="I58" s="75">
        <v>0</v>
      </c>
      <c r="J58" s="46">
        <f t="shared" si="7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8"/>
        <v>0</v>
      </c>
      <c r="Q58" s="120">
        <v>31.07</v>
      </c>
      <c r="R58" s="43">
        <f t="shared" si="5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5</v>
      </c>
      <c r="F59" s="70"/>
      <c r="G59" s="46">
        <f t="shared" si="6"/>
        <v>5</v>
      </c>
      <c r="H59" s="77">
        <v>0</v>
      </c>
      <c r="I59" s="75">
        <v>0</v>
      </c>
      <c r="J59" s="46">
        <f t="shared" si="7"/>
        <v>4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/>
      <c r="P59" s="122">
        <f t="shared" si="8"/>
        <v>120</v>
      </c>
      <c r="Q59" s="120">
        <v>29.83</v>
      </c>
      <c r="R59" s="43">
        <f t="shared" si="5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8"/>
        <v>0</v>
      </c>
      <c r="Q60" s="120">
        <v>27.06</v>
      </c>
      <c r="R60" s="43">
        <f t="shared" si="5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8"/>
        <v>0</v>
      </c>
      <c r="Q61" s="120">
        <v>28.25</v>
      </c>
      <c r="R61" s="43">
        <f t="shared" si="5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0</v>
      </c>
      <c r="F62" s="70"/>
      <c r="G62" s="46">
        <f t="shared" si="6"/>
        <v>0</v>
      </c>
      <c r="H62" s="77">
        <v>0</v>
      </c>
      <c r="I62" s="75">
        <v>0</v>
      </c>
      <c r="J62" s="46">
        <f t="shared" si="7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8"/>
        <v>0</v>
      </c>
      <c r="Q62" s="120">
        <v>26.69</v>
      </c>
      <c r="R62" s="43">
        <f t="shared" si="5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8"/>
        <v>0</v>
      </c>
      <c r="Q63" s="120">
        <v>27.55</v>
      </c>
      <c r="R63" s="43">
        <f t="shared" si="5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7</v>
      </c>
      <c r="F64" s="70"/>
      <c r="G64" s="46">
        <f t="shared" si="6"/>
        <v>7</v>
      </c>
      <c r="H64" s="77">
        <v>0</v>
      </c>
      <c r="I64" s="75">
        <v>0</v>
      </c>
      <c r="J64" s="46">
        <f t="shared" si="7"/>
        <v>2</v>
      </c>
      <c r="K64" s="71">
        <v>5</v>
      </c>
      <c r="L64" s="15">
        <v>50</v>
      </c>
      <c r="M64" s="64">
        <f t="shared" si="2"/>
        <v>250</v>
      </c>
      <c r="N64" s="17" t="s">
        <v>16</v>
      </c>
      <c r="O64" s="18">
        <v>125</v>
      </c>
      <c r="P64" s="122">
        <f t="shared" si="8"/>
        <v>125</v>
      </c>
      <c r="Q64" s="89">
        <v>23.69</v>
      </c>
      <c r="R64" s="43">
        <f t="shared" si="5"/>
        <v>118.45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7</v>
      </c>
      <c r="F65" s="70"/>
      <c r="G65" s="46">
        <f t="shared" si="6"/>
        <v>7</v>
      </c>
      <c r="H65" s="77">
        <v>0</v>
      </c>
      <c r="I65" s="75">
        <v>0</v>
      </c>
      <c r="J65" s="46">
        <f t="shared" si="7"/>
        <v>1</v>
      </c>
      <c r="K65" s="71">
        <v>6</v>
      </c>
      <c r="L65" s="15">
        <v>50</v>
      </c>
      <c r="M65" s="64">
        <f t="shared" si="2"/>
        <v>300</v>
      </c>
      <c r="N65" s="17" t="s">
        <v>16</v>
      </c>
      <c r="O65" s="18">
        <v>125</v>
      </c>
      <c r="P65" s="122">
        <f t="shared" si="8"/>
        <v>175</v>
      </c>
      <c r="Q65" s="89">
        <v>22.49</v>
      </c>
      <c r="R65" s="43">
        <f t="shared" si="5"/>
        <v>134.94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5</v>
      </c>
      <c r="F66" s="70"/>
      <c r="G66" s="46">
        <f t="shared" si="6"/>
        <v>5</v>
      </c>
      <c r="H66" s="77">
        <v>0</v>
      </c>
      <c r="I66" s="75">
        <v>0</v>
      </c>
      <c r="J66" s="46">
        <f t="shared" si="7"/>
        <v>2</v>
      </c>
      <c r="K66" s="71">
        <v>3</v>
      </c>
      <c r="L66" s="15">
        <v>50</v>
      </c>
      <c r="M66" s="64">
        <f t="shared" si="2"/>
        <v>150</v>
      </c>
      <c r="N66" s="17" t="s">
        <v>16</v>
      </c>
      <c r="O66" s="18">
        <v>75</v>
      </c>
      <c r="P66" s="122">
        <f t="shared" si="8"/>
        <v>75</v>
      </c>
      <c r="Q66" s="89">
        <v>23.12</v>
      </c>
      <c r="R66" s="43">
        <f t="shared" si="5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8"/>
        <v>0</v>
      </c>
      <c r="Q67" s="89"/>
      <c r="R67" s="43">
        <f t="shared" si="5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8"/>
        <v>0</v>
      </c>
      <c r="Q68" s="89"/>
      <c r="R68" s="43">
        <f t="shared" si="5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8"/>
        <v>0</v>
      </c>
      <c r="Q69" s="89">
        <v>67.790000000000006</v>
      </c>
      <c r="R69" s="43">
        <f t="shared" si="5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8"/>
        <v>0</v>
      </c>
      <c r="Q70" s="89">
        <v>68.37</v>
      </c>
      <c r="R70" s="43">
        <f t="shared" si="5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5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5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5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1</v>
      </c>
      <c r="F74" s="70"/>
      <c r="G74" s="46">
        <f t="shared" si="6"/>
        <v>1</v>
      </c>
      <c r="H74" s="77">
        <v>0</v>
      </c>
      <c r="I74" s="75">
        <v>0</v>
      </c>
      <c r="J74" s="46">
        <f t="shared" si="7"/>
        <v>0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>
        <v>25</v>
      </c>
      <c r="P74" s="122">
        <f t="shared" si="8"/>
        <v>25</v>
      </c>
      <c r="Q74" s="89">
        <v>17.09</v>
      </c>
      <c r="R74" s="43">
        <f t="shared" si="5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3</v>
      </c>
      <c r="F77" s="70"/>
      <c r="G77" s="46">
        <f t="shared" si="6"/>
        <v>3</v>
      </c>
      <c r="H77" s="77">
        <v>0</v>
      </c>
      <c r="I77" s="75">
        <v>0</v>
      </c>
      <c r="J77" s="46">
        <f t="shared" si="7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89">
        <v>25.15</v>
      </c>
      <c r="R77" s="43">
        <f t="shared" si="5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5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5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5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32</v>
      </c>
      <c r="F112" s="70"/>
      <c r="G112" s="46">
        <f t="shared" si="25"/>
        <v>32</v>
      </c>
      <c r="H112" s="77">
        <v>0</v>
      </c>
      <c r="I112" s="75">
        <v>0</v>
      </c>
      <c r="J112" s="46">
        <f t="shared" si="26"/>
        <v>32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3</v>
      </c>
      <c r="F113" s="70"/>
      <c r="G113" s="46">
        <f t="shared" si="25"/>
        <v>3</v>
      </c>
      <c r="H113" s="77">
        <v>0</v>
      </c>
      <c r="I113" s="75">
        <v>0</v>
      </c>
      <c r="J113" s="46">
        <f t="shared" si="26"/>
        <v>2</v>
      </c>
      <c r="K113" s="71">
        <v>1</v>
      </c>
      <c r="L113" s="20">
        <v>55</v>
      </c>
      <c r="M113" s="64">
        <f t="shared" si="9"/>
        <v>55</v>
      </c>
      <c r="N113" s="17" t="s">
        <v>16</v>
      </c>
      <c r="O113" s="18"/>
      <c r="P113" s="122">
        <f t="shared" si="10"/>
        <v>55</v>
      </c>
      <c r="Q113" s="120">
        <v>22.55</v>
      </c>
      <c r="R113" s="43">
        <f t="shared" si="11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16</v>
      </c>
      <c r="F115" s="70"/>
      <c r="G115" s="46">
        <f t="shared" si="25"/>
        <v>16</v>
      </c>
      <c r="H115" s="77">
        <v>0</v>
      </c>
      <c r="I115" s="75">
        <v>0</v>
      </c>
      <c r="J115" s="46">
        <f t="shared" si="26"/>
        <v>13</v>
      </c>
      <c r="K115" s="71">
        <v>3</v>
      </c>
      <c r="L115" s="22">
        <v>60</v>
      </c>
      <c r="M115" s="64">
        <f t="shared" si="9"/>
        <v>180</v>
      </c>
      <c r="N115" s="17" t="s">
        <v>16</v>
      </c>
      <c r="O115" s="18"/>
      <c r="P115" s="122">
        <f t="shared" si="10"/>
        <v>180</v>
      </c>
      <c r="Q115" s="89">
        <v>23.61</v>
      </c>
      <c r="R115" s="43">
        <f t="shared" si="11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9</v>
      </c>
      <c r="F116" s="70"/>
      <c r="G116" s="46">
        <f t="shared" si="25"/>
        <v>9</v>
      </c>
      <c r="H116" s="77">
        <v>0</v>
      </c>
      <c r="I116" s="75">
        <v>0</v>
      </c>
      <c r="J116" s="46">
        <f t="shared" si="26"/>
        <v>8</v>
      </c>
      <c r="K116" s="71">
        <v>1</v>
      </c>
      <c r="L116" s="22">
        <v>100</v>
      </c>
      <c r="M116" s="64">
        <f t="shared" si="9"/>
        <v>100</v>
      </c>
      <c r="N116" s="17" t="s">
        <v>16</v>
      </c>
      <c r="O116" s="18"/>
      <c r="P116" s="122">
        <f t="shared" si="10"/>
        <v>100</v>
      </c>
      <c r="Q116" s="89">
        <v>13.03</v>
      </c>
      <c r="R116" s="43">
        <f t="shared" si="11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6</v>
      </c>
      <c r="F125" s="70"/>
      <c r="G125" s="46">
        <f t="shared" si="25"/>
        <v>6</v>
      </c>
      <c r="H125" s="77">
        <v>0</v>
      </c>
      <c r="I125" s="75">
        <v>0</v>
      </c>
      <c r="J125" s="46">
        <f t="shared" si="26"/>
        <v>5</v>
      </c>
      <c r="K125" s="71">
        <v>1</v>
      </c>
      <c r="L125" s="22">
        <v>50</v>
      </c>
      <c r="M125" s="64">
        <f t="shared" si="9"/>
        <v>50</v>
      </c>
      <c r="N125" s="17" t="s">
        <v>16</v>
      </c>
      <c r="O125" s="18"/>
      <c r="P125" s="122">
        <f t="shared" si="10"/>
        <v>50</v>
      </c>
      <c r="Q125" s="89">
        <v>33</v>
      </c>
      <c r="R125" s="43">
        <f t="shared" si="11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12</v>
      </c>
      <c r="F126" s="70"/>
      <c r="G126" s="46">
        <f t="shared" si="25"/>
        <v>12</v>
      </c>
      <c r="H126" s="77">
        <v>0</v>
      </c>
      <c r="I126" s="75">
        <v>0</v>
      </c>
      <c r="J126" s="46">
        <f t="shared" si="26"/>
        <v>12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9</v>
      </c>
      <c r="F131" s="70"/>
      <c r="G131" s="46">
        <f t="shared" si="25"/>
        <v>9</v>
      </c>
      <c r="H131" s="77">
        <v>0</v>
      </c>
      <c r="I131" s="75">
        <v>0</v>
      </c>
      <c r="J131" s="46">
        <f t="shared" si="26"/>
        <v>4</v>
      </c>
      <c r="K131" s="71">
        <v>5</v>
      </c>
      <c r="L131" s="22">
        <v>50</v>
      </c>
      <c r="M131" s="64">
        <f t="shared" si="9"/>
        <v>250</v>
      </c>
      <c r="N131" s="17" t="s">
        <v>16</v>
      </c>
      <c r="O131" s="18">
        <v>75</v>
      </c>
      <c r="P131" s="122">
        <f t="shared" si="10"/>
        <v>175</v>
      </c>
      <c r="Q131" s="89">
        <v>9.91</v>
      </c>
      <c r="R131" s="43">
        <f t="shared" si="11"/>
        <v>49.55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9</v>
      </c>
      <c r="F133" s="70"/>
      <c r="G133" s="46">
        <f t="shared" si="25"/>
        <v>9</v>
      </c>
      <c r="H133" s="77">
        <v>0</v>
      </c>
      <c r="I133" s="75">
        <v>0</v>
      </c>
      <c r="J133" s="46">
        <f t="shared" si="26"/>
        <v>2</v>
      </c>
      <c r="K133" s="71">
        <v>7</v>
      </c>
      <c r="L133" s="20">
        <v>50</v>
      </c>
      <c r="M133" s="64">
        <f t="shared" si="9"/>
        <v>350</v>
      </c>
      <c r="N133" s="17" t="s">
        <v>16</v>
      </c>
      <c r="O133" s="18">
        <v>150</v>
      </c>
      <c r="P133" s="122">
        <f t="shared" si="10"/>
        <v>200</v>
      </c>
      <c r="Q133" s="89">
        <v>24.21</v>
      </c>
      <c r="R133" s="43">
        <f t="shared" si="11"/>
        <v>169.47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+'17'!J156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9"/>
        <v>0</v>
      </c>
      <c r="N156" s="17" t="s">
        <v>1437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+'17'!J157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30</v>
      </c>
      <c r="M157" s="64">
        <f t="shared" si="9"/>
        <v>0</v>
      </c>
      <c r="N157" s="17" t="s">
        <v>1437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8</v>
      </c>
      <c r="F175" s="70"/>
      <c r="G175" s="46">
        <f t="shared" si="32"/>
        <v>8</v>
      </c>
      <c r="H175" s="77">
        <v>0</v>
      </c>
      <c r="I175" s="75">
        <v>0</v>
      </c>
      <c r="J175" s="46">
        <f t="shared" si="33"/>
        <v>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>
        <v>25</v>
      </c>
      <c r="P175" s="122">
        <f>SUM(M175-O175)</f>
        <v>25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52" si="36">+L177*K177</f>
        <v>0</v>
      </c>
      <c r="N177" s="17" t="s">
        <v>16</v>
      </c>
      <c r="O177" s="18"/>
      <c r="P177" s="23">
        <f t="shared" ref="P177:P252" si="37">SUM(M177-O177)</f>
        <v>0</v>
      </c>
      <c r="Q177" s="89"/>
      <c r="R177" s="43">
        <f t="shared" ref="R177:R252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1</v>
      </c>
      <c r="F178" s="70"/>
      <c r="G178" s="46">
        <f t="shared" si="32"/>
        <v>1</v>
      </c>
      <c r="H178" s="77">
        <v>0</v>
      </c>
      <c r="I178" s="75">
        <v>0</v>
      </c>
      <c r="J178" s="46">
        <f t="shared" si="33"/>
        <v>1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3</v>
      </c>
      <c r="F180" s="70"/>
      <c r="G180" s="46">
        <f t="shared" si="32"/>
        <v>3</v>
      </c>
      <c r="H180" s="77">
        <v>0</v>
      </c>
      <c r="I180" s="75">
        <v>0</v>
      </c>
      <c r="J180" s="46">
        <f t="shared" si="33"/>
        <v>3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0</v>
      </c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+'17'!J188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1</v>
      </c>
      <c r="F193" s="70"/>
      <c r="G193" s="46">
        <f t="shared" si="32"/>
        <v>1</v>
      </c>
      <c r="H193" s="77">
        <v>0</v>
      </c>
      <c r="I193" s="75">
        <v>0</v>
      </c>
      <c r="J193" s="46">
        <f t="shared" si="33"/>
        <v>1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10</v>
      </c>
      <c r="F194" s="70"/>
      <c r="G194" s="46">
        <f t="shared" si="32"/>
        <v>10</v>
      </c>
      <c r="H194" s="77">
        <v>0</v>
      </c>
      <c r="I194" s="75">
        <v>0</v>
      </c>
      <c r="J194" s="46">
        <f t="shared" si="33"/>
        <v>9</v>
      </c>
      <c r="K194" s="71">
        <v>1</v>
      </c>
      <c r="L194" s="20">
        <v>120</v>
      </c>
      <c r="M194" s="64">
        <f t="shared" si="36"/>
        <v>120</v>
      </c>
      <c r="N194" s="17" t="s">
        <v>16</v>
      </c>
      <c r="O194" s="18"/>
      <c r="P194" s="122">
        <f t="shared" si="37"/>
        <v>120</v>
      </c>
      <c r="Q194" s="89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0</v>
      </c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0</v>
      </c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76</v>
      </c>
      <c r="F205" s="70"/>
      <c r="G205" s="46">
        <f t="shared" si="32"/>
        <v>76</v>
      </c>
      <c r="H205" s="77">
        <v>0</v>
      </c>
      <c r="I205" s="75">
        <v>0</v>
      </c>
      <c r="J205" s="46">
        <f t="shared" si="33"/>
        <v>72</v>
      </c>
      <c r="K205" s="71">
        <v>4</v>
      </c>
      <c r="L205" s="20">
        <v>55</v>
      </c>
      <c r="M205" s="64">
        <f t="shared" si="36"/>
        <v>220</v>
      </c>
      <c r="N205" s="17" t="s">
        <v>16</v>
      </c>
      <c r="O205" s="18"/>
      <c r="P205" s="122">
        <f t="shared" si="37"/>
        <v>220</v>
      </c>
      <c r="Q205" s="89">
        <v>40</v>
      </c>
      <c r="R205" s="43">
        <f t="shared" si="38"/>
        <v>160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2</v>
      </c>
      <c r="F208" s="70"/>
      <c r="G208" s="46">
        <f t="shared" si="32"/>
        <v>2</v>
      </c>
      <c r="H208" s="77">
        <v>0</v>
      </c>
      <c r="I208" s="75">
        <v>0</v>
      </c>
      <c r="J208" s="46">
        <f t="shared" si="33"/>
        <v>2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5</v>
      </c>
      <c r="F209" s="70"/>
      <c r="G209" s="46">
        <f t="shared" si="32"/>
        <v>5</v>
      </c>
      <c r="H209" s="77">
        <v>0</v>
      </c>
      <c r="I209" s="75">
        <v>0</v>
      </c>
      <c r="J209" s="46">
        <f t="shared" si="33"/>
        <v>4</v>
      </c>
      <c r="K209" s="71">
        <v>1</v>
      </c>
      <c r="L209" s="20">
        <v>120</v>
      </c>
      <c r="M209" s="64">
        <f t="shared" si="36"/>
        <v>120</v>
      </c>
      <c r="N209" s="17" t="s">
        <v>16</v>
      </c>
      <c r="O209" s="18"/>
      <c r="P209" s="122">
        <f t="shared" si="37"/>
        <v>120</v>
      </c>
      <c r="Q209" s="89">
        <v>83</v>
      </c>
      <c r="R209" s="43">
        <f t="shared" si="38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0</v>
      </c>
      <c r="F217" s="70"/>
      <c r="G217" s="46">
        <f t="shared" si="32"/>
        <v>0</v>
      </c>
      <c r="H217" s="77">
        <v>0</v>
      </c>
      <c r="I217" s="75">
        <v>0</v>
      </c>
      <c r="J217" s="46">
        <f t="shared" si="33"/>
        <v>0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51" si="42">E231+F231</f>
        <v>0</v>
      </c>
      <c r="H231" s="77">
        <v>0</v>
      </c>
      <c r="I231" s="75">
        <v>0</v>
      </c>
      <c r="J231" s="46">
        <f t="shared" ref="J231:J250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+'17'!J235</f>
        <v>0</v>
      </c>
      <c r="F235" s="70"/>
      <c r="G235" s="46">
        <f t="shared" si="42"/>
        <v>0</v>
      </c>
      <c r="H235" s="77">
        <v>0</v>
      </c>
      <c r="I235" s="75">
        <v>0</v>
      </c>
      <c r="J235" s="46">
        <f t="shared" si="43"/>
        <v>0</v>
      </c>
      <c r="K235" s="71"/>
      <c r="L235" s="20">
        <v>50</v>
      </c>
      <c r="M235" s="64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+'17'!J236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+'17'!J237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35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+'17'!J238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80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+'17'!J239</f>
        <v>7</v>
      </c>
      <c r="F239" s="70"/>
      <c r="G239" s="46">
        <f t="shared" si="42"/>
        <v>7</v>
      </c>
      <c r="H239" s="77">
        <v>0</v>
      </c>
      <c r="I239" s="75">
        <v>0</v>
      </c>
      <c r="J239" s="46">
        <f t="shared" si="43"/>
        <v>7</v>
      </c>
      <c r="K239" s="71"/>
      <c r="L239" s="20">
        <v>35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+'17'!J240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+'17'!J241</f>
        <v>0</v>
      </c>
      <c r="F241" s="70"/>
      <c r="G241" s="46">
        <f t="shared" si="42"/>
        <v>0</v>
      </c>
      <c r="H241" s="77">
        <v>0</v>
      </c>
      <c r="I241" s="75">
        <v>0</v>
      </c>
      <c r="J241" s="46">
        <f t="shared" si="43"/>
        <v>0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+'17'!J242</f>
        <v>0</v>
      </c>
      <c r="F242" s="70"/>
      <c r="G242" s="46">
        <f t="shared" si="42"/>
        <v>0</v>
      </c>
      <c r="H242" s="77">
        <v>0</v>
      </c>
      <c r="I242" s="75">
        <v>0</v>
      </c>
      <c r="J242" s="46">
        <f t="shared" si="43"/>
        <v>0</v>
      </c>
      <c r="K242" s="71"/>
      <c r="L242" s="20">
        <v>15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+'17'!J243</f>
        <v>1</v>
      </c>
      <c r="F243" s="70"/>
      <c r="G243" s="46">
        <f t="shared" si="42"/>
        <v>1</v>
      </c>
      <c r="H243" s="77">
        <v>0</v>
      </c>
      <c r="I243" s="75">
        <v>0</v>
      </c>
      <c r="J243" s="46">
        <f t="shared" si="43"/>
        <v>1</v>
      </c>
      <c r="K243" s="71"/>
      <c r="L243" s="20">
        <v>35</v>
      </c>
      <c r="M243" s="64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89"/>
      <c r="R243" s="43">
        <f t="shared" ref="R243:R246" si="49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+'17'!J244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25</v>
      </c>
      <c r="M244" s="64">
        <f t="shared" si="47"/>
        <v>0</v>
      </c>
      <c r="N244" s="17" t="s">
        <v>16</v>
      </c>
      <c r="O244" s="18"/>
      <c r="P244" s="23">
        <f t="shared" si="48"/>
        <v>0</v>
      </c>
      <c r="Q244" s="89"/>
      <c r="R244" s="43">
        <f t="shared" si="49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+'17'!J245</f>
        <v>7</v>
      </c>
      <c r="F245" s="70"/>
      <c r="G245" s="46">
        <f t="shared" si="42"/>
        <v>7</v>
      </c>
      <c r="H245" s="77">
        <v>0</v>
      </c>
      <c r="I245" s="75">
        <v>0</v>
      </c>
      <c r="J245" s="46">
        <f t="shared" si="43"/>
        <v>7</v>
      </c>
      <c r="K245" s="71"/>
      <c r="L245" s="20">
        <v>20</v>
      </c>
      <c r="M245" s="64">
        <f t="shared" si="47"/>
        <v>0</v>
      </c>
      <c r="N245" s="17" t="s">
        <v>16</v>
      </c>
      <c r="O245" s="18"/>
      <c r="P245" s="23">
        <f t="shared" si="48"/>
        <v>0</v>
      </c>
      <c r="Q245" s="89"/>
      <c r="R245" s="43">
        <f t="shared" si="49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+'17'!J246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7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9" ht="24" customHeight="1" x14ac:dyDescent="0.55000000000000004">
      <c r="A247" s="10">
        <v>243</v>
      </c>
      <c r="B247" s="10"/>
      <c r="C247" s="19"/>
      <c r="D247" s="10"/>
      <c r="E247" s="63">
        <f>+'17'!J247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/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+'17'!J248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/>
      <c r="M248" s="64">
        <f t="shared" si="36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+'17'!J249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/>
      <c r="M249" s="64">
        <f t="shared" si="36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+'17'!J250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/>
      <c r="M250" s="64">
        <f t="shared" si="36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8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+'17'!J251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ref="J251:J252" si="50">+G251-H251-K251-I251</f>
        <v>0</v>
      </c>
      <c r="K251" s="71"/>
      <c r="L251" s="20"/>
      <c r="M251" s="64">
        <f t="shared" si="36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8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+'17'!J252</f>
        <v>0</v>
      </c>
      <c r="F252" s="70"/>
      <c r="G252" s="46">
        <f t="shared" ref="G252" si="51">E252+F252</f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36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8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+'17'!J253</f>
        <v>0</v>
      </c>
      <c r="F253" s="70"/>
      <c r="G253" s="46">
        <f t="shared" ref="G253" si="52">E253+F253</f>
        <v>0</v>
      </c>
      <c r="H253" s="77">
        <v>0</v>
      </c>
      <c r="I253" s="75">
        <v>0</v>
      </c>
      <c r="J253" s="46">
        <f t="shared" ref="J253" si="53">+G253-H253-K253-I253</f>
        <v>0</v>
      </c>
      <c r="K253" s="71"/>
      <c r="L253" s="20"/>
      <c r="M253" s="64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89"/>
      <c r="R253" s="43">
        <f t="shared" ref="R253" si="56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1605.87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3840</v>
      </c>
    </row>
    <row r="257" spans="1:27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7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1595</v>
      </c>
      <c r="O258" s="2">
        <v>100</v>
      </c>
      <c r="P258" s="2">
        <v>50</v>
      </c>
      <c r="Q258" s="87">
        <v>100</v>
      </c>
      <c r="R258" s="2">
        <v>50</v>
      </c>
      <c r="S258" s="2">
        <v>280</v>
      </c>
      <c r="T258" s="2">
        <v>65</v>
      </c>
      <c r="U258" s="2">
        <v>185</v>
      </c>
      <c r="V258" s="2">
        <v>60</v>
      </c>
      <c r="W258" s="2">
        <v>150</v>
      </c>
      <c r="X258" s="2">
        <v>50</v>
      </c>
      <c r="Y258" s="2">
        <v>200</v>
      </c>
      <c r="Z258" s="2">
        <v>230</v>
      </c>
      <c r="AA258" s="2">
        <v>75</v>
      </c>
    </row>
    <row r="259" spans="1:27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7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7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600</v>
      </c>
    </row>
    <row r="262" spans="1:27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1645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1645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7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7" x14ac:dyDescent="0.5">
      <c r="J266" s="2"/>
      <c r="L266" s="2"/>
    </row>
    <row r="267" spans="1:27" ht="25.5" x14ac:dyDescent="0.55000000000000004">
      <c r="J267" s="2"/>
      <c r="L267" s="72" t="s">
        <v>271</v>
      </c>
      <c r="M267" s="2" t="s">
        <v>306</v>
      </c>
    </row>
    <row r="268" spans="1:27" x14ac:dyDescent="0.5">
      <c r="J268" s="2"/>
      <c r="L268" s="2"/>
    </row>
    <row r="269" spans="1:27" x14ac:dyDescent="0.5">
      <c r="J269" s="2"/>
      <c r="L269" s="2"/>
    </row>
    <row r="270" spans="1:27" x14ac:dyDescent="0.5">
      <c r="J270" s="2"/>
      <c r="L270" s="2"/>
    </row>
    <row r="271" spans="1:27" x14ac:dyDescent="0.5">
      <c r="J271" s="2"/>
      <c r="L271" s="2"/>
    </row>
    <row r="272" spans="1:2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W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I13" sqref="I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1</v>
      </c>
      <c r="F5" s="70">
        <v>20</v>
      </c>
      <c r="G5" s="46">
        <f t="shared" ref="G5:G26" si="0">E5+F5</f>
        <v>21</v>
      </c>
      <c r="H5" s="77">
        <v>0</v>
      </c>
      <c r="I5" s="75">
        <v>0</v>
      </c>
      <c r="J5" s="46">
        <f t="shared" ref="J5:J68" si="1">+G5-H5-K5-I5</f>
        <v>20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25</v>
      </c>
      <c r="F6" s="70">
        <v>30</v>
      </c>
      <c r="G6" s="46">
        <f t="shared" si="0"/>
        <v>55</v>
      </c>
      <c r="H6" s="77">
        <v>0</v>
      </c>
      <c r="I6" s="75">
        <v>0</v>
      </c>
      <c r="J6" s="46">
        <f t="shared" si="1"/>
        <v>47</v>
      </c>
      <c r="K6" s="71">
        <v>8</v>
      </c>
      <c r="L6" s="15">
        <v>100</v>
      </c>
      <c r="M6" s="64">
        <f t="shared" ref="M6:M69" si="2">+L6*K6</f>
        <v>800</v>
      </c>
      <c r="N6" s="17" t="s">
        <v>16</v>
      </c>
      <c r="O6" s="18"/>
      <c r="P6" s="122">
        <f t="shared" ref="P6:P80" si="3">SUM(M6-O6)</f>
        <v>800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10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1</v>
      </c>
      <c r="F15" s="70">
        <v>3</v>
      </c>
      <c r="G15" s="46">
        <f t="shared" si="0"/>
        <v>4</v>
      </c>
      <c r="H15" s="77">
        <v>0</v>
      </c>
      <c r="I15" s="75">
        <v>0</v>
      </c>
      <c r="J15" s="46">
        <f t="shared" si="1"/>
        <v>3</v>
      </c>
      <c r="K15" s="71">
        <v>1</v>
      </c>
      <c r="L15" s="15">
        <v>50</v>
      </c>
      <c r="M15" s="64">
        <f t="shared" si="2"/>
        <v>50</v>
      </c>
      <c r="N15" s="17" t="s">
        <v>1443</v>
      </c>
      <c r="O15" s="18">
        <v>50</v>
      </c>
      <c r="P15" s="23">
        <f t="shared" si="3"/>
        <v>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2</v>
      </c>
      <c r="F18" s="70">
        <v>3</v>
      </c>
      <c r="G18" s="46">
        <f t="shared" si="0"/>
        <v>5</v>
      </c>
      <c r="H18" s="77">
        <v>0</v>
      </c>
      <c r="I18" s="75">
        <v>0</v>
      </c>
      <c r="J18" s="46">
        <f t="shared" si="1"/>
        <v>5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3</v>
      </c>
      <c r="F20" s="70">
        <v>6</v>
      </c>
      <c r="G20" s="46">
        <f t="shared" si="0"/>
        <v>9</v>
      </c>
      <c r="H20" s="77">
        <v>0</v>
      </c>
      <c r="I20" s="75">
        <v>0</v>
      </c>
      <c r="J20" s="46">
        <f t="shared" si="1"/>
        <v>8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27</v>
      </c>
      <c r="F22" s="70">
        <v>30</v>
      </c>
      <c r="G22" s="46">
        <f t="shared" si="0"/>
        <v>57</v>
      </c>
      <c r="H22" s="77">
        <v>0</v>
      </c>
      <c r="I22" s="75">
        <v>0</v>
      </c>
      <c r="J22" s="46">
        <f t="shared" si="1"/>
        <v>50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2">
        <f t="shared" si="3"/>
        <v>700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24</v>
      </c>
      <c r="F24" s="70"/>
      <c r="G24" s="46">
        <f t="shared" si="0"/>
        <v>24</v>
      </c>
      <c r="H24" s="77">
        <v>0</v>
      </c>
      <c r="I24" s="75">
        <v>0</v>
      </c>
      <c r="J24" s="46">
        <f t="shared" si="1"/>
        <v>22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2">
        <f t="shared" si="3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5</v>
      </c>
      <c r="F25" s="70">
        <v>25</v>
      </c>
      <c r="G25" s="46">
        <f t="shared" si="0"/>
        <v>30</v>
      </c>
      <c r="H25" s="77">
        <v>0</v>
      </c>
      <c r="I25" s="75">
        <v>0</v>
      </c>
      <c r="J25" s="46">
        <f t="shared" si="1"/>
        <v>25</v>
      </c>
      <c r="K25" s="71">
        <v>5</v>
      </c>
      <c r="L25" s="15">
        <v>100</v>
      </c>
      <c r="M25" s="64">
        <f t="shared" si="2"/>
        <v>500</v>
      </c>
      <c r="N25" s="17" t="s">
        <v>16</v>
      </c>
      <c r="O25" s="18"/>
      <c r="P25" s="122">
        <f t="shared" si="3"/>
        <v>500</v>
      </c>
      <c r="Q25" s="89">
        <v>39.770000000000003</v>
      </c>
      <c r="R25" s="43">
        <f t="shared" si="4"/>
        <v>198.85000000000002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27</v>
      </c>
      <c r="F28" s="70">
        <v>25</v>
      </c>
      <c r="G28" s="46">
        <f t="shared" si="5"/>
        <v>52</v>
      </c>
      <c r="H28" s="77">
        <v>0</v>
      </c>
      <c r="I28" s="75">
        <v>0</v>
      </c>
      <c r="J28" s="46">
        <f t="shared" si="1"/>
        <v>50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2">
        <f t="shared" si="3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19</v>
      </c>
      <c r="F31" s="70">
        <v>30</v>
      </c>
      <c r="G31" s="46">
        <f t="shared" si="5"/>
        <v>49</v>
      </c>
      <c r="H31" s="77">
        <v>0</v>
      </c>
      <c r="I31" s="75">
        <v>0</v>
      </c>
      <c r="J31" s="46">
        <f t="shared" si="1"/>
        <v>45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2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2</v>
      </c>
      <c r="F32" s="70">
        <v>11</v>
      </c>
      <c r="G32" s="46">
        <f t="shared" si="5"/>
        <v>13</v>
      </c>
      <c r="H32" s="77">
        <v>0</v>
      </c>
      <c r="I32" s="75">
        <v>0</v>
      </c>
      <c r="J32" s="46">
        <f t="shared" si="1"/>
        <v>13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1"/>
        <v>5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0</v>
      </c>
      <c r="F35" s="70">
        <v>6</v>
      </c>
      <c r="G35" s="46">
        <f t="shared" si="5"/>
        <v>6</v>
      </c>
      <c r="H35" s="77">
        <v>0</v>
      </c>
      <c r="I35" s="75">
        <v>0</v>
      </c>
      <c r="J35" s="46">
        <f t="shared" si="1"/>
        <v>6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2"/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2</v>
      </c>
      <c r="F39" s="70">
        <v>5</v>
      </c>
      <c r="G39" s="46">
        <f t="shared" si="5"/>
        <v>7</v>
      </c>
      <c r="H39" s="77">
        <v>0</v>
      </c>
      <c r="I39" s="75">
        <v>0</v>
      </c>
      <c r="J39" s="46">
        <f t="shared" si="1"/>
        <v>5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2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0</v>
      </c>
      <c r="F40" s="70">
        <v>5</v>
      </c>
      <c r="G40" s="46">
        <f t="shared" si="5"/>
        <v>5</v>
      </c>
      <c r="H40" s="77">
        <v>0</v>
      </c>
      <c r="I40" s="75">
        <v>0</v>
      </c>
      <c r="J40" s="46">
        <f t="shared" si="1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1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2"/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2</v>
      </c>
      <c r="F46" s="70">
        <v>10</v>
      </c>
      <c r="G46" s="46">
        <f t="shared" si="5"/>
        <v>12</v>
      </c>
      <c r="H46" s="77">
        <v>0</v>
      </c>
      <c r="I46" s="75">
        <v>0</v>
      </c>
      <c r="J46" s="46">
        <f t="shared" si="1"/>
        <v>10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6</v>
      </c>
      <c r="F47" s="70">
        <v>10</v>
      </c>
      <c r="G47" s="46">
        <f t="shared" si="5"/>
        <v>16</v>
      </c>
      <c r="H47" s="77">
        <v>0</v>
      </c>
      <c r="I47" s="75">
        <v>0</v>
      </c>
      <c r="J47" s="46">
        <f t="shared" si="1"/>
        <v>14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2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4</v>
      </c>
      <c r="F48" s="70">
        <v>10</v>
      </c>
      <c r="G48" s="46">
        <f t="shared" si="5"/>
        <v>14</v>
      </c>
      <c r="H48" s="77">
        <v>0</v>
      </c>
      <c r="I48" s="75">
        <v>0</v>
      </c>
      <c r="J48" s="46">
        <f t="shared" si="1"/>
        <v>14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6</v>
      </c>
      <c r="F49" s="70">
        <v>5</v>
      </c>
      <c r="G49" s="46">
        <f t="shared" si="5"/>
        <v>11</v>
      </c>
      <c r="H49" s="77">
        <v>0</v>
      </c>
      <c r="I49" s="75">
        <v>0</v>
      </c>
      <c r="J49" s="46">
        <f t="shared" si="1"/>
        <v>9</v>
      </c>
      <c r="K49" s="71">
        <v>2</v>
      </c>
      <c r="L49" s="20">
        <v>50</v>
      </c>
      <c r="M49" s="64">
        <f t="shared" si="2"/>
        <v>100</v>
      </c>
      <c r="N49" s="17" t="s">
        <v>16</v>
      </c>
      <c r="O49" s="18">
        <v>50</v>
      </c>
      <c r="P49" s="122">
        <f>SUM(M49-O49)</f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3</v>
      </c>
      <c r="F50" s="70">
        <v>10</v>
      </c>
      <c r="G50" s="46">
        <f t="shared" si="5"/>
        <v>13</v>
      </c>
      <c r="H50" s="77">
        <v>0</v>
      </c>
      <c r="I50" s="75">
        <v>0</v>
      </c>
      <c r="J50" s="46">
        <f t="shared" si="1"/>
        <v>10</v>
      </c>
      <c r="K50" s="71">
        <v>3</v>
      </c>
      <c r="L50" s="15">
        <v>50</v>
      </c>
      <c r="M50" s="64">
        <f t="shared" si="2"/>
        <v>150</v>
      </c>
      <c r="N50" s="17" t="s">
        <v>16</v>
      </c>
      <c r="O50" s="18"/>
      <c r="P50" s="122">
        <f t="shared" si="3"/>
        <v>150</v>
      </c>
      <c r="Q50" s="120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2"/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2"/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3</v>
      </c>
      <c r="F53" s="70">
        <v>10</v>
      </c>
      <c r="G53" s="46">
        <f t="shared" si="5"/>
        <v>13</v>
      </c>
      <c r="H53" s="77">
        <v>0</v>
      </c>
      <c r="I53" s="75">
        <v>0</v>
      </c>
      <c r="J53" s="46">
        <f t="shared" si="1"/>
        <v>11</v>
      </c>
      <c r="K53" s="71">
        <v>2</v>
      </c>
      <c r="L53" s="20">
        <v>50</v>
      </c>
      <c r="M53" s="64">
        <f t="shared" si="2"/>
        <v>100</v>
      </c>
      <c r="N53" s="17" t="s">
        <v>16</v>
      </c>
      <c r="O53" s="18"/>
      <c r="P53" s="122">
        <f>SUM(M53-O53)</f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1"/>
        <v>0</v>
      </c>
      <c r="K55" s="71"/>
      <c r="L55" s="15">
        <v>120</v>
      </c>
      <c r="M55" s="64">
        <f t="shared" si="2"/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1"/>
        <v>0</v>
      </c>
      <c r="K56" s="71"/>
      <c r="L56" s="15">
        <v>120</v>
      </c>
      <c r="M56" s="64">
        <f t="shared" si="2"/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1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1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1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1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2</v>
      </c>
      <c r="F64" s="70">
        <v>5</v>
      </c>
      <c r="G64" s="46">
        <f t="shared" si="5"/>
        <v>7</v>
      </c>
      <c r="H64" s="77">
        <v>0</v>
      </c>
      <c r="I64" s="75">
        <v>0</v>
      </c>
      <c r="J64" s="46">
        <f t="shared" si="1"/>
        <v>5</v>
      </c>
      <c r="K64" s="71">
        <v>2</v>
      </c>
      <c r="L64" s="15">
        <v>50</v>
      </c>
      <c r="M64" s="64">
        <f t="shared" si="2"/>
        <v>100</v>
      </c>
      <c r="N64" s="17" t="s">
        <v>16</v>
      </c>
      <c r="O64" s="18"/>
      <c r="P64" s="122">
        <f t="shared" si="3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1</v>
      </c>
      <c r="F65" s="70">
        <v>5</v>
      </c>
      <c r="G65" s="46">
        <f t="shared" si="5"/>
        <v>6</v>
      </c>
      <c r="H65" s="77">
        <v>0</v>
      </c>
      <c r="I65" s="75">
        <v>0</v>
      </c>
      <c r="J65" s="46">
        <f t="shared" si="1"/>
        <v>6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2</v>
      </c>
      <c r="F66" s="70">
        <v>5</v>
      </c>
      <c r="G66" s="46">
        <f t="shared" si="5"/>
        <v>7</v>
      </c>
      <c r="H66" s="77">
        <v>0</v>
      </c>
      <c r="I66" s="75">
        <v>0</v>
      </c>
      <c r="J66" s="46">
        <f t="shared" si="1"/>
        <v>5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22">
        <f t="shared" si="3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ref="J69:J132" si="6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ref="M70:M133" si="7">+L70*K70</f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7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7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7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0</v>
      </c>
      <c r="F74" s="70">
        <v>5</v>
      </c>
      <c r="G74" s="46">
        <f t="shared" si="5"/>
        <v>5</v>
      </c>
      <c r="H74" s="77">
        <v>0</v>
      </c>
      <c r="I74" s="75">
        <v>0</v>
      </c>
      <c r="J74" s="46">
        <f t="shared" si="6"/>
        <v>2</v>
      </c>
      <c r="K74" s="71">
        <v>3</v>
      </c>
      <c r="L74" s="21">
        <v>50</v>
      </c>
      <c r="M74" s="64">
        <f t="shared" si="7"/>
        <v>150</v>
      </c>
      <c r="N74" s="17" t="s">
        <v>16</v>
      </c>
      <c r="O74" s="18"/>
      <c r="P74" s="122">
        <f t="shared" si="3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7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6"/>
        <v>0</v>
      </c>
      <c r="K76" s="71"/>
      <c r="L76" s="20">
        <v>39</v>
      </c>
      <c r="M76" s="64">
        <f t="shared" si="7"/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3</v>
      </c>
      <c r="F77" s="70">
        <v>10</v>
      </c>
      <c r="G77" s="46">
        <f t="shared" si="5"/>
        <v>13</v>
      </c>
      <c r="H77" s="77">
        <v>0</v>
      </c>
      <c r="I77" s="75">
        <v>0</v>
      </c>
      <c r="J77" s="46">
        <f t="shared" si="6"/>
        <v>12</v>
      </c>
      <c r="K77" s="71">
        <v>1</v>
      </c>
      <c r="L77" s="21">
        <v>50</v>
      </c>
      <c r="M77" s="64">
        <f t="shared" si="7"/>
        <v>50</v>
      </c>
      <c r="N77" s="17" t="s">
        <v>16</v>
      </c>
      <c r="O77" s="18"/>
      <c r="P77" s="122">
        <f t="shared" si="3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7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7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7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6"/>
        <v>0</v>
      </c>
      <c r="K82" s="71"/>
      <c r="L82" s="20">
        <v>55</v>
      </c>
      <c r="M82" s="64">
        <f t="shared" si="7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7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7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7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si="6"/>
        <v>0</v>
      </c>
      <c r="K87" s="71"/>
      <c r="L87" s="20">
        <v>45</v>
      </c>
      <c r="M87" s="64">
        <f t="shared" si="7"/>
        <v>0</v>
      </c>
      <c r="N87" s="17" t="s">
        <v>16</v>
      </c>
      <c r="O87" s="18"/>
      <c r="P87" s="23">
        <f t="shared" ref="P87" si="13">SUM(M87-O87)</f>
        <v>0</v>
      </c>
      <c r="Q87" s="89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5">E88+F88</f>
        <v>0</v>
      </c>
      <c r="H88" s="77">
        <v>0</v>
      </c>
      <c r="I88" s="75">
        <v>0</v>
      </c>
      <c r="J88" s="46">
        <f t="shared" si="6"/>
        <v>0</v>
      </c>
      <c r="K88" s="71"/>
      <c r="L88" s="20">
        <v>49</v>
      </c>
      <c r="M88" s="64">
        <f t="shared" si="7"/>
        <v>0</v>
      </c>
      <c r="N88" s="17" t="s">
        <v>16</v>
      </c>
      <c r="O88" s="18"/>
      <c r="P88" s="23">
        <f t="shared" ref="P88" si="16">SUM(M88-O88)</f>
        <v>0</v>
      </c>
      <c r="Q88" s="89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7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7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7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8">E94+F94</f>
        <v>0</v>
      </c>
      <c r="H94" s="77">
        <v>0</v>
      </c>
      <c r="I94" s="75">
        <v>0</v>
      </c>
      <c r="J94" s="46">
        <f t="shared" si="6"/>
        <v>0</v>
      </c>
      <c r="K94" s="71"/>
      <c r="L94" s="21"/>
      <c r="M94" s="64">
        <f t="shared" si="7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8"/>
        <v>0</v>
      </c>
      <c r="H95" s="77">
        <v>0</v>
      </c>
      <c r="I95" s="75">
        <v>0</v>
      </c>
      <c r="J95" s="46">
        <f t="shared" si="6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8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8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8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8"/>
        <v>0</v>
      </c>
      <c r="H99" s="77">
        <v>0</v>
      </c>
      <c r="I99" s="75">
        <v>0</v>
      </c>
      <c r="J99" s="46">
        <f t="shared" si="6"/>
        <v>0</v>
      </c>
      <c r="K99" s="71"/>
      <c r="L99" s="20">
        <v>35</v>
      </c>
      <c r="M99" s="64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7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8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35</v>
      </c>
      <c r="M100" s="64">
        <f t="shared" si="7"/>
        <v>0</v>
      </c>
      <c r="N100" s="17" t="s">
        <v>16</v>
      </c>
      <c r="O100" s="18"/>
      <c r="P100" s="23">
        <f t="shared" si="19"/>
        <v>0</v>
      </c>
      <c r="Q100" s="117"/>
      <c r="R100" s="43">
        <f t="shared" si="20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8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35</v>
      </c>
      <c r="M101" s="64">
        <f t="shared" si="7"/>
        <v>0</v>
      </c>
      <c r="N101" s="17" t="s">
        <v>16</v>
      </c>
      <c r="O101" s="18"/>
      <c r="P101" s="23">
        <f t="shared" si="19"/>
        <v>0</v>
      </c>
      <c r="Q101" s="117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1">E102+F102</f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49</v>
      </c>
      <c r="M102" s="64">
        <f t="shared" si="7"/>
        <v>0</v>
      </c>
      <c r="N102" s="17" t="s">
        <v>16</v>
      </c>
      <c r="O102" s="18"/>
      <c r="P102" s="23">
        <f t="shared" si="19"/>
        <v>0</v>
      </c>
      <c r="Q102" s="117"/>
      <c r="R102" s="43">
        <f t="shared" si="20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6"/>
        <v>0</v>
      </c>
      <c r="K103" s="71"/>
      <c r="L103" s="20">
        <v>139</v>
      </c>
      <c r="M103" s="64">
        <f t="shared" si="7"/>
        <v>0</v>
      </c>
      <c r="N103" s="17" t="s">
        <v>16</v>
      </c>
      <c r="O103" s="18"/>
      <c r="P103" s="23">
        <f t="shared" si="19"/>
        <v>0</v>
      </c>
      <c r="Q103" s="89"/>
      <c r="R103" s="43">
        <f t="shared" si="20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6"/>
        <v>0</v>
      </c>
      <c r="K104" s="71"/>
      <c r="L104" s="20">
        <v>89</v>
      </c>
      <c r="M104" s="64">
        <f t="shared" si="7"/>
        <v>0</v>
      </c>
      <c r="N104" s="17" t="s">
        <v>16</v>
      </c>
      <c r="O104" s="18"/>
      <c r="P104" s="23">
        <f t="shared" si="19"/>
        <v>0</v>
      </c>
      <c r="Q104" s="89"/>
      <c r="R104" s="43">
        <f t="shared" si="20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6"/>
        <v>0</v>
      </c>
      <c r="K105" s="71"/>
      <c r="L105" s="20">
        <v>72</v>
      </c>
      <c r="M105" s="64">
        <f t="shared" si="7"/>
        <v>0</v>
      </c>
      <c r="N105" s="17" t="s">
        <v>16</v>
      </c>
      <c r="O105" s="18"/>
      <c r="P105" s="23">
        <f t="shared" si="19"/>
        <v>0</v>
      </c>
      <c r="Q105" s="89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8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8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8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100</v>
      </c>
      <c r="M108" s="64">
        <f t="shared" si="7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8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250</v>
      </c>
      <c r="M109" s="64">
        <f t="shared" si="7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8"/>
        <v>0</v>
      </c>
      <c r="H110" s="77">
        <v>0</v>
      </c>
      <c r="I110" s="75">
        <v>0</v>
      </c>
      <c r="J110" s="46">
        <f t="shared" si="6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8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32</v>
      </c>
      <c r="F112" s="70"/>
      <c r="G112" s="46">
        <f t="shared" si="18"/>
        <v>32</v>
      </c>
      <c r="H112" s="77">
        <v>0</v>
      </c>
      <c r="I112" s="75">
        <v>0</v>
      </c>
      <c r="J112" s="46">
        <f t="shared" si="6"/>
        <v>30</v>
      </c>
      <c r="K112" s="71">
        <v>2</v>
      </c>
      <c r="L112" s="20">
        <v>100</v>
      </c>
      <c r="M112" s="64">
        <f t="shared" si="7"/>
        <v>200</v>
      </c>
      <c r="N112" s="17" t="s">
        <v>16</v>
      </c>
      <c r="O112" s="18"/>
      <c r="P112" s="122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2</v>
      </c>
      <c r="F113" s="70"/>
      <c r="G113" s="46">
        <f t="shared" si="18"/>
        <v>2</v>
      </c>
      <c r="H113" s="77">
        <v>0</v>
      </c>
      <c r="I113" s="75">
        <v>0</v>
      </c>
      <c r="J113" s="46">
        <f t="shared" si="6"/>
        <v>1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8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13</v>
      </c>
      <c r="F115" s="70"/>
      <c r="G115" s="46">
        <f t="shared" si="18"/>
        <v>13</v>
      </c>
      <c r="H115" s="77">
        <v>0</v>
      </c>
      <c r="I115" s="75">
        <v>0</v>
      </c>
      <c r="J115" s="46">
        <f t="shared" si="6"/>
        <v>12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2">
        <f t="shared" si="8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8</v>
      </c>
      <c r="F116" s="70"/>
      <c r="G116" s="46">
        <f t="shared" si="18"/>
        <v>8</v>
      </c>
      <c r="H116" s="77">
        <v>0</v>
      </c>
      <c r="I116" s="75">
        <v>0</v>
      </c>
      <c r="J116" s="46">
        <f t="shared" si="6"/>
        <v>8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8"/>
        <v>0</v>
      </c>
      <c r="H117" s="77">
        <v>0</v>
      </c>
      <c r="I117" s="75">
        <v>0</v>
      </c>
      <c r="J117" s="46">
        <f t="shared" si="6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8"/>
        <v>0</v>
      </c>
      <c r="H118" s="77">
        <v>0</v>
      </c>
      <c r="I118" s="75">
        <v>0</v>
      </c>
      <c r="J118" s="46">
        <f t="shared" si="6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8"/>
        <v>0</v>
      </c>
      <c r="H119" s="77">
        <v>0</v>
      </c>
      <c r="I119" s="75">
        <v>0</v>
      </c>
      <c r="J119" s="46">
        <f t="shared" si="6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8"/>
        <v>0</v>
      </c>
      <c r="H120" s="77">
        <v>0</v>
      </c>
      <c r="I120" s="75">
        <v>0</v>
      </c>
      <c r="J120" s="46">
        <f t="shared" si="6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8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40</v>
      </c>
      <c r="M121" s="64">
        <f t="shared" si="7"/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8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8"/>
        <v>0</v>
      </c>
      <c r="H123" s="77">
        <v>0</v>
      </c>
      <c r="I123" s="75">
        <v>0</v>
      </c>
      <c r="J123" s="46">
        <f t="shared" si="6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8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40</v>
      </c>
      <c r="M124" s="64">
        <f t="shared" si="7"/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5</v>
      </c>
      <c r="F125" s="70"/>
      <c r="G125" s="46">
        <f t="shared" si="18"/>
        <v>5</v>
      </c>
      <c r="H125" s="77">
        <v>0</v>
      </c>
      <c r="I125" s="75">
        <v>0</v>
      </c>
      <c r="J125" s="46">
        <f t="shared" si="6"/>
        <v>3</v>
      </c>
      <c r="K125" s="71">
        <v>2</v>
      </c>
      <c r="L125" s="22">
        <v>50</v>
      </c>
      <c r="M125" s="64">
        <f t="shared" si="7"/>
        <v>100</v>
      </c>
      <c r="N125" s="17" t="s">
        <v>16</v>
      </c>
      <c r="O125" s="18">
        <v>50</v>
      </c>
      <c r="P125" s="122">
        <f t="shared" si="8"/>
        <v>50</v>
      </c>
      <c r="Q125" s="89">
        <v>33</v>
      </c>
      <c r="R125" s="43">
        <f t="shared" si="9"/>
        <v>66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12</v>
      </c>
      <c r="F126" s="70"/>
      <c r="G126" s="46">
        <f t="shared" si="18"/>
        <v>12</v>
      </c>
      <c r="H126" s="77">
        <v>0</v>
      </c>
      <c r="I126" s="75">
        <v>0</v>
      </c>
      <c r="J126" s="46">
        <f t="shared" si="6"/>
        <v>9</v>
      </c>
      <c r="K126" s="71">
        <v>3</v>
      </c>
      <c r="L126" s="22">
        <v>100</v>
      </c>
      <c r="M126" s="64">
        <f t="shared" si="7"/>
        <v>300</v>
      </c>
      <c r="N126" s="17" t="s">
        <v>16</v>
      </c>
      <c r="O126" s="18"/>
      <c r="P126" s="122">
        <f t="shared" si="8"/>
        <v>300</v>
      </c>
      <c r="Q126" s="89">
        <v>68</v>
      </c>
      <c r="R126" s="43">
        <f t="shared" si="9"/>
        <v>204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8"/>
        <v>0</v>
      </c>
      <c r="H127" s="77">
        <v>0</v>
      </c>
      <c r="I127" s="75">
        <v>0</v>
      </c>
      <c r="J127" s="46">
        <f t="shared" si="6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8"/>
        <v>0</v>
      </c>
      <c r="H128" s="77">
        <v>0</v>
      </c>
      <c r="I128" s="75">
        <v>0</v>
      </c>
      <c r="J128" s="46">
        <f t="shared" si="6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8"/>
        <v>0</v>
      </c>
      <c r="H129" s="77">
        <v>0</v>
      </c>
      <c r="I129" s="75">
        <v>0</v>
      </c>
      <c r="J129" s="46">
        <f t="shared" si="6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8"/>
        <v>0</v>
      </c>
      <c r="H130" s="77">
        <v>0</v>
      </c>
      <c r="I130" s="75">
        <v>0</v>
      </c>
      <c r="J130" s="46">
        <f t="shared" si="6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4</v>
      </c>
      <c r="F131" s="70">
        <v>5</v>
      </c>
      <c r="G131" s="46">
        <f t="shared" si="18"/>
        <v>9</v>
      </c>
      <c r="H131" s="77">
        <v>0</v>
      </c>
      <c r="I131" s="75">
        <v>0</v>
      </c>
      <c r="J131" s="46">
        <f t="shared" si="6"/>
        <v>5</v>
      </c>
      <c r="K131" s="71">
        <v>4</v>
      </c>
      <c r="L131" s="22">
        <v>50</v>
      </c>
      <c r="M131" s="64">
        <f t="shared" si="7"/>
        <v>200</v>
      </c>
      <c r="N131" s="17" t="s">
        <v>16</v>
      </c>
      <c r="O131" s="18"/>
      <c r="P131" s="122">
        <f t="shared" si="8"/>
        <v>200</v>
      </c>
      <c r="Q131" s="89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0</v>
      </c>
      <c r="F132" s="70"/>
      <c r="G132" s="46">
        <f t="shared" si="18"/>
        <v>0</v>
      </c>
      <c r="H132" s="77">
        <v>0</v>
      </c>
      <c r="I132" s="75">
        <v>0</v>
      </c>
      <c r="J132" s="46">
        <f t="shared" si="6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2</v>
      </c>
      <c r="F133" s="70">
        <v>10</v>
      </c>
      <c r="G133" s="46">
        <f t="shared" si="18"/>
        <v>12</v>
      </c>
      <c r="H133" s="77">
        <v>0</v>
      </c>
      <c r="I133" s="75">
        <v>0</v>
      </c>
      <c r="J133" s="46">
        <f t="shared" ref="J133:J196" si="22">+G133-H133-K133-I133</f>
        <v>10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2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8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8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23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8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23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8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 t="shared" si="23"/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8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23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8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23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8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23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8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23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8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23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8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23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8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23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8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23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8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23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8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23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8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23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8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23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8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23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8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23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8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23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8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23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8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 t="shared" si="23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8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23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+'18'!J156</f>
        <v>0</v>
      </c>
      <c r="F156" s="70"/>
      <c r="G156" s="46">
        <f t="shared" si="18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23"/>
        <v>0</v>
      </c>
      <c r="N156" s="17" t="s">
        <v>1437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+'18'!J157</f>
        <v>0</v>
      </c>
      <c r="F157" s="70"/>
      <c r="G157" s="46">
        <f t="shared" si="18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23"/>
        <v>0</v>
      </c>
      <c r="N157" s="17" t="s">
        <v>1437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8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23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8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23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8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23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8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23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4">E162+F162</f>
        <v>0</v>
      </c>
      <c r="H162" s="77">
        <v>0</v>
      </c>
      <c r="I162" s="75">
        <v>0</v>
      </c>
      <c r="J162" s="46">
        <f t="shared" si="22"/>
        <v>0</v>
      </c>
      <c r="K162" s="71"/>
      <c r="L162" s="20">
        <v>60</v>
      </c>
      <c r="M162" s="64">
        <f t="shared" si="23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4"/>
        <v>0</v>
      </c>
      <c r="H163" s="77">
        <v>0</v>
      </c>
      <c r="I163" s="75">
        <v>0</v>
      </c>
      <c r="J163" s="46">
        <f t="shared" si="22"/>
        <v>0</v>
      </c>
      <c r="K163" s="71"/>
      <c r="L163" s="20">
        <v>25</v>
      </c>
      <c r="M163" s="64">
        <f t="shared" si="23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4"/>
        <v>0</v>
      </c>
      <c r="H164" s="77">
        <v>0</v>
      </c>
      <c r="I164" s="75">
        <v>0</v>
      </c>
      <c r="J164" s="46">
        <f t="shared" si="22"/>
        <v>0</v>
      </c>
      <c r="K164" s="71"/>
      <c r="L164" s="20">
        <v>45</v>
      </c>
      <c r="M164" s="64">
        <f t="shared" si="23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4"/>
        <v>0</v>
      </c>
      <c r="H165" s="77">
        <v>0</v>
      </c>
      <c r="I165" s="75">
        <v>0</v>
      </c>
      <c r="J165" s="46">
        <f t="shared" si="22"/>
        <v>0</v>
      </c>
      <c r="K165" s="71"/>
      <c r="L165" s="20">
        <v>45</v>
      </c>
      <c r="M165" s="64">
        <f t="shared" si="23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4"/>
        <v>0</v>
      </c>
      <c r="H166" s="77">
        <v>0</v>
      </c>
      <c r="I166" s="75">
        <v>0</v>
      </c>
      <c r="J166" s="46">
        <f t="shared" si="22"/>
        <v>0</v>
      </c>
      <c r="K166" s="71"/>
      <c r="L166" s="20">
        <v>45</v>
      </c>
      <c r="M166" s="64">
        <f t="shared" si="23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4"/>
        <v>0</v>
      </c>
      <c r="H167" s="77">
        <v>0</v>
      </c>
      <c r="I167" s="75">
        <v>0</v>
      </c>
      <c r="J167" s="46">
        <f t="shared" si="22"/>
        <v>0</v>
      </c>
      <c r="K167" s="71"/>
      <c r="L167" s="20">
        <v>45</v>
      </c>
      <c r="M167" s="64">
        <f t="shared" si="23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4"/>
        <v>0</v>
      </c>
      <c r="H168" s="77">
        <v>0</v>
      </c>
      <c r="I168" s="75">
        <v>0</v>
      </c>
      <c r="J168" s="46">
        <f t="shared" si="22"/>
        <v>0</v>
      </c>
      <c r="K168" s="71"/>
      <c r="L168" s="20">
        <v>45</v>
      </c>
      <c r="M168" s="64">
        <f t="shared" si="23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4"/>
        <v>0</v>
      </c>
      <c r="H169" s="77">
        <v>0</v>
      </c>
      <c r="I169" s="75">
        <v>0</v>
      </c>
      <c r="J169" s="46">
        <f t="shared" si="22"/>
        <v>0</v>
      </c>
      <c r="K169" s="71"/>
      <c r="L169" s="20">
        <v>45</v>
      </c>
      <c r="M169" s="64">
        <f t="shared" si="23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4"/>
        <v>0</v>
      </c>
      <c r="H170" s="77">
        <v>0</v>
      </c>
      <c r="I170" s="75">
        <v>0</v>
      </c>
      <c r="J170" s="46">
        <f t="shared" si="22"/>
        <v>0</v>
      </c>
      <c r="K170" s="71"/>
      <c r="L170" s="22">
        <v>35</v>
      </c>
      <c r="M170" s="64">
        <f t="shared" si="23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4"/>
        <v>0</v>
      </c>
      <c r="H171" s="77">
        <v>0</v>
      </c>
      <c r="I171" s="75">
        <v>0</v>
      </c>
      <c r="J171" s="46">
        <f t="shared" si="22"/>
        <v>0</v>
      </c>
      <c r="K171" s="71"/>
      <c r="L171" s="22">
        <v>25</v>
      </c>
      <c r="M171" s="64">
        <f t="shared" si="23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4"/>
        <v>0</v>
      </c>
      <c r="H172" s="77">
        <v>0</v>
      </c>
      <c r="I172" s="75">
        <v>0</v>
      </c>
      <c r="J172" s="46">
        <f t="shared" si="22"/>
        <v>0</v>
      </c>
      <c r="K172" s="71"/>
      <c r="L172" s="20">
        <v>100</v>
      </c>
      <c r="M172" s="64">
        <f t="shared" si="23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2"/>
        <v>0</v>
      </c>
      <c r="K173" s="71"/>
      <c r="L173" s="20">
        <v>35</v>
      </c>
      <c r="M173" s="64">
        <f t="shared" si="23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5">E174+F174</f>
        <v>0</v>
      </c>
      <c r="H174" s="77">
        <v>0</v>
      </c>
      <c r="I174" s="75">
        <v>0</v>
      </c>
      <c r="J174" s="46">
        <f t="shared" si="22"/>
        <v>0</v>
      </c>
      <c r="K174" s="71"/>
      <c r="L174" s="15">
        <v>65</v>
      </c>
      <c r="M174" s="64">
        <f t="shared" si="23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7</v>
      </c>
      <c r="F175" s="70">
        <v>15</v>
      </c>
      <c r="G175" s="46">
        <f t="shared" si="24"/>
        <v>22</v>
      </c>
      <c r="H175" s="77">
        <v>0</v>
      </c>
      <c r="I175" s="75">
        <v>0</v>
      </c>
      <c r="J175" s="46">
        <f t="shared" si="22"/>
        <v>22</v>
      </c>
      <c r="K175" s="71"/>
      <c r="L175" s="15">
        <v>50</v>
      </c>
      <c r="M175" s="64">
        <f t="shared" si="23"/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4"/>
        <v>0</v>
      </c>
      <c r="H176" s="77">
        <v>0</v>
      </c>
      <c r="I176" s="75">
        <v>0</v>
      </c>
      <c r="J176" s="46">
        <f t="shared" si="22"/>
        <v>0</v>
      </c>
      <c r="K176" s="71"/>
      <c r="L176" s="20">
        <v>35</v>
      </c>
      <c r="M176" s="64">
        <f t="shared" si="23"/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4"/>
        <v>0</v>
      </c>
      <c r="H177" s="77">
        <v>0</v>
      </c>
      <c r="I177" s="75">
        <v>0</v>
      </c>
      <c r="J177" s="46">
        <f t="shared" si="22"/>
        <v>0</v>
      </c>
      <c r="K177" s="71"/>
      <c r="L177" s="20">
        <v>55</v>
      </c>
      <c r="M177" s="64">
        <f t="shared" si="23"/>
        <v>0</v>
      </c>
      <c r="N177" s="17" t="s">
        <v>16</v>
      </c>
      <c r="O177" s="18"/>
      <c r="P177" s="23">
        <f t="shared" ref="P177:P252" si="26">SUM(M177-O177)</f>
        <v>0</v>
      </c>
      <c r="Q177" s="89"/>
      <c r="R177" s="43">
        <f t="shared" ref="R177:R252" si="2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1</v>
      </c>
      <c r="F178" s="70"/>
      <c r="G178" s="46">
        <f t="shared" si="24"/>
        <v>1</v>
      </c>
      <c r="H178" s="77">
        <v>0</v>
      </c>
      <c r="I178" s="75">
        <v>0</v>
      </c>
      <c r="J178" s="46">
        <f t="shared" si="22"/>
        <v>1</v>
      </c>
      <c r="K178" s="71"/>
      <c r="L178" s="20">
        <v>55</v>
      </c>
      <c r="M178" s="64">
        <f t="shared" si="23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4"/>
        <v>0</v>
      </c>
      <c r="H179" s="77">
        <v>0</v>
      </c>
      <c r="I179" s="75">
        <v>0</v>
      </c>
      <c r="J179" s="46">
        <f t="shared" si="22"/>
        <v>0</v>
      </c>
      <c r="K179" s="71"/>
      <c r="L179" s="20">
        <v>10</v>
      </c>
      <c r="M179" s="64">
        <f t="shared" si="23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3</v>
      </c>
      <c r="F180" s="70">
        <v>20</v>
      </c>
      <c r="G180" s="46">
        <f t="shared" si="24"/>
        <v>23</v>
      </c>
      <c r="H180" s="77">
        <v>0</v>
      </c>
      <c r="I180" s="75">
        <v>0</v>
      </c>
      <c r="J180" s="46">
        <f t="shared" si="22"/>
        <v>23</v>
      </c>
      <c r="K180" s="71"/>
      <c r="L180" s="20">
        <v>35</v>
      </c>
      <c r="M180" s="64">
        <f t="shared" si="23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4"/>
        <v>0</v>
      </c>
      <c r="H181" s="77">
        <v>0</v>
      </c>
      <c r="I181" s="75">
        <v>0</v>
      </c>
      <c r="J181" s="46">
        <f t="shared" si="22"/>
        <v>0</v>
      </c>
      <c r="K181" s="71"/>
      <c r="L181" s="20">
        <v>50</v>
      </c>
      <c r="M181" s="64">
        <f t="shared" si="23"/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4"/>
        <v>0</v>
      </c>
      <c r="H182" s="77">
        <v>0</v>
      </c>
      <c r="I182" s="75">
        <v>0</v>
      </c>
      <c r="J182" s="46">
        <f t="shared" si="22"/>
        <v>0</v>
      </c>
      <c r="K182" s="71"/>
      <c r="L182" s="20">
        <v>40</v>
      </c>
      <c r="M182" s="64">
        <f t="shared" si="23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4"/>
        <v>0</v>
      </c>
      <c r="H183" s="77">
        <v>0</v>
      </c>
      <c r="I183" s="75">
        <v>0</v>
      </c>
      <c r="J183" s="46">
        <f t="shared" si="22"/>
        <v>0</v>
      </c>
      <c r="K183" s="71"/>
      <c r="L183" s="20">
        <v>65</v>
      </c>
      <c r="M183" s="64">
        <f t="shared" si="23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4"/>
        <v>0</v>
      </c>
      <c r="H184" s="77">
        <v>0</v>
      </c>
      <c r="I184" s="75">
        <v>0</v>
      </c>
      <c r="J184" s="46">
        <f t="shared" si="22"/>
        <v>0</v>
      </c>
      <c r="K184" s="71"/>
      <c r="L184" s="20">
        <v>50</v>
      </c>
      <c r="M184" s="64">
        <f t="shared" si="23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0</v>
      </c>
      <c r="F185" s="70"/>
      <c r="G185" s="46">
        <f t="shared" si="24"/>
        <v>0</v>
      </c>
      <c r="H185" s="77">
        <v>0</v>
      </c>
      <c r="I185" s="75">
        <v>0</v>
      </c>
      <c r="J185" s="46">
        <f t="shared" si="22"/>
        <v>0</v>
      </c>
      <c r="K185" s="71"/>
      <c r="L185" s="20">
        <v>80</v>
      </c>
      <c r="M185" s="64">
        <f t="shared" si="23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2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4"/>
        <v>0</v>
      </c>
      <c r="H186" s="77">
        <v>0</v>
      </c>
      <c r="I186" s="75">
        <v>0</v>
      </c>
      <c r="J186" s="46">
        <f t="shared" si="22"/>
        <v>0</v>
      </c>
      <c r="K186" s="71"/>
      <c r="L186" s="20">
        <v>15</v>
      </c>
      <c r="M186" s="64">
        <f t="shared" si="23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2"/>
        <v>0</v>
      </c>
      <c r="K187" s="71"/>
      <c r="L187" s="20">
        <v>15</v>
      </c>
      <c r="M187" s="64">
        <f t="shared" si="23"/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+'18'!J188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 t="shared" si="22"/>
        <v>126</v>
      </c>
      <c r="K188" s="71"/>
      <c r="L188" s="20">
        <v>15</v>
      </c>
      <c r="M188" s="64">
        <f t="shared" si="23"/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2"/>
        <v>0</v>
      </c>
      <c r="K189" s="71"/>
      <c r="L189" s="20">
        <v>15</v>
      </c>
      <c r="M189" s="64">
        <f t="shared" si="23"/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4"/>
        <v>0</v>
      </c>
      <c r="H190" s="77">
        <v>0</v>
      </c>
      <c r="I190" s="75">
        <v>0</v>
      </c>
      <c r="J190" s="46">
        <f t="shared" si="22"/>
        <v>0</v>
      </c>
      <c r="K190" s="71"/>
      <c r="L190" s="20">
        <v>80</v>
      </c>
      <c r="M190" s="64">
        <f t="shared" si="23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4"/>
        <v>0</v>
      </c>
      <c r="H191" s="77">
        <v>0</v>
      </c>
      <c r="I191" s="75">
        <v>0</v>
      </c>
      <c r="J191" s="46">
        <f t="shared" si="22"/>
        <v>0</v>
      </c>
      <c r="K191" s="71"/>
      <c r="L191" s="20">
        <v>35</v>
      </c>
      <c r="M191" s="64">
        <f t="shared" si="23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4"/>
        <v>0</v>
      </c>
      <c r="H192" s="77">
        <v>0</v>
      </c>
      <c r="I192" s="75">
        <v>0</v>
      </c>
      <c r="J192" s="46">
        <f t="shared" si="22"/>
        <v>0</v>
      </c>
      <c r="K192" s="71"/>
      <c r="L192" s="20">
        <v>35</v>
      </c>
      <c r="M192" s="64">
        <f t="shared" si="23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1</v>
      </c>
      <c r="F193" s="70">
        <v>15</v>
      </c>
      <c r="G193" s="46">
        <f t="shared" si="24"/>
        <v>16</v>
      </c>
      <c r="H193" s="77">
        <v>0</v>
      </c>
      <c r="I193" s="75">
        <v>0</v>
      </c>
      <c r="J193" s="46">
        <f t="shared" si="22"/>
        <v>15</v>
      </c>
      <c r="K193" s="71">
        <v>1</v>
      </c>
      <c r="L193" s="20">
        <v>60</v>
      </c>
      <c r="M193" s="64">
        <f t="shared" si="23"/>
        <v>60</v>
      </c>
      <c r="N193" s="17" t="s">
        <v>16</v>
      </c>
      <c r="O193" s="18"/>
      <c r="P193" s="122">
        <f t="shared" si="26"/>
        <v>60</v>
      </c>
      <c r="Q193" s="89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9</v>
      </c>
      <c r="F194" s="70">
        <v>20</v>
      </c>
      <c r="G194" s="46">
        <f t="shared" si="24"/>
        <v>29</v>
      </c>
      <c r="H194" s="77">
        <v>0</v>
      </c>
      <c r="I194" s="75">
        <v>0</v>
      </c>
      <c r="J194" s="46">
        <f t="shared" si="22"/>
        <v>27</v>
      </c>
      <c r="K194" s="71">
        <v>2</v>
      </c>
      <c r="L194" s="20">
        <v>120</v>
      </c>
      <c r="M194" s="64">
        <f t="shared" si="23"/>
        <v>240</v>
      </c>
      <c r="N194" s="17" t="s">
        <v>16</v>
      </c>
      <c r="O194" s="18"/>
      <c r="P194" s="122">
        <f t="shared" si="26"/>
        <v>240</v>
      </c>
      <c r="Q194" s="89">
        <v>73</v>
      </c>
      <c r="R194" s="43">
        <f t="shared" si="2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0</v>
      </c>
      <c r="F195" s="70"/>
      <c r="G195" s="46">
        <f t="shared" si="24"/>
        <v>0</v>
      </c>
      <c r="H195" s="77">
        <v>0</v>
      </c>
      <c r="I195" s="75">
        <v>0</v>
      </c>
      <c r="J195" s="46">
        <f t="shared" si="22"/>
        <v>0</v>
      </c>
      <c r="K195" s="71"/>
      <c r="L195" s="20">
        <v>60</v>
      </c>
      <c r="M195" s="64">
        <f t="shared" si="23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2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0</v>
      </c>
      <c r="F196" s="70"/>
      <c r="G196" s="46">
        <f t="shared" si="24"/>
        <v>0</v>
      </c>
      <c r="H196" s="77">
        <v>0</v>
      </c>
      <c r="I196" s="75">
        <v>0</v>
      </c>
      <c r="J196" s="46">
        <f t="shared" si="22"/>
        <v>0</v>
      </c>
      <c r="K196" s="71"/>
      <c r="L196" s="20">
        <v>120</v>
      </c>
      <c r="M196" s="64">
        <f t="shared" si="23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2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4"/>
        <v>0</v>
      </c>
      <c r="H197" s="77">
        <v>0</v>
      </c>
      <c r="I197" s="75">
        <v>0</v>
      </c>
      <c r="J197" s="46">
        <f t="shared" ref="J197:J253" si="30">+G197-H197-K197-I197</f>
        <v>0</v>
      </c>
      <c r="K197" s="71"/>
      <c r="L197" s="20">
        <v>50</v>
      </c>
      <c r="M197" s="64">
        <f t="shared" si="23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4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ref="M198:M253" si="31">+L198*K198</f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4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4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4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4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4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72</v>
      </c>
      <c r="F205" s="70"/>
      <c r="G205" s="46">
        <f t="shared" si="24"/>
        <v>72</v>
      </c>
      <c r="H205" s="77">
        <v>0</v>
      </c>
      <c r="I205" s="75">
        <v>0</v>
      </c>
      <c r="J205" s="46">
        <f t="shared" si="30"/>
        <v>69</v>
      </c>
      <c r="K205" s="71">
        <v>3</v>
      </c>
      <c r="L205" s="20">
        <v>55</v>
      </c>
      <c r="M205" s="64">
        <f t="shared" si="31"/>
        <v>165</v>
      </c>
      <c r="N205" s="17" t="s">
        <v>16</v>
      </c>
      <c r="O205" s="18"/>
      <c r="P205" s="122">
        <f t="shared" si="26"/>
        <v>165</v>
      </c>
      <c r="Q205" s="89">
        <v>40</v>
      </c>
      <c r="R205" s="43">
        <f t="shared" si="27"/>
        <v>120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0"/>
        <v>0</v>
      </c>
      <c r="K207" s="71"/>
      <c r="L207" s="20">
        <v>50</v>
      </c>
      <c r="M207" s="64">
        <f t="shared" si="31"/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2</v>
      </c>
      <c r="F208" s="70">
        <v>5</v>
      </c>
      <c r="G208" s="46">
        <f t="shared" si="24"/>
        <v>7</v>
      </c>
      <c r="H208" s="77">
        <v>0</v>
      </c>
      <c r="I208" s="75">
        <v>0</v>
      </c>
      <c r="J208" s="46">
        <f t="shared" si="30"/>
        <v>6</v>
      </c>
      <c r="K208" s="71">
        <v>1</v>
      </c>
      <c r="L208" s="20">
        <v>50</v>
      </c>
      <c r="M208" s="64">
        <f t="shared" si="31"/>
        <v>50</v>
      </c>
      <c r="N208" s="17" t="s">
        <v>16</v>
      </c>
      <c r="O208" s="18"/>
      <c r="P208" s="122">
        <f t="shared" si="26"/>
        <v>50</v>
      </c>
      <c r="Q208" s="89">
        <v>33</v>
      </c>
      <c r="R208" s="43">
        <f t="shared" si="27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4</v>
      </c>
      <c r="F209" s="70">
        <v>10</v>
      </c>
      <c r="G209" s="46">
        <f t="shared" si="24"/>
        <v>14</v>
      </c>
      <c r="H209" s="77">
        <v>0</v>
      </c>
      <c r="I209" s="75">
        <v>0</v>
      </c>
      <c r="J209" s="46">
        <f t="shared" si="30"/>
        <v>12</v>
      </c>
      <c r="K209" s="71">
        <v>2</v>
      </c>
      <c r="L209" s="20">
        <v>120</v>
      </c>
      <c r="M209" s="64">
        <f t="shared" si="31"/>
        <v>240</v>
      </c>
      <c r="N209" s="17" t="s">
        <v>16</v>
      </c>
      <c r="O209" s="18"/>
      <c r="P209" s="122">
        <f t="shared" si="26"/>
        <v>240</v>
      </c>
      <c r="Q209" s="89">
        <v>83</v>
      </c>
      <c r="R209" s="43">
        <f t="shared" si="27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4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 t="shared" si="31"/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4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26"/>
        <v>0</v>
      </c>
      <c r="Q211" s="89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4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26"/>
        <v>0</v>
      </c>
      <c r="Q212" s="89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4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26"/>
        <v>0</v>
      </c>
      <c r="Q213" s="89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4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 t="shared" si="31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4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 t="shared" si="31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4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26"/>
        <v>0</v>
      </c>
      <c r="Q216" s="89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0</v>
      </c>
      <c r="F217" s="70"/>
      <c r="G217" s="46">
        <f t="shared" si="24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26"/>
        <v>0</v>
      </c>
      <c r="Q217" s="89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4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26"/>
        <v>0</v>
      </c>
      <c r="Q218" s="89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4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26"/>
        <v>0</v>
      </c>
      <c r="Q219" s="89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4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26"/>
        <v>0</v>
      </c>
      <c r="Q220" s="89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4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26"/>
        <v>0</v>
      </c>
      <c r="Q221" s="89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4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26"/>
        <v>0</v>
      </c>
      <c r="Q222" s="89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4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26"/>
        <v>0</v>
      </c>
      <c r="Q223" s="89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4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26"/>
        <v>0</v>
      </c>
      <c r="Q224" s="89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4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26"/>
        <v>0</v>
      </c>
      <c r="Q225" s="89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4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26"/>
        <v>0</v>
      </c>
      <c r="Q226" s="89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4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26"/>
        <v>0</v>
      </c>
      <c r="Q227" s="89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4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 t="shared" si="31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4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26"/>
        <v>0</v>
      </c>
      <c r="Q229" s="89"/>
      <c r="R229" s="43">
        <f t="shared" si="27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4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26"/>
        <v>0</v>
      </c>
      <c r="Q230" s="89"/>
      <c r="R230" s="43">
        <f t="shared" si="2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51" si="33">E231+F231</f>
        <v>0</v>
      </c>
      <c r="H231" s="77">
        <v>0</v>
      </c>
      <c r="I231" s="75">
        <v>0</v>
      </c>
      <c r="J231" s="46">
        <f t="shared" si="30"/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26"/>
        <v>0</v>
      </c>
      <c r="Q231" s="89"/>
      <c r="R231" s="43">
        <f t="shared" si="2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3"/>
        <v>0</v>
      </c>
      <c r="H232" s="77">
        <v>0</v>
      </c>
      <c r="I232" s="75">
        <v>0</v>
      </c>
      <c r="J232" s="46">
        <f t="shared" si="30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26"/>
        <v>0</v>
      </c>
      <c r="Q232" s="89"/>
      <c r="R232" s="43">
        <f t="shared" si="2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3"/>
        <v>0</v>
      </c>
      <c r="H233" s="77">
        <v>0</v>
      </c>
      <c r="I233" s="75">
        <v>0</v>
      </c>
      <c r="J233" s="46">
        <f t="shared" si="30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26"/>
        <v>0</v>
      </c>
      <c r="Q233" s="89"/>
      <c r="R233" s="43">
        <f t="shared" si="27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3"/>
        <v>0</v>
      </c>
      <c r="H234" s="77">
        <v>0</v>
      </c>
      <c r="I234" s="75">
        <v>0</v>
      </c>
      <c r="J234" s="46">
        <f t="shared" si="30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26"/>
        <v>0</v>
      </c>
      <c r="Q234" s="89"/>
      <c r="R234" s="43">
        <f t="shared" si="27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+'18'!J235</f>
        <v>0</v>
      </c>
      <c r="F235" s="70"/>
      <c r="G235" s="46">
        <f t="shared" si="33"/>
        <v>0</v>
      </c>
      <c r="H235" s="77">
        <v>0</v>
      </c>
      <c r="I235" s="75">
        <v>0</v>
      </c>
      <c r="J235" s="46">
        <f t="shared" si="30"/>
        <v>0</v>
      </c>
      <c r="K235" s="71"/>
      <c r="L235" s="20">
        <v>50</v>
      </c>
      <c r="M235" s="64">
        <f t="shared" si="31"/>
        <v>0</v>
      </c>
      <c r="N235" s="17" t="s">
        <v>16</v>
      </c>
      <c r="O235" s="18"/>
      <c r="P235" s="23">
        <f t="shared" ref="P235:P247" si="34">SUM(M235-O235)</f>
        <v>0</v>
      </c>
      <c r="Q235" s="89"/>
      <c r="R235" s="43">
        <f t="shared" ref="R235:R247" si="35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+'18'!J236</f>
        <v>0</v>
      </c>
      <c r="F236" s="70"/>
      <c r="G236" s="46">
        <f t="shared" si="33"/>
        <v>0</v>
      </c>
      <c r="H236" s="77">
        <v>0</v>
      </c>
      <c r="I236" s="75">
        <v>0</v>
      </c>
      <c r="J236" s="46">
        <f t="shared" si="30"/>
        <v>0</v>
      </c>
      <c r="K236" s="71"/>
      <c r="L236" s="20">
        <v>50</v>
      </c>
      <c r="M236" s="64">
        <f t="shared" si="31"/>
        <v>0</v>
      </c>
      <c r="N236" s="17" t="s">
        <v>16</v>
      </c>
      <c r="O236" s="18"/>
      <c r="P236" s="23">
        <f t="shared" si="34"/>
        <v>0</v>
      </c>
      <c r="Q236" s="89"/>
      <c r="R236" s="43">
        <f t="shared" si="35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+'18'!J237</f>
        <v>0</v>
      </c>
      <c r="F237" s="70"/>
      <c r="G237" s="46">
        <f t="shared" si="33"/>
        <v>0</v>
      </c>
      <c r="H237" s="77">
        <v>0</v>
      </c>
      <c r="I237" s="75">
        <v>0</v>
      </c>
      <c r="J237" s="46">
        <f t="shared" si="30"/>
        <v>0</v>
      </c>
      <c r="K237" s="71"/>
      <c r="L237" s="20">
        <v>35</v>
      </c>
      <c r="M237" s="64">
        <f t="shared" si="31"/>
        <v>0</v>
      </c>
      <c r="N237" s="17" t="s">
        <v>16</v>
      </c>
      <c r="O237" s="18"/>
      <c r="P237" s="23">
        <f t="shared" si="34"/>
        <v>0</v>
      </c>
      <c r="Q237" s="89"/>
      <c r="R237" s="43">
        <f t="shared" si="35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+'18'!J238</f>
        <v>0</v>
      </c>
      <c r="F238" s="70"/>
      <c r="G238" s="46">
        <f t="shared" si="33"/>
        <v>0</v>
      </c>
      <c r="H238" s="77">
        <v>0</v>
      </c>
      <c r="I238" s="75">
        <v>0</v>
      </c>
      <c r="J238" s="46">
        <f t="shared" si="30"/>
        <v>0</v>
      </c>
      <c r="K238" s="71"/>
      <c r="L238" s="20">
        <v>80</v>
      </c>
      <c r="M238" s="64">
        <f t="shared" si="31"/>
        <v>0</v>
      </c>
      <c r="N238" s="17" t="s">
        <v>16</v>
      </c>
      <c r="O238" s="18"/>
      <c r="P238" s="23">
        <f t="shared" si="34"/>
        <v>0</v>
      </c>
      <c r="Q238" s="89"/>
      <c r="R238" s="43">
        <f t="shared" si="35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+'18'!J239</f>
        <v>7</v>
      </c>
      <c r="F239" s="70"/>
      <c r="G239" s="46">
        <f t="shared" si="33"/>
        <v>7</v>
      </c>
      <c r="H239" s="77">
        <v>0</v>
      </c>
      <c r="I239" s="75">
        <v>0</v>
      </c>
      <c r="J239" s="46">
        <f t="shared" si="30"/>
        <v>5</v>
      </c>
      <c r="K239" s="71">
        <v>2</v>
      </c>
      <c r="L239" s="20">
        <v>35</v>
      </c>
      <c r="M239" s="64">
        <f t="shared" si="31"/>
        <v>70</v>
      </c>
      <c r="N239" s="17" t="s">
        <v>16</v>
      </c>
      <c r="O239" s="18"/>
      <c r="P239" s="122">
        <f t="shared" si="34"/>
        <v>70</v>
      </c>
      <c r="Q239" s="89"/>
      <c r="R239" s="43">
        <f t="shared" si="35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+'18'!J240</f>
        <v>0</v>
      </c>
      <c r="F240" s="70"/>
      <c r="G240" s="46">
        <f t="shared" si="33"/>
        <v>0</v>
      </c>
      <c r="H240" s="77">
        <v>0</v>
      </c>
      <c r="I240" s="75">
        <v>0</v>
      </c>
      <c r="J240" s="46">
        <f t="shared" si="30"/>
        <v>0</v>
      </c>
      <c r="K240" s="71"/>
      <c r="L240" s="20">
        <v>35</v>
      </c>
      <c r="M240" s="64">
        <f t="shared" si="31"/>
        <v>0</v>
      </c>
      <c r="N240" s="17" t="s">
        <v>16</v>
      </c>
      <c r="O240" s="18"/>
      <c r="P240" s="23">
        <f t="shared" si="34"/>
        <v>0</v>
      </c>
      <c r="Q240" s="89"/>
      <c r="R240" s="43">
        <f t="shared" si="35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+'18'!J241</f>
        <v>0</v>
      </c>
      <c r="F241" s="70"/>
      <c r="G241" s="46">
        <f t="shared" si="33"/>
        <v>0</v>
      </c>
      <c r="H241" s="77">
        <v>0</v>
      </c>
      <c r="I241" s="75">
        <v>0</v>
      </c>
      <c r="J241" s="46">
        <f t="shared" si="30"/>
        <v>0</v>
      </c>
      <c r="K241" s="71"/>
      <c r="L241" s="20">
        <v>35</v>
      </c>
      <c r="M241" s="64">
        <f t="shared" si="31"/>
        <v>0</v>
      </c>
      <c r="N241" s="17" t="s">
        <v>16</v>
      </c>
      <c r="O241" s="18"/>
      <c r="P241" s="23">
        <f t="shared" si="34"/>
        <v>0</v>
      </c>
      <c r="Q241" s="89"/>
      <c r="R241" s="43">
        <f t="shared" si="35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+'18'!J242</f>
        <v>0</v>
      </c>
      <c r="F242" s="70"/>
      <c r="G242" s="46">
        <f t="shared" si="33"/>
        <v>0</v>
      </c>
      <c r="H242" s="77">
        <v>0</v>
      </c>
      <c r="I242" s="75">
        <v>0</v>
      </c>
      <c r="J242" s="46">
        <f t="shared" si="30"/>
        <v>0</v>
      </c>
      <c r="K242" s="71"/>
      <c r="L242" s="20">
        <v>15</v>
      </c>
      <c r="M242" s="64">
        <f t="shared" si="31"/>
        <v>0</v>
      </c>
      <c r="N242" s="17" t="s">
        <v>16</v>
      </c>
      <c r="O242" s="18"/>
      <c r="P242" s="23">
        <f t="shared" si="34"/>
        <v>0</v>
      </c>
      <c r="Q242" s="89"/>
      <c r="R242" s="43">
        <f t="shared" si="35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+'18'!J243</f>
        <v>1</v>
      </c>
      <c r="F243" s="70"/>
      <c r="G243" s="46">
        <f t="shared" si="33"/>
        <v>1</v>
      </c>
      <c r="H243" s="77">
        <v>0</v>
      </c>
      <c r="I243" s="75">
        <v>0</v>
      </c>
      <c r="J243" s="46">
        <f t="shared" si="30"/>
        <v>1</v>
      </c>
      <c r="K243" s="71"/>
      <c r="L243" s="20">
        <v>35</v>
      </c>
      <c r="M243" s="64">
        <f t="shared" si="31"/>
        <v>0</v>
      </c>
      <c r="N243" s="17" t="s">
        <v>16</v>
      </c>
      <c r="O243" s="18"/>
      <c r="P243" s="23">
        <f t="shared" ref="P243:P246" si="36">SUM(M243-O243)</f>
        <v>0</v>
      </c>
      <c r="Q243" s="89"/>
      <c r="R243" s="43">
        <f t="shared" ref="R243:R246" si="3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+'18'!J244</f>
        <v>0</v>
      </c>
      <c r="F244" s="70"/>
      <c r="G244" s="46">
        <f t="shared" si="33"/>
        <v>0</v>
      </c>
      <c r="H244" s="77">
        <v>0</v>
      </c>
      <c r="I244" s="75">
        <v>0</v>
      </c>
      <c r="J244" s="46">
        <f t="shared" si="30"/>
        <v>0</v>
      </c>
      <c r="K244" s="71"/>
      <c r="L244" s="20">
        <v>25</v>
      </c>
      <c r="M244" s="64">
        <f t="shared" si="3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3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+'18'!J245</f>
        <v>7</v>
      </c>
      <c r="F245" s="70"/>
      <c r="G245" s="46">
        <f t="shared" si="33"/>
        <v>7</v>
      </c>
      <c r="H245" s="77">
        <v>0</v>
      </c>
      <c r="I245" s="75">
        <v>0</v>
      </c>
      <c r="J245" s="46">
        <f t="shared" si="30"/>
        <v>7</v>
      </c>
      <c r="K245" s="71"/>
      <c r="L245" s="20">
        <v>20</v>
      </c>
      <c r="M245" s="64">
        <f t="shared" si="3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3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+'18'!J246</f>
        <v>0</v>
      </c>
      <c r="F246" s="70"/>
      <c r="G246" s="46">
        <f t="shared" si="33"/>
        <v>0</v>
      </c>
      <c r="H246" s="77">
        <v>0</v>
      </c>
      <c r="I246" s="75">
        <v>0</v>
      </c>
      <c r="J246" s="46">
        <f t="shared" si="30"/>
        <v>0</v>
      </c>
      <c r="K246" s="71"/>
      <c r="L246" s="20">
        <v>20</v>
      </c>
      <c r="M246" s="64">
        <f t="shared" si="3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37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+'18'!J247</f>
        <v>0</v>
      </c>
      <c r="F247" s="70">
        <v>30</v>
      </c>
      <c r="G247" s="46">
        <f t="shared" si="33"/>
        <v>30</v>
      </c>
      <c r="H247" s="77">
        <v>0</v>
      </c>
      <c r="I247" s="75">
        <v>0</v>
      </c>
      <c r="J247" s="46">
        <f t="shared" si="30"/>
        <v>30</v>
      </c>
      <c r="K247" s="71"/>
      <c r="L247" s="20">
        <v>20</v>
      </c>
      <c r="M247" s="64">
        <f t="shared" si="31"/>
        <v>0</v>
      </c>
      <c r="N247" s="17" t="s">
        <v>16</v>
      </c>
      <c r="O247" s="18"/>
      <c r="P247" s="23">
        <f t="shared" si="34"/>
        <v>0</v>
      </c>
      <c r="Q247" s="89"/>
      <c r="R247" s="43">
        <f t="shared" si="35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+'18'!J248</f>
        <v>0</v>
      </c>
      <c r="F248" s="70"/>
      <c r="G248" s="46">
        <f t="shared" si="33"/>
        <v>0</v>
      </c>
      <c r="H248" s="77">
        <v>0</v>
      </c>
      <c r="I248" s="75">
        <v>0</v>
      </c>
      <c r="J248" s="46">
        <f t="shared" si="30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26"/>
        <v>0</v>
      </c>
      <c r="Q248" s="89"/>
      <c r="R248" s="43">
        <f t="shared" si="27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+'18'!J249</f>
        <v>0</v>
      </c>
      <c r="F249" s="70"/>
      <c r="G249" s="46">
        <f t="shared" si="33"/>
        <v>0</v>
      </c>
      <c r="H249" s="77">
        <v>0</v>
      </c>
      <c r="I249" s="75">
        <v>0</v>
      </c>
      <c r="J249" s="46">
        <f t="shared" si="30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26"/>
        <v>0</v>
      </c>
      <c r="Q249" s="89"/>
      <c r="R249" s="43">
        <f t="shared" si="27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+'18'!J250</f>
        <v>0</v>
      </c>
      <c r="F250" s="70"/>
      <c r="G250" s="46">
        <f t="shared" si="33"/>
        <v>0</v>
      </c>
      <c r="H250" s="77">
        <v>0</v>
      </c>
      <c r="I250" s="75">
        <v>0</v>
      </c>
      <c r="J250" s="46">
        <f t="shared" si="30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26"/>
        <v>0</v>
      </c>
      <c r="Q250" s="89"/>
      <c r="R250" s="43">
        <f t="shared" si="27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+'18'!J251</f>
        <v>0</v>
      </c>
      <c r="F251" s="70"/>
      <c r="G251" s="46">
        <f t="shared" si="33"/>
        <v>0</v>
      </c>
      <c r="H251" s="77">
        <v>0</v>
      </c>
      <c r="I251" s="75">
        <v>0</v>
      </c>
      <c r="J251" s="46">
        <f t="shared" si="30"/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26"/>
        <v>0</v>
      </c>
      <c r="Q251" s="89"/>
      <c r="R251" s="43">
        <f t="shared" si="27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+'18'!J252</f>
        <v>0</v>
      </c>
      <c r="F252" s="70"/>
      <c r="G252" s="46">
        <f t="shared" ref="G252" si="38">E252+F252</f>
        <v>0</v>
      </c>
      <c r="H252" s="77">
        <v>0</v>
      </c>
      <c r="I252" s="75">
        <v>0</v>
      </c>
      <c r="J252" s="46">
        <f t="shared" si="30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26"/>
        <v>0</v>
      </c>
      <c r="Q252" s="89"/>
      <c r="R252" s="43">
        <f t="shared" si="27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+'18'!J253</f>
        <v>0</v>
      </c>
      <c r="F253" s="70"/>
      <c r="G253" s="46">
        <f t="shared" ref="G253" si="39">E253+F253</f>
        <v>0</v>
      </c>
      <c r="H253" s="77">
        <v>0</v>
      </c>
      <c r="I253" s="75">
        <v>0</v>
      </c>
      <c r="J253" s="46">
        <f t="shared" si="30"/>
        <v>0</v>
      </c>
      <c r="K253" s="71"/>
      <c r="L253" s="20"/>
      <c r="M253" s="64">
        <f t="shared" si="31"/>
        <v>0</v>
      </c>
      <c r="N253" s="17" t="s">
        <v>16</v>
      </c>
      <c r="O253" s="18"/>
      <c r="P253" s="23">
        <f t="shared" ref="P253" si="40">SUM(M253-O253)</f>
        <v>0</v>
      </c>
      <c r="Q253" s="89"/>
      <c r="R253" s="43">
        <f t="shared" ref="R253" si="41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2434.1800000000003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5855</v>
      </c>
    </row>
    <row r="257" spans="1:23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3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1825</v>
      </c>
      <c r="O258" s="2">
        <v>60</v>
      </c>
      <c r="P258" s="2">
        <v>100</v>
      </c>
      <c r="Q258" s="87">
        <v>215</v>
      </c>
      <c r="R258" s="2">
        <v>500</v>
      </c>
      <c r="S258" s="2">
        <v>500</v>
      </c>
      <c r="T258" s="2">
        <v>100</v>
      </c>
      <c r="U258" s="2">
        <v>150</v>
      </c>
      <c r="V258" s="2">
        <v>100</v>
      </c>
      <c r="W258" s="2">
        <v>100</v>
      </c>
    </row>
    <row r="259" spans="1:23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150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3880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3880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271</v>
      </c>
      <c r="M267" s="2" t="s">
        <v>306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0"/>
  <sheetViews>
    <sheetView zoomScale="80" zoomScaleNormal="80" workbookViewId="0">
      <pane xSplit="10" ySplit="4" topLeftCell="K5" activePane="bottomRight" state="frozen"/>
      <selection activeCell="N161" sqref="N161"/>
      <selection pane="topRight" activeCell="N161" sqref="N161"/>
      <selection pane="bottomLeft" activeCell="N161" sqref="N161"/>
      <selection pane="bottomRight" activeCell="P266" sqref="P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88"/>
    </row>
    <row r="3" spans="1:18" s="5" customFormat="1" ht="26.45" customHeight="1" x14ac:dyDescent="0.55000000000000004">
      <c r="A3" s="182" t="s">
        <v>1</v>
      </c>
      <c r="B3" s="182" t="s">
        <v>1353</v>
      </c>
      <c r="C3" s="182" t="s">
        <v>2</v>
      </c>
      <c r="D3" s="182" t="s">
        <v>1354</v>
      </c>
      <c r="E3" s="184" t="s">
        <v>3</v>
      </c>
      <c r="F3" s="184" t="s">
        <v>4</v>
      </c>
      <c r="G3" s="184" t="s">
        <v>5</v>
      </c>
      <c r="H3" s="76" t="s">
        <v>6</v>
      </c>
      <c r="I3" s="137" t="s">
        <v>272</v>
      </c>
      <c r="J3" s="184" t="s">
        <v>7</v>
      </c>
      <c r="K3" s="185" t="s">
        <v>8</v>
      </c>
      <c r="L3" s="185"/>
      <c r="M3" s="185"/>
      <c r="N3" s="184" t="s">
        <v>9</v>
      </c>
      <c r="O3" s="186" t="s">
        <v>10</v>
      </c>
      <c r="Q3" s="187" t="s">
        <v>273</v>
      </c>
      <c r="R3" s="178" t="s">
        <v>274</v>
      </c>
    </row>
    <row r="4" spans="1:18" s="5" customFormat="1" ht="26.25" x14ac:dyDescent="0.55000000000000004">
      <c r="A4" s="183"/>
      <c r="B4" s="183"/>
      <c r="C4" s="183"/>
      <c r="D4" s="183"/>
      <c r="E4" s="184"/>
      <c r="F4" s="184"/>
      <c r="G4" s="184"/>
      <c r="H4" s="76" t="s">
        <v>11</v>
      </c>
      <c r="I4" s="138"/>
      <c r="J4" s="184"/>
      <c r="K4" s="68" t="s">
        <v>12</v>
      </c>
      <c r="L4" s="69" t="s">
        <v>13</v>
      </c>
      <c r="M4" s="68" t="s">
        <v>14</v>
      </c>
      <c r="N4" s="184"/>
      <c r="O4" s="186"/>
      <c r="Q4" s="188"/>
      <c r="R4" s="179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20</v>
      </c>
      <c r="F5" s="70"/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18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47</v>
      </c>
      <c r="F6" s="70"/>
      <c r="G6" s="46">
        <f t="shared" si="0"/>
        <v>47</v>
      </c>
      <c r="H6" s="77">
        <v>0</v>
      </c>
      <c r="I6" s="75">
        <v>0</v>
      </c>
      <c r="J6" s="46">
        <f t="shared" si="1"/>
        <v>42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2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3</v>
      </c>
      <c r="F15" s="70"/>
      <c r="G15" s="46">
        <f t="shared" si="0"/>
        <v>3</v>
      </c>
      <c r="H15" s="77">
        <v>0</v>
      </c>
      <c r="I15" s="75">
        <v>0</v>
      </c>
      <c r="J15" s="46">
        <f t="shared" si="1"/>
        <v>2</v>
      </c>
      <c r="K15" s="71">
        <v>1</v>
      </c>
      <c r="L15" s="15">
        <v>50</v>
      </c>
      <c r="M15" s="64">
        <f t="shared" si="2"/>
        <v>50</v>
      </c>
      <c r="N15" s="17" t="s">
        <v>16</v>
      </c>
      <c r="O15" s="18"/>
      <c r="P15" s="122">
        <f t="shared" si="3"/>
        <v>50</v>
      </c>
      <c r="Q15" s="120">
        <v>22.41</v>
      </c>
      <c r="R15" s="43">
        <f t="shared" si="4"/>
        <v>22.41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5</v>
      </c>
      <c r="F18" s="70"/>
      <c r="G18" s="46">
        <f t="shared" si="0"/>
        <v>5</v>
      </c>
      <c r="H18" s="77">
        <v>0</v>
      </c>
      <c r="I18" s="75">
        <v>0</v>
      </c>
      <c r="J18" s="46">
        <f t="shared" si="1"/>
        <v>3</v>
      </c>
      <c r="K18" s="71">
        <v>2</v>
      </c>
      <c r="L18" s="15">
        <v>50</v>
      </c>
      <c r="M18" s="64">
        <f t="shared" si="2"/>
        <v>100</v>
      </c>
      <c r="N18" s="17" t="s">
        <v>16</v>
      </c>
      <c r="O18" s="18"/>
      <c r="P18" s="122">
        <f t="shared" si="3"/>
        <v>100</v>
      </c>
      <c r="Q18" s="120">
        <v>19.12</v>
      </c>
      <c r="R18" s="43">
        <f t="shared" si="4"/>
        <v>38.24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8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50</v>
      </c>
      <c r="F22" s="70"/>
      <c r="G22" s="46">
        <f t="shared" si="0"/>
        <v>50</v>
      </c>
      <c r="H22" s="77">
        <v>0</v>
      </c>
      <c r="I22" s="75">
        <v>0</v>
      </c>
      <c r="J22" s="46">
        <f t="shared" si="1"/>
        <v>49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22</v>
      </c>
      <c r="F24" s="70"/>
      <c r="G24" s="46">
        <f t="shared" si="0"/>
        <v>22</v>
      </c>
      <c r="H24" s="77">
        <v>0</v>
      </c>
      <c r="I24" s="75">
        <v>0</v>
      </c>
      <c r="J24" s="46">
        <f t="shared" si="1"/>
        <v>22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25</v>
      </c>
      <c r="F25" s="70"/>
      <c r="G25" s="46">
        <f t="shared" si="0"/>
        <v>25</v>
      </c>
      <c r="H25" s="77">
        <v>0</v>
      </c>
      <c r="I25" s="75">
        <v>0</v>
      </c>
      <c r="J25" s="46">
        <f t="shared" si="1"/>
        <v>25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50</v>
      </c>
      <c r="F28" s="70"/>
      <c r="G28" s="46">
        <f t="shared" si="5"/>
        <v>50</v>
      </c>
      <c r="H28" s="77">
        <v>0</v>
      </c>
      <c r="I28" s="75">
        <v>0</v>
      </c>
      <c r="J28" s="46">
        <f t="shared" si="6"/>
        <v>50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45</v>
      </c>
      <c r="F31" s="70"/>
      <c r="G31" s="46">
        <f t="shared" si="5"/>
        <v>45</v>
      </c>
      <c r="H31" s="77">
        <v>0</v>
      </c>
      <c r="I31" s="75">
        <v>0</v>
      </c>
      <c r="J31" s="46">
        <f t="shared" si="6"/>
        <v>44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13</v>
      </c>
      <c r="F32" s="70"/>
      <c r="G32" s="46">
        <f t="shared" si="5"/>
        <v>13</v>
      </c>
      <c r="H32" s="77">
        <v>0</v>
      </c>
      <c r="I32" s="75">
        <v>0</v>
      </c>
      <c r="J32" s="46">
        <f t="shared" si="6"/>
        <v>12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2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6</v>
      </c>
      <c r="F35" s="70"/>
      <c r="G35" s="46">
        <f t="shared" si="5"/>
        <v>6</v>
      </c>
      <c r="H35" s="77">
        <v>0</v>
      </c>
      <c r="I35" s="75">
        <v>0</v>
      </c>
      <c r="J35" s="46">
        <f t="shared" si="6"/>
        <v>6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2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10</v>
      </c>
      <c r="F46" s="70"/>
      <c r="G46" s="46">
        <f t="shared" si="5"/>
        <v>10</v>
      </c>
      <c r="H46" s="77">
        <v>0</v>
      </c>
      <c r="I46" s="75">
        <v>0</v>
      </c>
      <c r="J46" s="46">
        <f t="shared" si="6"/>
        <v>9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14</v>
      </c>
      <c r="F47" s="70"/>
      <c r="G47" s="46">
        <f t="shared" si="5"/>
        <v>14</v>
      </c>
      <c r="H47" s="77">
        <v>0</v>
      </c>
      <c r="I47" s="75">
        <v>0</v>
      </c>
      <c r="J47" s="46">
        <f t="shared" si="6"/>
        <v>13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2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14</v>
      </c>
      <c r="F48" s="70"/>
      <c r="G48" s="46">
        <f t="shared" si="5"/>
        <v>14</v>
      </c>
      <c r="H48" s="77">
        <v>0</v>
      </c>
      <c r="I48" s="75">
        <v>0</v>
      </c>
      <c r="J48" s="46">
        <f t="shared" si="6"/>
        <v>13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9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7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22">
        <f t="shared" si="3"/>
        <v>200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6</v>
      </c>
      <c r="F65" s="70"/>
      <c r="G65" s="46">
        <f t="shared" si="5"/>
        <v>6</v>
      </c>
      <c r="H65" s="77">
        <v>0</v>
      </c>
      <c r="I65" s="75">
        <v>0</v>
      </c>
      <c r="J65" s="46">
        <f t="shared" si="6"/>
        <v>5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2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12</v>
      </c>
      <c r="F77" s="70"/>
      <c r="G77" s="46">
        <f t="shared" si="5"/>
        <v>12</v>
      </c>
      <c r="H77" s="77">
        <v>0</v>
      </c>
      <c r="I77" s="75">
        <v>0</v>
      </c>
      <c r="J77" s="46">
        <f t="shared" si="6"/>
        <v>12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30</v>
      </c>
      <c r="F112" s="70"/>
      <c r="G112" s="46">
        <f t="shared" si="20"/>
        <v>30</v>
      </c>
      <c r="H112" s="77">
        <v>0</v>
      </c>
      <c r="I112" s="75">
        <v>0</v>
      </c>
      <c r="J112" s="46">
        <f t="shared" si="21"/>
        <v>29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1</v>
      </c>
      <c r="F113" s="70"/>
      <c r="G113" s="46">
        <f t="shared" si="20"/>
        <v>1</v>
      </c>
      <c r="H113" s="77">
        <v>0</v>
      </c>
      <c r="I113" s="75">
        <v>0</v>
      </c>
      <c r="J113" s="46">
        <f t="shared" si="21"/>
        <v>1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12</v>
      </c>
      <c r="F115" s="70"/>
      <c r="G115" s="46">
        <f t="shared" si="20"/>
        <v>12</v>
      </c>
      <c r="H115" s="77">
        <v>0</v>
      </c>
      <c r="I115" s="75">
        <v>0</v>
      </c>
      <c r="J115" s="46">
        <f t="shared" si="21"/>
        <v>11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2">
        <f t="shared" si="7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8</v>
      </c>
      <c r="F116" s="70"/>
      <c r="G116" s="46">
        <f t="shared" si="20"/>
        <v>8</v>
      </c>
      <c r="H116" s="77">
        <v>0</v>
      </c>
      <c r="I116" s="75">
        <v>0</v>
      </c>
      <c r="J116" s="46">
        <f t="shared" si="21"/>
        <v>6</v>
      </c>
      <c r="K116" s="71">
        <v>2</v>
      </c>
      <c r="L116" s="22">
        <v>100</v>
      </c>
      <c r="M116" s="64">
        <f t="shared" si="8"/>
        <v>200</v>
      </c>
      <c r="N116" s="17" t="s">
        <v>16</v>
      </c>
      <c r="O116" s="18"/>
      <c r="P116" s="122">
        <f t="shared" si="7"/>
        <v>200</v>
      </c>
      <c r="Q116" s="89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3</v>
      </c>
      <c r="F125" s="70"/>
      <c r="G125" s="46">
        <f t="shared" si="20"/>
        <v>3</v>
      </c>
      <c r="H125" s="77">
        <v>0</v>
      </c>
      <c r="I125" s="75">
        <v>0</v>
      </c>
      <c r="J125" s="46">
        <f t="shared" si="21"/>
        <v>2</v>
      </c>
      <c r="K125" s="71">
        <v>1</v>
      </c>
      <c r="L125" s="22">
        <v>50</v>
      </c>
      <c r="M125" s="64">
        <f t="shared" si="8"/>
        <v>50</v>
      </c>
      <c r="N125" s="17" t="s">
        <v>16</v>
      </c>
      <c r="O125" s="18"/>
      <c r="P125" s="122">
        <f t="shared" si="7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9</v>
      </c>
      <c r="F126" s="70"/>
      <c r="G126" s="46">
        <f t="shared" si="20"/>
        <v>9</v>
      </c>
      <c r="H126" s="77">
        <v>0</v>
      </c>
      <c r="I126" s="75">
        <v>0</v>
      </c>
      <c r="J126" s="46">
        <f t="shared" si="21"/>
        <v>9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5</v>
      </c>
      <c r="F131" s="70"/>
      <c r="G131" s="46">
        <f t="shared" si="20"/>
        <v>5</v>
      </c>
      <c r="H131" s="77">
        <v>0</v>
      </c>
      <c r="I131" s="75">
        <v>0</v>
      </c>
      <c r="J131" s="46">
        <f t="shared" si="21"/>
        <v>3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/>
      <c r="P131" s="122">
        <f t="shared" si="7"/>
        <v>100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10</v>
      </c>
      <c r="F133" s="70"/>
      <c r="G133" s="46">
        <f t="shared" si="20"/>
        <v>10</v>
      </c>
      <c r="H133" s="77">
        <v>0</v>
      </c>
      <c r="I133" s="75">
        <v>0</v>
      </c>
      <c r="J133" s="46">
        <f t="shared" si="21"/>
        <v>9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2">
        <f t="shared" si="7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+'19'!J156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+'19'!J157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1437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22</v>
      </c>
      <c r="F175" s="70"/>
      <c r="G175" s="46">
        <f t="shared" si="27"/>
        <v>22</v>
      </c>
      <c r="H175" s="77">
        <v>0</v>
      </c>
      <c r="I175" s="75">
        <v>0</v>
      </c>
      <c r="J175" s="46">
        <f t="shared" si="28"/>
        <v>22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1</v>
      </c>
      <c r="F178" s="70"/>
      <c r="G178" s="46">
        <f t="shared" si="27"/>
        <v>1</v>
      </c>
      <c r="H178" s="77">
        <v>0</v>
      </c>
      <c r="I178" s="75">
        <v>0</v>
      </c>
      <c r="J178" s="46">
        <f t="shared" si="28"/>
        <v>1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23</v>
      </c>
      <c r="F180" s="70"/>
      <c r="G180" s="46">
        <f t="shared" si="27"/>
        <v>23</v>
      </c>
      <c r="H180" s="77">
        <v>0</v>
      </c>
      <c r="I180" s="75">
        <v>0</v>
      </c>
      <c r="J180" s="46">
        <f t="shared" si="28"/>
        <v>23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+'19'!J188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15</v>
      </c>
      <c r="F193" s="70"/>
      <c r="G193" s="46">
        <f t="shared" si="27"/>
        <v>15</v>
      </c>
      <c r="H193" s="77">
        <v>0</v>
      </c>
      <c r="I193" s="75">
        <v>0</v>
      </c>
      <c r="J193" s="46">
        <f t="shared" si="28"/>
        <v>14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2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27</v>
      </c>
      <c r="F194" s="70"/>
      <c r="G194" s="46">
        <f t="shared" si="27"/>
        <v>27</v>
      </c>
      <c r="H194" s="77">
        <v>0</v>
      </c>
      <c r="I194" s="75">
        <v>0</v>
      </c>
      <c r="J194" s="46">
        <f t="shared" si="28"/>
        <v>26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2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69</v>
      </c>
      <c r="F205" s="70"/>
      <c r="G205" s="46">
        <f t="shared" si="27"/>
        <v>69</v>
      </c>
      <c r="H205" s="77">
        <v>0</v>
      </c>
      <c r="I205" s="75">
        <v>0</v>
      </c>
      <c r="J205" s="46">
        <f t="shared" si="28"/>
        <v>69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6</v>
      </c>
      <c r="F208" s="70"/>
      <c r="G208" s="46">
        <f t="shared" si="27"/>
        <v>6</v>
      </c>
      <c r="H208" s="77">
        <v>0</v>
      </c>
      <c r="I208" s="75">
        <v>0</v>
      </c>
      <c r="J208" s="46">
        <f t="shared" si="28"/>
        <v>2</v>
      </c>
      <c r="K208" s="71">
        <v>4</v>
      </c>
      <c r="L208" s="20">
        <v>50</v>
      </c>
      <c r="M208" s="64">
        <f t="shared" si="31"/>
        <v>200</v>
      </c>
      <c r="N208" s="17" t="s">
        <v>16</v>
      </c>
      <c r="O208" s="18"/>
      <c r="P208" s="122">
        <f t="shared" si="35"/>
        <v>200</v>
      </c>
      <c r="Q208" s="89">
        <v>33</v>
      </c>
      <c r="R208" s="43">
        <f t="shared" si="32"/>
        <v>132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12</v>
      </c>
      <c r="F209" s="70"/>
      <c r="G209" s="46">
        <f t="shared" si="27"/>
        <v>12</v>
      </c>
      <c r="H209" s="77">
        <v>0</v>
      </c>
      <c r="I209" s="75">
        <v>0</v>
      </c>
      <c r="J209" s="46">
        <f t="shared" si="28"/>
        <v>12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+'19'!J235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+'19'!J236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+'19'!J237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+'19'!J238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+'19'!J239</f>
        <v>5</v>
      </c>
      <c r="F239" s="70"/>
      <c r="G239" s="46">
        <f t="shared" si="37"/>
        <v>5</v>
      </c>
      <c r="H239" s="77">
        <v>0</v>
      </c>
      <c r="I239" s="75">
        <v>0</v>
      </c>
      <c r="J239" s="46">
        <f t="shared" si="38"/>
        <v>5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+'19'!J240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+'19'!J241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+'19'!J242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+'19'!J243</f>
        <v>1</v>
      </c>
      <c r="F243" s="70"/>
      <c r="G243" s="46">
        <f t="shared" si="37"/>
        <v>1</v>
      </c>
      <c r="H243" s="77">
        <v>0</v>
      </c>
      <c r="I243" s="75">
        <v>0</v>
      </c>
      <c r="J243" s="46">
        <f t="shared" si="38"/>
        <v>1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+'19'!J244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+'19'!J245</f>
        <v>7</v>
      </c>
      <c r="F245" s="70"/>
      <c r="G245" s="46">
        <f t="shared" si="37"/>
        <v>7</v>
      </c>
      <c r="H245" s="77">
        <v>0</v>
      </c>
      <c r="I245" s="75">
        <v>0</v>
      </c>
      <c r="J245" s="46">
        <f t="shared" si="38"/>
        <v>7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+'19'!J246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+'19'!J247</f>
        <v>30</v>
      </c>
      <c r="F247" s="70"/>
      <c r="G247" s="46">
        <f t="shared" si="37"/>
        <v>30</v>
      </c>
      <c r="H247" s="77">
        <v>0</v>
      </c>
      <c r="I247" s="75">
        <v>0</v>
      </c>
      <c r="J247" s="46">
        <f t="shared" si="38"/>
        <v>27</v>
      </c>
      <c r="K247" s="71">
        <v>3</v>
      </c>
      <c r="L247" s="20">
        <v>15</v>
      </c>
      <c r="M247" s="64">
        <f t="shared" si="39"/>
        <v>45</v>
      </c>
      <c r="N247" s="17" t="s">
        <v>16</v>
      </c>
      <c r="O247" s="18"/>
      <c r="P247" s="122">
        <f t="shared" si="35"/>
        <v>45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+'19'!J248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+'19'!J249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+'19'!J250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+'19'!J251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ref="J251:J252" si="43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+'19'!J252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+'19'!J253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Q254" s="90"/>
      <c r="R254" s="74">
        <f>SUM(R5:R253)</f>
        <v>1089.3600000000001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80" t="s">
        <v>212</v>
      </c>
      <c r="L255" s="181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2845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825</v>
      </c>
      <c r="O258" s="2">
        <v>115</v>
      </c>
      <c r="P258" s="2">
        <v>130</v>
      </c>
      <c r="Q258" s="87">
        <v>150</v>
      </c>
      <c r="R258" s="2">
        <v>100</v>
      </c>
      <c r="S258" s="2">
        <v>330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2020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6">
    <mergeCell ref="Q3:Q4"/>
    <mergeCell ref="R3:R4"/>
    <mergeCell ref="K255:L255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AB340"/>
  <sheetViews>
    <sheetView zoomScale="80" zoomScaleNormal="80" workbookViewId="0">
      <pane xSplit="10" ySplit="4" topLeftCell="K5" activePane="bottomRight" state="frozen"/>
      <selection activeCell="B247" sqref="B247:L247"/>
      <selection pane="topRight" activeCell="B247" sqref="B247:L247"/>
      <selection pane="bottomLeft" activeCell="B247" sqref="B247:L247"/>
      <selection pane="bottomRight" activeCell="L83" sqref="L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18</v>
      </c>
      <c r="F5" s="70"/>
      <c r="G5" s="46">
        <f t="shared" ref="G5:G26" si="0">E5+F5</f>
        <v>18</v>
      </c>
      <c r="H5" s="77">
        <v>0</v>
      </c>
      <c r="I5" s="75">
        <v>0</v>
      </c>
      <c r="J5" s="46">
        <f t="shared" ref="J5:J26" si="1">+G5-H5-K5-I5</f>
        <v>0</v>
      </c>
      <c r="K5" s="71">
        <v>18</v>
      </c>
      <c r="L5" s="15">
        <v>50</v>
      </c>
      <c r="M5" s="64">
        <f>+L5*K5</f>
        <v>900</v>
      </c>
      <c r="N5" s="17" t="s">
        <v>16</v>
      </c>
      <c r="O5" s="18">
        <v>100</v>
      </c>
      <c r="P5" s="122">
        <f>SUM(M5-O5)</f>
        <v>800</v>
      </c>
      <c r="Q5" s="120">
        <v>18.97</v>
      </c>
      <c r="R5" s="43">
        <f>+K5*Q5</f>
        <v>341.46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35</v>
      </c>
      <c r="K6" s="71">
        <v>7</v>
      </c>
      <c r="L6" s="15">
        <v>100</v>
      </c>
      <c r="M6" s="64">
        <f t="shared" ref="M6:M80" si="2">+L6*K6</f>
        <v>700</v>
      </c>
      <c r="N6" s="17" t="s">
        <v>16</v>
      </c>
      <c r="O6" s="18"/>
      <c r="P6" s="122">
        <f t="shared" ref="P6:P80" si="3">SUM(M6-O6)</f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0</v>
      </c>
      <c r="K11" s="71">
        <v>8</v>
      </c>
      <c r="L11" s="15">
        <v>50</v>
      </c>
      <c r="M11" s="64">
        <f t="shared" si="2"/>
        <v>400</v>
      </c>
      <c r="N11" s="17" t="s">
        <v>16</v>
      </c>
      <c r="O11" s="18"/>
      <c r="P11" s="122">
        <f t="shared" si="3"/>
        <v>400</v>
      </c>
      <c r="Q11" s="120">
        <v>19.36</v>
      </c>
      <c r="R11" s="43">
        <f t="shared" si="4"/>
        <v>154.88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2</v>
      </c>
      <c r="F15" s="70"/>
      <c r="G15" s="46">
        <f t="shared" si="0"/>
        <v>2</v>
      </c>
      <c r="H15" s="77">
        <v>0</v>
      </c>
      <c r="I15" s="75">
        <v>0</v>
      </c>
      <c r="J15" s="46">
        <f t="shared" si="1"/>
        <v>0</v>
      </c>
      <c r="K15" s="71">
        <v>2</v>
      </c>
      <c r="L15" s="15">
        <v>50</v>
      </c>
      <c r="M15" s="64">
        <f t="shared" si="2"/>
        <v>100</v>
      </c>
      <c r="N15" s="17" t="s">
        <v>16</v>
      </c>
      <c r="O15" s="18"/>
      <c r="P15" s="122">
        <f t="shared" si="3"/>
        <v>100</v>
      </c>
      <c r="Q15" s="120">
        <v>22.41</v>
      </c>
      <c r="R15" s="43">
        <f t="shared" si="4"/>
        <v>44.82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3</v>
      </c>
      <c r="F18" s="70"/>
      <c r="G18" s="46">
        <f t="shared" si="0"/>
        <v>3</v>
      </c>
      <c r="H18" s="77">
        <v>0</v>
      </c>
      <c r="I18" s="75">
        <v>0</v>
      </c>
      <c r="J18" s="46">
        <f t="shared" si="1"/>
        <v>2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8</v>
      </c>
      <c r="F20" s="70"/>
      <c r="G20" s="46">
        <f t="shared" si="0"/>
        <v>8</v>
      </c>
      <c r="H20" s="77">
        <v>0</v>
      </c>
      <c r="I20" s="75">
        <v>0</v>
      </c>
      <c r="J20" s="46">
        <f t="shared" si="1"/>
        <v>7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49</v>
      </c>
      <c r="F22" s="70"/>
      <c r="G22" s="46">
        <f t="shared" si="0"/>
        <v>49</v>
      </c>
      <c r="H22" s="77">
        <v>0</v>
      </c>
      <c r="I22" s="75">
        <v>0</v>
      </c>
      <c r="J22" s="46">
        <f t="shared" si="1"/>
        <v>42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/>
      <c r="P22" s="122">
        <f t="shared" si="3"/>
        <v>700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22</v>
      </c>
      <c r="F24" s="70"/>
      <c r="G24" s="46">
        <f t="shared" si="0"/>
        <v>22</v>
      </c>
      <c r="H24" s="77">
        <v>0</v>
      </c>
      <c r="I24" s="75">
        <v>0</v>
      </c>
      <c r="J24" s="46">
        <f t="shared" si="1"/>
        <v>19</v>
      </c>
      <c r="K24" s="71">
        <v>3</v>
      </c>
      <c r="L24" s="15">
        <v>100</v>
      </c>
      <c r="M24" s="64">
        <f t="shared" si="2"/>
        <v>300</v>
      </c>
      <c r="N24" s="17" t="s">
        <v>16</v>
      </c>
      <c r="O24" s="18"/>
      <c r="P24" s="122">
        <f t="shared" si="3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25</v>
      </c>
      <c r="F25" s="70"/>
      <c r="G25" s="46">
        <f t="shared" si="0"/>
        <v>25</v>
      </c>
      <c r="H25" s="77">
        <v>0</v>
      </c>
      <c r="I25" s="75">
        <v>0</v>
      </c>
      <c r="J25" s="46">
        <f t="shared" si="1"/>
        <v>25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50</v>
      </c>
      <c r="F28" s="70"/>
      <c r="G28" s="46">
        <f t="shared" si="5"/>
        <v>50</v>
      </c>
      <c r="H28" s="77">
        <v>0</v>
      </c>
      <c r="I28" s="75">
        <v>0</v>
      </c>
      <c r="J28" s="46">
        <f t="shared" si="6"/>
        <v>47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22">
        <f t="shared" si="3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44</v>
      </c>
      <c r="F31" s="70"/>
      <c r="G31" s="46">
        <f t="shared" si="5"/>
        <v>44</v>
      </c>
      <c r="H31" s="77">
        <v>0</v>
      </c>
      <c r="I31" s="75">
        <v>0</v>
      </c>
      <c r="J31" s="46">
        <f t="shared" si="6"/>
        <v>37</v>
      </c>
      <c r="K31" s="71">
        <v>7</v>
      </c>
      <c r="L31" s="15">
        <v>100</v>
      </c>
      <c r="M31" s="64">
        <f t="shared" si="2"/>
        <v>700</v>
      </c>
      <c r="N31" s="17" t="s">
        <v>16</v>
      </c>
      <c r="O31" s="18"/>
      <c r="P31" s="122">
        <f t="shared" si="3"/>
        <v>700</v>
      </c>
      <c r="Q31" s="12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12</v>
      </c>
      <c r="F32" s="70"/>
      <c r="G32" s="46">
        <f t="shared" si="5"/>
        <v>12</v>
      </c>
      <c r="H32" s="77">
        <v>0</v>
      </c>
      <c r="I32" s="75">
        <v>0</v>
      </c>
      <c r="J32" s="46">
        <f t="shared" si="6"/>
        <v>9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2">
        <f t="shared" si="3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6</v>
      </c>
      <c r="F35" s="70"/>
      <c r="G35" s="46">
        <f t="shared" si="5"/>
        <v>6</v>
      </c>
      <c r="H35" s="77">
        <v>0</v>
      </c>
      <c r="I35" s="75">
        <v>0</v>
      </c>
      <c r="J35" s="46">
        <f t="shared" si="6"/>
        <v>5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2">
        <f t="shared" si="3"/>
        <v>130</v>
      </c>
      <c r="Q35" s="89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3</v>
      </c>
      <c r="F39" s="70"/>
      <c r="G39" s="46">
        <f t="shared" si="5"/>
        <v>3</v>
      </c>
      <c r="H39" s="77">
        <v>0</v>
      </c>
      <c r="I39" s="75">
        <v>0</v>
      </c>
      <c r="J39" s="46">
        <f t="shared" si="6"/>
        <v>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2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2</v>
      </c>
      <c r="K40" s="71">
        <v>3</v>
      </c>
      <c r="L40" s="15">
        <v>50</v>
      </c>
      <c r="M40" s="64">
        <f t="shared" si="2"/>
        <v>150</v>
      </c>
      <c r="N40" s="17" t="s">
        <v>16</v>
      </c>
      <c r="O40" s="18"/>
      <c r="P40" s="122">
        <f t="shared" si="3"/>
        <v>150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9</v>
      </c>
      <c r="F46" s="70"/>
      <c r="G46" s="46">
        <f t="shared" si="5"/>
        <v>9</v>
      </c>
      <c r="H46" s="77">
        <v>0</v>
      </c>
      <c r="I46" s="75">
        <v>0</v>
      </c>
      <c r="J46" s="46">
        <f t="shared" si="6"/>
        <v>8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2">
        <f t="shared" si="3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13</v>
      </c>
      <c r="F47" s="70"/>
      <c r="G47" s="46">
        <f t="shared" si="5"/>
        <v>13</v>
      </c>
      <c r="H47" s="77">
        <v>0</v>
      </c>
      <c r="I47" s="75">
        <v>0</v>
      </c>
      <c r="J47" s="46">
        <f t="shared" si="6"/>
        <v>7</v>
      </c>
      <c r="K47" s="71">
        <v>6</v>
      </c>
      <c r="L47" s="15">
        <v>50</v>
      </c>
      <c r="M47" s="64">
        <f t="shared" si="2"/>
        <v>300</v>
      </c>
      <c r="N47" s="17" t="s">
        <v>16</v>
      </c>
      <c r="O47" s="18"/>
      <c r="P47" s="122">
        <f t="shared" si="3"/>
        <v>300</v>
      </c>
      <c r="Q47" s="120">
        <v>17.989999999999998</v>
      </c>
      <c r="R47" s="43">
        <f t="shared" si="4"/>
        <v>107.94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10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>
        <v>50</v>
      </c>
      <c r="P48" s="122">
        <f>SUM(M48-O48)</f>
        <v>100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7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2">
        <f>SUM(M49-O49)</f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1</v>
      </c>
      <c r="K50" s="71">
        <v>8</v>
      </c>
      <c r="L50" s="15">
        <v>50</v>
      </c>
      <c r="M50" s="64">
        <f t="shared" si="2"/>
        <v>400</v>
      </c>
      <c r="N50" s="17" t="s">
        <v>16</v>
      </c>
      <c r="O50" s="18"/>
      <c r="P50" s="122">
        <f t="shared" si="3"/>
        <v>400</v>
      </c>
      <c r="Q50" s="120">
        <v>20.32</v>
      </c>
      <c r="R50" s="43">
        <f t="shared" si="4"/>
        <v>162.56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7</v>
      </c>
      <c r="F53" s="70"/>
      <c r="G53" s="46">
        <f t="shared" si="5"/>
        <v>7</v>
      </c>
      <c r="H53" s="77">
        <v>0</v>
      </c>
      <c r="I53" s="75">
        <v>0</v>
      </c>
      <c r="J53" s="46">
        <f t="shared" si="6"/>
        <v>3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/>
      <c r="P53" s="122">
        <f>SUM(M53-O53)</f>
        <v>200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4</v>
      </c>
      <c r="F59" s="70"/>
      <c r="G59" s="46">
        <f t="shared" si="5"/>
        <v>4</v>
      </c>
      <c r="H59" s="77">
        <v>0</v>
      </c>
      <c r="I59" s="75">
        <v>0</v>
      </c>
      <c r="J59" s="46">
        <f t="shared" si="6"/>
        <v>3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/>
      <c r="P59" s="122">
        <f t="shared" si="3"/>
        <v>120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3</v>
      </c>
      <c r="K66" s="71">
        <v>2</v>
      </c>
      <c r="L66" s="15">
        <v>50</v>
      </c>
      <c r="M66" s="64">
        <f t="shared" si="2"/>
        <v>100</v>
      </c>
      <c r="N66" s="17" t="s">
        <v>16</v>
      </c>
      <c r="O66" s="18"/>
      <c r="P66" s="122">
        <f t="shared" si="3"/>
        <v>100</v>
      </c>
      <c r="Q66" s="89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2</v>
      </c>
      <c r="F74" s="70">
        <v>1</v>
      </c>
      <c r="G74" s="46">
        <f t="shared" si="5"/>
        <v>3</v>
      </c>
      <c r="H74" s="77">
        <v>0</v>
      </c>
      <c r="I74" s="75">
        <v>0</v>
      </c>
      <c r="J74" s="46">
        <f t="shared" si="6"/>
        <v>0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/>
      <c r="P74" s="122">
        <f t="shared" si="3"/>
        <v>150</v>
      </c>
      <c r="Q74" s="89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12</v>
      </c>
      <c r="F77" s="70"/>
      <c r="G77" s="46">
        <f t="shared" si="5"/>
        <v>12</v>
      </c>
      <c r="H77" s="77">
        <v>0</v>
      </c>
      <c r="I77" s="75">
        <v>0</v>
      </c>
      <c r="J77" s="46">
        <f t="shared" si="6"/>
        <v>10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2">
        <f t="shared" si="3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29</v>
      </c>
      <c r="F112" s="70"/>
      <c r="G112" s="46">
        <f t="shared" si="23"/>
        <v>29</v>
      </c>
      <c r="H112" s="77">
        <v>0</v>
      </c>
      <c r="I112" s="75">
        <v>0</v>
      </c>
      <c r="J112" s="46">
        <f t="shared" si="24"/>
        <v>27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2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1</v>
      </c>
      <c r="F113" s="70"/>
      <c r="G113" s="46">
        <f t="shared" si="23"/>
        <v>1</v>
      </c>
      <c r="H113" s="77">
        <v>0</v>
      </c>
      <c r="I113" s="75">
        <v>0</v>
      </c>
      <c r="J113" s="46">
        <f t="shared" si="24"/>
        <v>0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6</v>
      </c>
      <c r="F116" s="70"/>
      <c r="G116" s="46">
        <f t="shared" si="23"/>
        <v>6</v>
      </c>
      <c r="H116" s="77">
        <v>0</v>
      </c>
      <c r="I116" s="75">
        <v>0</v>
      </c>
      <c r="J116" s="46">
        <f t="shared" si="24"/>
        <v>2</v>
      </c>
      <c r="K116" s="71">
        <v>4</v>
      </c>
      <c r="L116" s="22">
        <v>100</v>
      </c>
      <c r="M116" s="64">
        <f t="shared" si="7"/>
        <v>400</v>
      </c>
      <c r="N116" s="17" t="s">
        <v>16</v>
      </c>
      <c r="O116" s="18"/>
      <c r="P116" s="122">
        <f t="shared" si="8"/>
        <v>400</v>
      </c>
      <c r="Q116" s="89">
        <v>13.03</v>
      </c>
      <c r="R116" s="43">
        <f t="shared" si="9"/>
        <v>52.12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9</v>
      </c>
      <c r="F126" s="70"/>
      <c r="G126" s="46">
        <f t="shared" si="23"/>
        <v>9</v>
      </c>
      <c r="H126" s="77">
        <v>0</v>
      </c>
      <c r="I126" s="75">
        <v>0</v>
      </c>
      <c r="J126" s="46">
        <f t="shared" si="24"/>
        <v>9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3</v>
      </c>
      <c r="F131" s="70"/>
      <c r="G131" s="46">
        <f t="shared" si="23"/>
        <v>3</v>
      </c>
      <c r="H131" s="77">
        <v>0</v>
      </c>
      <c r="I131" s="75">
        <v>0</v>
      </c>
      <c r="J131" s="46">
        <f t="shared" si="24"/>
        <v>1</v>
      </c>
      <c r="K131" s="71">
        <v>2</v>
      </c>
      <c r="L131" s="22">
        <v>50</v>
      </c>
      <c r="M131" s="64">
        <f t="shared" si="7"/>
        <v>100</v>
      </c>
      <c r="N131" s="17" t="s">
        <v>16</v>
      </c>
      <c r="O131" s="18">
        <v>50</v>
      </c>
      <c r="P131" s="122">
        <f t="shared" si="8"/>
        <v>50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+'20'!J156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1437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+'20'!J157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1437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22</v>
      </c>
      <c r="F175" s="70"/>
      <c r="G175" s="46">
        <f t="shared" si="30"/>
        <v>22</v>
      </c>
      <c r="H175" s="77">
        <v>0</v>
      </c>
      <c r="I175" s="75">
        <v>0</v>
      </c>
      <c r="J175" s="46">
        <f t="shared" si="31"/>
        <v>19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/>
      <c r="P175" s="122">
        <f>SUM(M175-O175)</f>
        <v>150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23</v>
      </c>
      <c r="F180" s="70"/>
      <c r="G180" s="46">
        <f t="shared" si="30"/>
        <v>23</v>
      </c>
      <c r="H180" s="77">
        <v>0</v>
      </c>
      <c r="I180" s="75">
        <v>0</v>
      </c>
      <c r="J180" s="46">
        <f t="shared" si="31"/>
        <v>22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2">
        <f t="shared" si="35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+'20'!J188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14</v>
      </c>
      <c r="F193" s="70"/>
      <c r="G193" s="46">
        <f t="shared" si="30"/>
        <v>14</v>
      </c>
      <c r="H193" s="77">
        <v>0</v>
      </c>
      <c r="I193" s="75">
        <v>0</v>
      </c>
      <c r="J193" s="46">
        <f t="shared" si="31"/>
        <v>9</v>
      </c>
      <c r="K193" s="71">
        <v>5</v>
      </c>
      <c r="L193" s="20">
        <v>60</v>
      </c>
      <c r="M193" s="64">
        <f t="shared" si="34"/>
        <v>300</v>
      </c>
      <c r="N193" s="17" t="s">
        <v>16</v>
      </c>
      <c r="O193" s="18"/>
      <c r="P193" s="122">
        <f t="shared" si="35"/>
        <v>300</v>
      </c>
      <c r="Q193" s="89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26</v>
      </c>
      <c r="F194" s="70"/>
      <c r="G194" s="46">
        <f t="shared" si="30"/>
        <v>26</v>
      </c>
      <c r="H194" s="77">
        <v>0</v>
      </c>
      <c r="I194" s="75">
        <v>0</v>
      </c>
      <c r="J194" s="46">
        <f t="shared" si="31"/>
        <v>25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2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69</v>
      </c>
      <c r="F205" s="70"/>
      <c r="G205" s="46">
        <f t="shared" si="30"/>
        <v>69</v>
      </c>
      <c r="H205" s="77">
        <v>0</v>
      </c>
      <c r="I205" s="75">
        <v>0</v>
      </c>
      <c r="J205" s="46">
        <f t="shared" si="31"/>
        <v>63</v>
      </c>
      <c r="K205" s="71">
        <v>6</v>
      </c>
      <c r="L205" s="20">
        <v>55</v>
      </c>
      <c r="M205" s="64">
        <f t="shared" si="34"/>
        <v>330</v>
      </c>
      <c r="N205" s="17" t="s">
        <v>16</v>
      </c>
      <c r="O205" s="18"/>
      <c r="P205" s="122">
        <f t="shared" si="35"/>
        <v>330</v>
      </c>
      <c r="Q205" s="89">
        <v>40</v>
      </c>
      <c r="R205" s="43">
        <f t="shared" si="36"/>
        <v>240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2</v>
      </c>
      <c r="F208" s="70"/>
      <c r="G208" s="46">
        <f t="shared" si="30"/>
        <v>2</v>
      </c>
      <c r="H208" s="77">
        <v>0</v>
      </c>
      <c r="I208" s="75">
        <v>0</v>
      </c>
      <c r="J208" s="46">
        <f t="shared" si="31"/>
        <v>0</v>
      </c>
      <c r="K208" s="71">
        <v>2</v>
      </c>
      <c r="L208" s="20">
        <v>50</v>
      </c>
      <c r="M208" s="64">
        <f t="shared" si="34"/>
        <v>100</v>
      </c>
      <c r="N208" s="17" t="s">
        <v>16</v>
      </c>
      <c r="O208" s="18"/>
      <c r="P208" s="122">
        <f t="shared" si="35"/>
        <v>100</v>
      </c>
      <c r="Q208" s="89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12</v>
      </c>
      <c r="F209" s="70"/>
      <c r="G209" s="46">
        <f t="shared" si="30"/>
        <v>12</v>
      </c>
      <c r="H209" s="77">
        <v>0</v>
      </c>
      <c r="I209" s="75">
        <v>0</v>
      </c>
      <c r="J209" s="46">
        <f t="shared" si="31"/>
        <v>12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+'20'!J235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+'20'!J236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+'20'!J237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+'20'!J238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+'20'!J239</f>
        <v>5</v>
      </c>
      <c r="F239" s="70"/>
      <c r="G239" s="46">
        <f t="shared" si="40"/>
        <v>5</v>
      </c>
      <c r="H239" s="77">
        <v>0</v>
      </c>
      <c r="I239" s="75">
        <v>0</v>
      </c>
      <c r="J239" s="46">
        <f t="shared" si="41"/>
        <v>5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+'20'!J240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+'20'!J241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+'20'!J242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+'20'!J243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+'20'!J244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+'20'!J245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+'20'!J246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+'20'!J247</f>
        <v>27</v>
      </c>
      <c r="F247" s="70"/>
      <c r="G247" s="46">
        <f t="shared" si="40"/>
        <v>27</v>
      </c>
      <c r="H247" s="77">
        <v>0</v>
      </c>
      <c r="I247" s="75">
        <v>0</v>
      </c>
      <c r="J247" s="46">
        <f t="shared" si="41"/>
        <v>25</v>
      </c>
      <c r="K247" s="71">
        <v>2</v>
      </c>
      <c r="L247" s="20">
        <v>15</v>
      </c>
      <c r="M247" s="64">
        <f t="shared" si="42"/>
        <v>30</v>
      </c>
      <c r="N247" s="17" t="s">
        <v>16</v>
      </c>
      <c r="O247" s="18"/>
      <c r="P247" s="122">
        <f t="shared" si="43"/>
        <v>30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+'20'!J248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+'20'!J249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+'20'!J250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+'20'!J252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+'20'!J253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>
        <v>20.36</v>
      </c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3228.92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8475</v>
      </c>
    </row>
    <row r="257" spans="1:28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8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3115</v>
      </c>
      <c r="O258" s="2">
        <v>150</v>
      </c>
      <c r="P258" s="2">
        <v>250</v>
      </c>
      <c r="Q258" s="2">
        <v>150</v>
      </c>
      <c r="R258" s="2">
        <v>400</v>
      </c>
      <c r="S258" s="2">
        <v>150</v>
      </c>
      <c r="T258" s="2">
        <v>250</v>
      </c>
      <c r="U258" s="2">
        <v>250</v>
      </c>
      <c r="V258" s="2">
        <v>315</v>
      </c>
      <c r="W258" s="2">
        <v>60</v>
      </c>
      <c r="X258" s="2">
        <v>150</v>
      </c>
      <c r="Y258" s="2">
        <v>110</v>
      </c>
      <c r="Z258" s="2">
        <v>250</v>
      </c>
      <c r="AA258" s="2">
        <v>130</v>
      </c>
      <c r="AB258" s="2">
        <v>500</v>
      </c>
    </row>
    <row r="259" spans="1:28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8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8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200</v>
      </c>
    </row>
    <row r="262" spans="1:28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5160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5160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8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8" x14ac:dyDescent="0.5">
      <c r="J266" s="2"/>
      <c r="L266" s="2"/>
    </row>
    <row r="267" spans="1:28" ht="25.5" x14ac:dyDescent="0.55000000000000004">
      <c r="J267" s="2"/>
      <c r="L267" s="72" t="s">
        <v>271</v>
      </c>
      <c r="M267" s="2" t="s">
        <v>306</v>
      </c>
    </row>
    <row r="268" spans="1:28" x14ac:dyDescent="0.5">
      <c r="J268" s="2"/>
      <c r="L268" s="2"/>
    </row>
    <row r="269" spans="1:28" x14ac:dyDescent="0.5">
      <c r="J269" s="2"/>
      <c r="L269" s="2"/>
    </row>
    <row r="270" spans="1:28" x14ac:dyDescent="0.5">
      <c r="J270" s="2"/>
      <c r="L270" s="2"/>
    </row>
    <row r="271" spans="1:28" x14ac:dyDescent="0.5">
      <c r="J271" s="2"/>
      <c r="L271" s="2"/>
    </row>
    <row r="272" spans="1:2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B247" sqref="B247:L247"/>
      <selection pane="topRight" activeCell="B247" sqref="B247:L247"/>
      <selection pane="bottomLeft" activeCell="B247" sqref="B247:L247"/>
      <selection pane="bottomRight" activeCell="T15" sqref="T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35</v>
      </c>
      <c r="F6" s="70"/>
      <c r="G6" s="46">
        <f t="shared" si="0"/>
        <v>35</v>
      </c>
      <c r="H6" s="77">
        <v>0</v>
      </c>
      <c r="I6" s="75">
        <v>0</v>
      </c>
      <c r="J6" s="46">
        <f t="shared" si="1"/>
        <v>27</v>
      </c>
      <c r="K6" s="71">
        <v>8</v>
      </c>
      <c r="L6" s="15">
        <v>100</v>
      </c>
      <c r="M6" s="64">
        <f t="shared" ref="M6:M80" si="2">+L6*K6</f>
        <v>800</v>
      </c>
      <c r="N6" s="17" t="s">
        <v>16</v>
      </c>
      <c r="O6" s="18"/>
      <c r="P6" s="122">
        <f t="shared" ref="P6:P80" si="3">SUM(M6-O6)</f>
        <v>800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42</v>
      </c>
      <c r="F22" s="70"/>
      <c r="G22" s="46">
        <f t="shared" si="0"/>
        <v>42</v>
      </c>
      <c r="H22" s="77">
        <v>0</v>
      </c>
      <c r="I22" s="75">
        <v>0</v>
      </c>
      <c r="J22" s="46">
        <f t="shared" si="1"/>
        <v>41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19</v>
      </c>
      <c r="F24" s="70"/>
      <c r="G24" s="46">
        <f t="shared" si="0"/>
        <v>19</v>
      </c>
      <c r="H24" s="77">
        <v>0</v>
      </c>
      <c r="I24" s="75">
        <v>0</v>
      </c>
      <c r="J24" s="46">
        <f t="shared" si="1"/>
        <v>19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25</v>
      </c>
      <c r="F25" s="70"/>
      <c r="G25" s="46">
        <f t="shared" si="0"/>
        <v>25</v>
      </c>
      <c r="H25" s="77">
        <v>0</v>
      </c>
      <c r="I25" s="75">
        <v>0</v>
      </c>
      <c r="J25" s="46">
        <f t="shared" si="1"/>
        <v>25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47</v>
      </c>
      <c r="F28" s="70"/>
      <c r="G28" s="46">
        <f t="shared" si="5"/>
        <v>47</v>
      </c>
      <c r="H28" s="77">
        <v>0</v>
      </c>
      <c r="I28" s="75">
        <v>0</v>
      </c>
      <c r="J28" s="46">
        <f t="shared" si="6"/>
        <v>42</v>
      </c>
      <c r="K28" s="71">
        <v>5</v>
      </c>
      <c r="L28" s="15">
        <v>100</v>
      </c>
      <c r="M28" s="64">
        <f t="shared" si="2"/>
        <v>500</v>
      </c>
      <c r="N28" s="17" t="s">
        <v>16</v>
      </c>
      <c r="O28" s="18">
        <v>150</v>
      </c>
      <c r="P28" s="122">
        <f t="shared" si="3"/>
        <v>350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37</v>
      </c>
      <c r="F31" s="70"/>
      <c r="G31" s="46">
        <f t="shared" si="5"/>
        <v>37</v>
      </c>
      <c r="H31" s="77">
        <v>0</v>
      </c>
      <c r="I31" s="75">
        <v>0</v>
      </c>
      <c r="J31" s="46">
        <f t="shared" si="6"/>
        <v>35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2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9</v>
      </c>
      <c r="F32" s="70"/>
      <c r="G32" s="46">
        <f t="shared" si="5"/>
        <v>9</v>
      </c>
      <c r="H32" s="77">
        <v>0</v>
      </c>
      <c r="I32" s="75">
        <v>0</v>
      </c>
      <c r="J32" s="46">
        <f t="shared" si="6"/>
        <v>6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2">
        <f t="shared" si="3"/>
        <v>390</v>
      </c>
      <c r="Q32" s="89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1</v>
      </c>
      <c r="F39" s="70">
        <v>5</v>
      </c>
      <c r="G39" s="46">
        <f t="shared" si="5"/>
        <v>6</v>
      </c>
      <c r="H39" s="77">
        <v>0</v>
      </c>
      <c r="I39" s="75">
        <v>0</v>
      </c>
      <c r="J39" s="46">
        <f t="shared" si="6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2</v>
      </c>
      <c r="F40" s="70">
        <v>5</v>
      </c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7</v>
      </c>
      <c r="K46" s="71">
        <v>1</v>
      </c>
      <c r="L46" s="15">
        <v>50</v>
      </c>
      <c r="M46" s="64">
        <f t="shared" si="2"/>
        <v>50</v>
      </c>
      <c r="N46" s="17" t="s">
        <v>1443</v>
      </c>
      <c r="O46" s="18">
        <v>50</v>
      </c>
      <c r="P46" s="23">
        <f t="shared" si="3"/>
        <v>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7</v>
      </c>
      <c r="F47" s="70"/>
      <c r="G47" s="46">
        <f t="shared" si="5"/>
        <v>7</v>
      </c>
      <c r="H47" s="77">
        <v>0</v>
      </c>
      <c r="I47" s="75">
        <v>0</v>
      </c>
      <c r="J47" s="46">
        <f t="shared" si="6"/>
        <v>6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2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9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1</v>
      </c>
      <c r="F50" s="70"/>
      <c r="G50" s="46">
        <f t="shared" si="5"/>
        <v>1</v>
      </c>
      <c r="H50" s="77">
        <v>0</v>
      </c>
      <c r="I50" s="75">
        <v>0</v>
      </c>
      <c r="J50" s="46">
        <f t="shared" si="6"/>
        <v>0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3</v>
      </c>
      <c r="F53" s="70"/>
      <c r="G53" s="46">
        <f t="shared" si="5"/>
        <v>3</v>
      </c>
      <c r="H53" s="77">
        <v>0</v>
      </c>
      <c r="I53" s="75">
        <v>0</v>
      </c>
      <c r="J53" s="46">
        <f t="shared" si="6"/>
        <v>2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3</v>
      </c>
      <c r="F66" s="70"/>
      <c r="G66" s="46">
        <f t="shared" si="5"/>
        <v>3</v>
      </c>
      <c r="H66" s="77">
        <v>0</v>
      </c>
      <c r="I66" s="75">
        <v>0</v>
      </c>
      <c r="J66" s="46">
        <f t="shared" si="6"/>
        <v>2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2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0</v>
      </c>
      <c r="F74" s="70">
        <v>5</v>
      </c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10</v>
      </c>
      <c r="F77" s="70">
        <v>3</v>
      </c>
      <c r="G77" s="46">
        <f t="shared" si="5"/>
        <v>13</v>
      </c>
      <c r="H77" s="77">
        <v>0</v>
      </c>
      <c r="I77" s="75">
        <v>0</v>
      </c>
      <c r="J77" s="46">
        <f t="shared" si="6"/>
        <v>13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0</v>
      </c>
      <c r="F80" s="70">
        <v>3</v>
      </c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>
        <v>3</v>
      </c>
      <c r="G81" s="46">
        <f t="shared" si="5"/>
        <v>3</v>
      </c>
      <c r="H81" s="77">
        <v>0</v>
      </c>
      <c r="I81" s="75">
        <v>0</v>
      </c>
      <c r="J81" s="46">
        <f t="shared" si="6"/>
        <v>3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27</v>
      </c>
      <c r="F112" s="70"/>
      <c r="G112" s="46">
        <f t="shared" si="23"/>
        <v>27</v>
      </c>
      <c r="H112" s="77">
        <v>0</v>
      </c>
      <c r="I112" s="75">
        <v>0</v>
      </c>
      <c r="J112" s="46">
        <f t="shared" si="24"/>
        <v>26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0</v>
      </c>
      <c r="F113" s="70">
        <v>15</v>
      </c>
      <c r="G113" s="46">
        <f t="shared" si="23"/>
        <v>15</v>
      </c>
      <c r="H113" s="77">
        <v>0</v>
      </c>
      <c r="I113" s="75">
        <v>0</v>
      </c>
      <c r="J113" s="46">
        <f t="shared" si="24"/>
        <v>15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>SUM(M115-O115)</f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2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9</v>
      </c>
      <c r="F126" s="70"/>
      <c r="G126" s="46">
        <f t="shared" si="23"/>
        <v>9</v>
      </c>
      <c r="H126" s="77">
        <v>1</v>
      </c>
      <c r="I126" s="75">
        <v>0</v>
      </c>
      <c r="J126" s="46">
        <f t="shared" si="24"/>
        <v>8</v>
      </c>
      <c r="K126" s="71"/>
      <c r="L126" s="22">
        <v>100</v>
      </c>
      <c r="M126" s="64">
        <f t="shared" si="7"/>
        <v>0</v>
      </c>
      <c r="N126" s="17" t="s">
        <v>1441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1</v>
      </c>
      <c r="F131" s="70">
        <v>3</v>
      </c>
      <c r="G131" s="46">
        <f t="shared" si="23"/>
        <v>4</v>
      </c>
      <c r="H131" s="77">
        <v>0</v>
      </c>
      <c r="I131" s="75">
        <v>0</v>
      </c>
      <c r="J131" s="46">
        <f t="shared" si="24"/>
        <v>4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9</v>
      </c>
      <c r="F133" s="70">
        <v>3</v>
      </c>
      <c r="G133" s="46">
        <f t="shared" si="23"/>
        <v>12</v>
      </c>
      <c r="H133" s="77">
        <v>0</v>
      </c>
      <c r="I133" s="75">
        <v>0</v>
      </c>
      <c r="J133" s="46">
        <f t="shared" si="24"/>
        <v>11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2">
        <f t="shared" si="8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1437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1437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19</v>
      </c>
      <c r="F175" s="70"/>
      <c r="G175" s="46">
        <f t="shared" si="30"/>
        <v>19</v>
      </c>
      <c r="H175" s="77">
        <v>0</v>
      </c>
      <c r="I175" s="75">
        <v>0</v>
      </c>
      <c r="J175" s="46">
        <f t="shared" si="31"/>
        <v>15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/>
      <c r="P175" s="122">
        <f>SUM(M175-O175)</f>
        <v>200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22</v>
      </c>
      <c r="F180" s="70"/>
      <c r="G180" s="46">
        <f t="shared" si="30"/>
        <v>22</v>
      </c>
      <c r="H180" s="77">
        <v>0</v>
      </c>
      <c r="I180" s="75">
        <v>0</v>
      </c>
      <c r="J180" s="46">
        <f t="shared" si="31"/>
        <v>22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+'21'!J188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9</v>
      </c>
      <c r="F193" s="70"/>
      <c r="G193" s="46">
        <f t="shared" si="30"/>
        <v>9</v>
      </c>
      <c r="H193" s="77">
        <v>0</v>
      </c>
      <c r="I193" s="75">
        <v>0</v>
      </c>
      <c r="J193" s="46">
        <f t="shared" si="31"/>
        <v>6</v>
      </c>
      <c r="K193" s="71">
        <v>3</v>
      </c>
      <c r="L193" s="20">
        <v>60</v>
      </c>
      <c r="M193" s="64">
        <f t="shared" si="34"/>
        <v>180</v>
      </c>
      <c r="N193" s="17" t="s">
        <v>16</v>
      </c>
      <c r="O193" s="18"/>
      <c r="P193" s="122">
        <f t="shared" si="35"/>
        <v>180</v>
      </c>
      <c r="Q193" s="89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25</v>
      </c>
      <c r="F194" s="70"/>
      <c r="G194" s="46">
        <f t="shared" si="30"/>
        <v>25</v>
      </c>
      <c r="H194" s="77">
        <v>0</v>
      </c>
      <c r="I194" s="75">
        <v>0</v>
      </c>
      <c r="J194" s="46">
        <f t="shared" si="31"/>
        <v>21</v>
      </c>
      <c r="K194" s="71">
        <v>4</v>
      </c>
      <c r="L194" s="20">
        <v>120</v>
      </c>
      <c r="M194" s="64">
        <f t="shared" si="34"/>
        <v>480</v>
      </c>
      <c r="N194" s="17" t="s">
        <v>16</v>
      </c>
      <c r="O194" s="18"/>
      <c r="P194" s="122">
        <f t="shared" si="35"/>
        <v>480</v>
      </c>
      <c r="Q194" s="89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63</v>
      </c>
      <c r="F205" s="70"/>
      <c r="G205" s="46">
        <f t="shared" si="30"/>
        <v>63</v>
      </c>
      <c r="H205" s="77">
        <v>0</v>
      </c>
      <c r="I205" s="75">
        <v>0</v>
      </c>
      <c r="J205" s="46">
        <f t="shared" si="31"/>
        <v>59</v>
      </c>
      <c r="K205" s="71">
        <v>4</v>
      </c>
      <c r="L205" s="20">
        <v>55</v>
      </c>
      <c r="M205" s="64">
        <f t="shared" si="34"/>
        <v>220</v>
      </c>
      <c r="N205" s="17" t="s">
        <v>16</v>
      </c>
      <c r="O205" s="18"/>
      <c r="P205" s="122">
        <f t="shared" si="35"/>
        <v>220</v>
      </c>
      <c r="Q205" s="89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12</v>
      </c>
      <c r="F209" s="70"/>
      <c r="G209" s="46">
        <f t="shared" si="30"/>
        <v>12</v>
      </c>
      <c r="H209" s="77">
        <v>0</v>
      </c>
      <c r="I209" s="75">
        <v>0</v>
      </c>
      <c r="J209" s="46">
        <f t="shared" si="31"/>
        <v>12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+'21'!J235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+'21'!J236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+'21'!J237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+'21'!J238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+'21'!J239</f>
        <v>5</v>
      </c>
      <c r="F239" s="70"/>
      <c r="G239" s="46">
        <f t="shared" si="40"/>
        <v>5</v>
      </c>
      <c r="H239" s="77">
        <v>0</v>
      </c>
      <c r="I239" s="75">
        <v>0</v>
      </c>
      <c r="J239" s="46">
        <f t="shared" si="41"/>
        <v>5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+'21'!J240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+'21'!J241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+'21'!J242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+'21'!J243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+'21'!J244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+'21'!J245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+'21'!J246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+'21'!J247</f>
        <v>25</v>
      </c>
      <c r="F247" s="70"/>
      <c r="G247" s="46">
        <f t="shared" si="40"/>
        <v>25</v>
      </c>
      <c r="H247" s="77">
        <v>0</v>
      </c>
      <c r="I247" s="75">
        <v>0</v>
      </c>
      <c r="J247" s="46">
        <f t="shared" si="41"/>
        <v>25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+'21'!J248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+'21'!J249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+'21'!J250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+'21'!J251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+'21'!J252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+'21'!J253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>
        <v>20.36</v>
      </c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1532.6100000000001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3570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915</v>
      </c>
      <c r="O258" s="2">
        <v>100</v>
      </c>
      <c r="P258" s="2">
        <v>55</v>
      </c>
      <c r="Q258" s="2">
        <v>390</v>
      </c>
      <c r="R258" s="2">
        <v>100</v>
      </c>
      <c r="S258" s="2">
        <v>170</v>
      </c>
      <c r="T258" s="2">
        <v>100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200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2455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2455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340"/>
  <sheetViews>
    <sheetView zoomScale="80" zoomScaleNormal="80" workbookViewId="0">
      <pane xSplit="10" ySplit="4" topLeftCell="M257" activePane="bottomRight" state="frozen"/>
      <selection activeCell="B247" sqref="B247:L247"/>
      <selection pane="topRight" activeCell="B247" sqref="B247:L247"/>
      <selection pane="bottomLeft" activeCell="B247" sqref="B247:L247"/>
      <selection pane="bottomRight" activeCell="M14" sqref="M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26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2</v>
      </c>
      <c r="F18" s="70"/>
      <c r="G18" s="46">
        <f t="shared" si="0"/>
        <v>2</v>
      </c>
      <c r="H18" s="77">
        <v>0</v>
      </c>
      <c r="I18" s="75">
        <v>0</v>
      </c>
      <c r="J18" s="46">
        <f t="shared" si="1"/>
        <v>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7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41</v>
      </c>
      <c r="F22" s="70"/>
      <c r="G22" s="46">
        <f t="shared" si="0"/>
        <v>41</v>
      </c>
      <c r="H22" s="77">
        <v>0</v>
      </c>
      <c r="I22" s="75">
        <v>0</v>
      </c>
      <c r="J22" s="46">
        <f t="shared" si="1"/>
        <v>30</v>
      </c>
      <c r="K22" s="71">
        <v>11</v>
      </c>
      <c r="L22" s="20">
        <v>100</v>
      </c>
      <c r="M22" s="64">
        <f t="shared" si="2"/>
        <v>1100</v>
      </c>
      <c r="N22" s="17" t="s">
        <v>16</v>
      </c>
      <c r="O22" s="18">
        <v>440</v>
      </c>
      <c r="P22" s="122">
        <f t="shared" si="3"/>
        <v>660</v>
      </c>
      <c r="Q22" s="120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19</v>
      </c>
      <c r="F24" s="70"/>
      <c r="G24" s="46">
        <f t="shared" si="0"/>
        <v>19</v>
      </c>
      <c r="H24" s="77">
        <v>0</v>
      </c>
      <c r="I24" s="75">
        <v>0</v>
      </c>
      <c r="J24" s="46">
        <f t="shared" si="1"/>
        <v>14</v>
      </c>
      <c r="K24" s="71">
        <v>5</v>
      </c>
      <c r="L24" s="15">
        <v>100</v>
      </c>
      <c r="M24" s="64">
        <f t="shared" si="2"/>
        <v>500</v>
      </c>
      <c r="N24" s="17" t="s">
        <v>16</v>
      </c>
      <c r="O24" s="18">
        <v>250</v>
      </c>
      <c r="P24" s="122">
        <f t="shared" si="3"/>
        <v>250</v>
      </c>
      <c r="Q24" s="120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25</v>
      </c>
      <c r="F25" s="70"/>
      <c r="G25" s="46">
        <f t="shared" si="0"/>
        <v>25</v>
      </c>
      <c r="H25" s="77">
        <v>0</v>
      </c>
      <c r="I25" s="75">
        <v>0</v>
      </c>
      <c r="J25" s="46">
        <f t="shared" si="1"/>
        <v>25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42</v>
      </c>
      <c r="F28" s="70"/>
      <c r="G28" s="46">
        <f t="shared" si="5"/>
        <v>42</v>
      </c>
      <c r="H28" s="77">
        <v>0</v>
      </c>
      <c r="I28" s="75">
        <v>0</v>
      </c>
      <c r="J28" s="46">
        <f t="shared" si="6"/>
        <v>25</v>
      </c>
      <c r="K28" s="71">
        <v>17</v>
      </c>
      <c r="L28" s="15">
        <v>100</v>
      </c>
      <c r="M28" s="64">
        <f t="shared" si="2"/>
        <v>1700</v>
      </c>
      <c r="N28" s="17" t="s">
        <v>16</v>
      </c>
      <c r="O28" s="18">
        <v>860</v>
      </c>
      <c r="P28" s="122">
        <f t="shared" si="3"/>
        <v>840</v>
      </c>
      <c r="Q28" s="120">
        <v>30.86</v>
      </c>
      <c r="R28" s="43">
        <f t="shared" si="4"/>
        <v>524.62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35</v>
      </c>
      <c r="F31" s="70"/>
      <c r="G31" s="46">
        <f t="shared" si="5"/>
        <v>35</v>
      </c>
      <c r="H31" s="77">
        <v>0</v>
      </c>
      <c r="I31" s="75">
        <v>0</v>
      </c>
      <c r="J31" s="46">
        <f t="shared" si="6"/>
        <v>31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>
        <v>200</v>
      </c>
      <c r="P31" s="122">
        <f t="shared" si="3"/>
        <v>200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5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4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2">
        <f t="shared" si="3"/>
        <v>100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6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7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6</v>
      </c>
      <c r="F47" s="70"/>
      <c r="G47" s="46">
        <f t="shared" si="5"/>
        <v>6</v>
      </c>
      <c r="H47" s="77">
        <v>0</v>
      </c>
      <c r="I47" s="75">
        <v>0</v>
      </c>
      <c r="J47" s="46">
        <f t="shared" si="6"/>
        <v>4</v>
      </c>
      <c r="K47" s="71">
        <v>2</v>
      </c>
      <c r="L47" s="15">
        <v>50</v>
      </c>
      <c r="M47" s="64">
        <f t="shared" si="2"/>
        <v>100</v>
      </c>
      <c r="N47" s="17" t="s">
        <v>16</v>
      </c>
      <c r="O47" s="18"/>
      <c r="P47" s="122">
        <f t="shared" si="3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9</v>
      </c>
      <c r="F48" s="70"/>
      <c r="G48" s="46">
        <f t="shared" si="5"/>
        <v>9</v>
      </c>
      <c r="H48" s="77">
        <v>0</v>
      </c>
      <c r="I48" s="75">
        <v>0</v>
      </c>
      <c r="J48" s="46">
        <f t="shared" si="6"/>
        <v>8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5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2</v>
      </c>
      <c r="F53" s="70"/>
      <c r="G53" s="46">
        <f t="shared" si="5"/>
        <v>2</v>
      </c>
      <c r="H53" s="77">
        <v>0</v>
      </c>
      <c r="I53" s="75">
        <v>0</v>
      </c>
      <c r="J53" s="46">
        <f t="shared" si="6"/>
        <v>1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2">
        <f t="shared" si="3"/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3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4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2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27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5</v>
      </c>
      <c r="F74" s="70"/>
      <c r="G74" s="46">
        <f t="shared" si="5"/>
        <v>5</v>
      </c>
      <c r="H74" s="77">
        <v>0</v>
      </c>
      <c r="I74" s="75">
        <v>0</v>
      </c>
      <c r="J74" s="46">
        <f t="shared" si="6"/>
        <v>5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13</v>
      </c>
      <c r="F77" s="70"/>
      <c r="G77" s="46">
        <f t="shared" si="5"/>
        <v>13</v>
      </c>
      <c r="H77" s="77">
        <v>0</v>
      </c>
      <c r="I77" s="75">
        <v>0</v>
      </c>
      <c r="J77" s="46">
        <f t="shared" si="6"/>
        <v>11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/>
      <c r="P77" s="122">
        <f t="shared" si="7"/>
        <v>100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3</v>
      </c>
      <c r="F81" s="70"/>
      <c r="G81" s="46">
        <f t="shared" si="5"/>
        <v>3</v>
      </c>
      <c r="H81" s="77">
        <v>0</v>
      </c>
      <c r="I81" s="75">
        <v>0</v>
      </c>
      <c r="J81" s="46">
        <f t="shared" si="6"/>
        <v>2</v>
      </c>
      <c r="K81" s="71">
        <v>1</v>
      </c>
      <c r="L81" s="20">
        <v>55</v>
      </c>
      <c r="M81" s="64">
        <f t="shared" ref="M81:M172" si="8">+L81*K81</f>
        <v>55</v>
      </c>
      <c r="N81" s="17" t="s">
        <v>16</v>
      </c>
      <c r="O81" s="18"/>
      <c r="P81" s="122">
        <f t="shared" si="7"/>
        <v>55</v>
      </c>
      <c r="Q81" s="89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26</v>
      </c>
      <c r="F112" s="70"/>
      <c r="G112" s="46">
        <f t="shared" si="20"/>
        <v>26</v>
      </c>
      <c r="H112" s="77">
        <v>0</v>
      </c>
      <c r="I112" s="75">
        <v>0</v>
      </c>
      <c r="J112" s="46">
        <f t="shared" si="21"/>
        <v>25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7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15</v>
      </c>
      <c r="F113" s="70"/>
      <c r="G113" s="46">
        <f t="shared" si="20"/>
        <v>15</v>
      </c>
      <c r="H113" s="77">
        <v>0</v>
      </c>
      <c r="I113" s="75">
        <v>0</v>
      </c>
      <c r="J113" s="46">
        <f t="shared" si="21"/>
        <v>12</v>
      </c>
      <c r="K113" s="71">
        <v>3</v>
      </c>
      <c r="L113" s="20">
        <v>55</v>
      </c>
      <c r="M113" s="64">
        <f t="shared" si="8"/>
        <v>165</v>
      </c>
      <c r="N113" s="17" t="s">
        <v>16</v>
      </c>
      <c r="O113" s="18"/>
      <c r="P113" s="122">
        <f t="shared" si="7"/>
        <v>165</v>
      </c>
      <c r="Q113" s="120">
        <v>22.55</v>
      </c>
      <c r="R113" s="43">
        <f t="shared" si="9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2</v>
      </c>
      <c r="F116" s="70"/>
      <c r="G116" s="46">
        <f t="shared" si="20"/>
        <v>2</v>
      </c>
      <c r="H116" s="77">
        <v>0</v>
      </c>
      <c r="I116" s="75">
        <v>0</v>
      </c>
      <c r="J116" s="46">
        <f t="shared" si="21"/>
        <v>2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2</v>
      </c>
      <c r="F125" s="70"/>
      <c r="G125" s="46">
        <f t="shared" si="20"/>
        <v>2</v>
      </c>
      <c r="H125" s="77">
        <v>0</v>
      </c>
      <c r="I125" s="75">
        <v>0</v>
      </c>
      <c r="J125" s="46">
        <f t="shared" si="21"/>
        <v>2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8</v>
      </c>
      <c r="F126" s="70"/>
      <c r="G126" s="46">
        <f t="shared" si="20"/>
        <v>8</v>
      </c>
      <c r="H126" s="77">
        <v>0</v>
      </c>
      <c r="I126" s="75">
        <v>0</v>
      </c>
      <c r="J126" s="46">
        <f t="shared" si="21"/>
        <v>7</v>
      </c>
      <c r="K126" s="71">
        <v>1</v>
      </c>
      <c r="L126" s="22">
        <v>100</v>
      </c>
      <c r="M126" s="64">
        <f t="shared" si="8"/>
        <v>100</v>
      </c>
      <c r="N126" s="17" t="s">
        <v>16</v>
      </c>
      <c r="O126" s="18"/>
      <c r="P126" s="122">
        <f t="shared" si="7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>SUM(M128-O128)</f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ref="P129:P192" si="26">SUM(M129-O129)</f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6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4</v>
      </c>
      <c r="F131" s="70"/>
      <c r="G131" s="46">
        <f t="shared" si="20"/>
        <v>4</v>
      </c>
      <c r="H131" s="77">
        <v>0</v>
      </c>
      <c r="I131" s="75">
        <v>0</v>
      </c>
      <c r="J131" s="46">
        <f t="shared" si="21"/>
        <v>3</v>
      </c>
      <c r="K131" s="71">
        <v>1</v>
      </c>
      <c r="L131" s="22">
        <v>50</v>
      </c>
      <c r="M131" s="64">
        <f t="shared" si="8"/>
        <v>50</v>
      </c>
      <c r="N131" s="17" t="s">
        <v>16</v>
      </c>
      <c r="O131" s="18"/>
      <c r="P131" s="122">
        <f t="shared" si="26"/>
        <v>50</v>
      </c>
      <c r="Q131" s="89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6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11</v>
      </c>
      <c r="F133" s="70"/>
      <c r="G133" s="46">
        <f t="shared" si="20"/>
        <v>11</v>
      </c>
      <c r="H133" s="77">
        <v>0</v>
      </c>
      <c r="I133" s="75">
        <v>0</v>
      </c>
      <c r="J133" s="46">
        <f t="shared" si="21"/>
        <v>11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6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6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+'22'!J156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+'22'!J157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1437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15</v>
      </c>
      <c r="F175" s="70"/>
      <c r="G175" s="46">
        <f t="shared" si="27"/>
        <v>15</v>
      </c>
      <c r="H175" s="77">
        <v>0</v>
      </c>
      <c r="I175" s="75">
        <v>0</v>
      </c>
      <c r="J175" s="46">
        <f t="shared" si="28"/>
        <v>13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/>
      <c r="P175" s="122">
        <f t="shared" si="26"/>
        <v>100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1</v>
      </c>
      <c r="F178" s="70"/>
      <c r="G178" s="46">
        <f t="shared" si="27"/>
        <v>1</v>
      </c>
      <c r="H178" s="77">
        <v>0</v>
      </c>
      <c r="I178" s="75">
        <v>0</v>
      </c>
      <c r="J178" s="46">
        <f t="shared" si="28"/>
        <v>1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22</v>
      </c>
      <c r="F180" s="70"/>
      <c r="G180" s="46">
        <f t="shared" si="27"/>
        <v>22</v>
      </c>
      <c r="H180" s="77">
        <v>0</v>
      </c>
      <c r="I180" s="75">
        <v>0</v>
      </c>
      <c r="J180" s="46">
        <f t="shared" si="28"/>
        <v>19</v>
      </c>
      <c r="K180" s="71">
        <v>3</v>
      </c>
      <c r="L180" s="20">
        <v>35</v>
      </c>
      <c r="M180" s="64">
        <f t="shared" si="31"/>
        <v>105</v>
      </c>
      <c r="N180" s="17" t="s">
        <v>16</v>
      </c>
      <c r="O180" s="18"/>
      <c r="P180" s="122">
        <f t="shared" si="26"/>
        <v>105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+'22'!J188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6</v>
      </c>
      <c r="F193" s="70"/>
      <c r="G193" s="46">
        <f t="shared" si="27"/>
        <v>6</v>
      </c>
      <c r="H193" s="77">
        <v>0</v>
      </c>
      <c r="I193" s="75">
        <v>0</v>
      </c>
      <c r="J193" s="46">
        <f t="shared" si="28"/>
        <v>6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ref="P193:P196" si="35">SUM(M193-O193)</f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21</v>
      </c>
      <c r="F194" s="70"/>
      <c r="G194" s="46">
        <f t="shared" si="27"/>
        <v>21</v>
      </c>
      <c r="H194" s="77">
        <v>0</v>
      </c>
      <c r="I194" s="75">
        <v>0</v>
      </c>
      <c r="J194" s="46">
        <f t="shared" si="28"/>
        <v>19</v>
      </c>
      <c r="K194" s="71">
        <v>2</v>
      </c>
      <c r="L194" s="20">
        <v>120</v>
      </c>
      <c r="M194" s="64">
        <f t="shared" si="31"/>
        <v>240</v>
      </c>
      <c r="N194" s="17" t="s">
        <v>16</v>
      </c>
      <c r="O194" s="18"/>
      <c r="P194" s="122">
        <f t="shared" si="35"/>
        <v>240</v>
      </c>
      <c r="Q194" s="89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>SUM(M197-O197)</f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6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59</v>
      </c>
      <c r="F205" s="70"/>
      <c r="G205" s="46">
        <f t="shared" si="27"/>
        <v>59</v>
      </c>
      <c r="H205" s="77">
        <v>0</v>
      </c>
      <c r="I205" s="75">
        <v>0</v>
      </c>
      <c r="J205" s="46">
        <f t="shared" si="28"/>
        <v>59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12</v>
      </c>
      <c r="F209" s="70"/>
      <c r="G209" s="46">
        <f t="shared" si="27"/>
        <v>12</v>
      </c>
      <c r="H209" s="77">
        <v>0</v>
      </c>
      <c r="I209" s="75">
        <v>0</v>
      </c>
      <c r="J209" s="46">
        <f t="shared" si="28"/>
        <v>10</v>
      </c>
      <c r="K209" s="71">
        <v>2</v>
      </c>
      <c r="L209" s="20">
        <v>120</v>
      </c>
      <c r="M209" s="64">
        <f t="shared" si="31"/>
        <v>240</v>
      </c>
      <c r="N209" s="17" t="s">
        <v>16</v>
      </c>
      <c r="O209" s="18"/>
      <c r="P209" s="122">
        <f t="shared" si="36"/>
        <v>240</v>
      </c>
      <c r="Q209" s="89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51" si="38">E231+F231</f>
        <v>0</v>
      </c>
      <c r="H231" s="77">
        <v>0</v>
      </c>
      <c r="I231" s="75">
        <v>0</v>
      </c>
      <c r="J231" s="46">
        <f t="shared" ref="J231:J250" si="39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+'22'!J235</f>
        <v>0</v>
      </c>
      <c r="F235" s="70"/>
      <c r="G235" s="46">
        <f t="shared" si="38"/>
        <v>0</v>
      </c>
      <c r="H235" s="77">
        <v>0</v>
      </c>
      <c r="I235" s="75">
        <v>0</v>
      </c>
      <c r="J235" s="46">
        <f t="shared" si="39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+'22'!J236</f>
        <v>0</v>
      </c>
      <c r="F236" s="70"/>
      <c r="G236" s="46">
        <f t="shared" si="38"/>
        <v>0</v>
      </c>
      <c r="H236" s="77">
        <v>0</v>
      </c>
      <c r="I236" s="75">
        <v>0</v>
      </c>
      <c r="J236" s="46">
        <f t="shared" si="39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+'22'!J237</f>
        <v>0</v>
      </c>
      <c r="F237" s="70"/>
      <c r="G237" s="46">
        <f t="shared" si="38"/>
        <v>0</v>
      </c>
      <c r="H237" s="77">
        <v>0</v>
      </c>
      <c r="I237" s="75">
        <v>0</v>
      </c>
      <c r="J237" s="46">
        <f t="shared" si="39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+'22'!J238</f>
        <v>0</v>
      </c>
      <c r="F238" s="70"/>
      <c r="G238" s="46">
        <f t="shared" si="38"/>
        <v>0</v>
      </c>
      <c r="H238" s="77">
        <v>0</v>
      </c>
      <c r="I238" s="75">
        <v>0</v>
      </c>
      <c r="J238" s="46">
        <f t="shared" si="39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+'22'!J239</f>
        <v>5</v>
      </c>
      <c r="F239" s="70"/>
      <c r="G239" s="46">
        <f t="shared" si="38"/>
        <v>5</v>
      </c>
      <c r="H239" s="77">
        <v>0</v>
      </c>
      <c r="I239" s="75">
        <v>0</v>
      </c>
      <c r="J239" s="46">
        <f t="shared" si="39"/>
        <v>5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+'22'!J240</f>
        <v>0</v>
      </c>
      <c r="F240" s="70"/>
      <c r="G240" s="46">
        <f t="shared" si="38"/>
        <v>0</v>
      </c>
      <c r="H240" s="77">
        <v>0</v>
      </c>
      <c r="I240" s="75">
        <v>0</v>
      </c>
      <c r="J240" s="46">
        <f t="shared" si="39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+'22'!J241</f>
        <v>0</v>
      </c>
      <c r="F241" s="70"/>
      <c r="G241" s="46">
        <f t="shared" si="38"/>
        <v>0</v>
      </c>
      <c r="H241" s="77">
        <v>0</v>
      </c>
      <c r="I241" s="75">
        <v>0</v>
      </c>
      <c r="J241" s="46">
        <f t="shared" si="39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+'22'!J242</f>
        <v>0</v>
      </c>
      <c r="F242" s="70"/>
      <c r="G242" s="46">
        <f t="shared" si="38"/>
        <v>0</v>
      </c>
      <c r="H242" s="77">
        <v>0</v>
      </c>
      <c r="I242" s="75">
        <v>0</v>
      </c>
      <c r="J242" s="46">
        <f t="shared" si="39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+'22'!J243</f>
        <v>1</v>
      </c>
      <c r="F243" s="70"/>
      <c r="G243" s="46">
        <f t="shared" si="38"/>
        <v>1</v>
      </c>
      <c r="H243" s="77">
        <v>0</v>
      </c>
      <c r="I243" s="75">
        <v>0</v>
      </c>
      <c r="J243" s="46">
        <f t="shared" si="39"/>
        <v>1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+'22'!J244</f>
        <v>0</v>
      </c>
      <c r="F244" s="70"/>
      <c r="G244" s="46">
        <f t="shared" si="38"/>
        <v>0</v>
      </c>
      <c r="H244" s="77">
        <v>0</v>
      </c>
      <c r="I244" s="75">
        <v>0</v>
      </c>
      <c r="J244" s="46">
        <f t="shared" si="39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+'22'!J245</f>
        <v>7</v>
      </c>
      <c r="F245" s="70"/>
      <c r="G245" s="46">
        <f t="shared" si="38"/>
        <v>7</v>
      </c>
      <c r="H245" s="77">
        <v>0</v>
      </c>
      <c r="I245" s="75">
        <v>0</v>
      </c>
      <c r="J245" s="46">
        <f t="shared" si="39"/>
        <v>7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+'22'!J246</f>
        <v>0</v>
      </c>
      <c r="F246" s="70"/>
      <c r="G246" s="46">
        <f t="shared" si="38"/>
        <v>0</v>
      </c>
      <c r="H246" s="77">
        <v>0</v>
      </c>
      <c r="I246" s="75">
        <v>0</v>
      </c>
      <c r="J246" s="46">
        <f t="shared" si="39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+'22'!J247</f>
        <v>25</v>
      </c>
      <c r="F247" s="70"/>
      <c r="G247" s="46">
        <f t="shared" si="38"/>
        <v>25</v>
      </c>
      <c r="H247" s="77">
        <v>0</v>
      </c>
      <c r="I247" s="75">
        <v>0</v>
      </c>
      <c r="J247" s="46">
        <f t="shared" si="39"/>
        <v>25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+'22'!J248</f>
        <v>0</v>
      </c>
      <c r="F248" s="70"/>
      <c r="G248" s="46">
        <f t="shared" si="38"/>
        <v>0</v>
      </c>
      <c r="H248" s="77">
        <v>0</v>
      </c>
      <c r="I248" s="75">
        <v>0</v>
      </c>
      <c r="J248" s="46">
        <f t="shared" si="39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+'22'!J249</f>
        <v>0</v>
      </c>
      <c r="F249" s="70"/>
      <c r="G249" s="46">
        <f t="shared" si="38"/>
        <v>0</v>
      </c>
      <c r="H249" s="77">
        <v>0</v>
      </c>
      <c r="I249" s="75">
        <v>0</v>
      </c>
      <c r="J249" s="46">
        <f t="shared" si="39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+'22'!J250</f>
        <v>0</v>
      </c>
      <c r="F250" s="70"/>
      <c r="G250" s="46">
        <f t="shared" si="38"/>
        <v>0</v>
      </c>
      <c r="H250" s="77">
        <v>0</v>
      </c>
      <c r="I250" s="75">
        <v>0</v>
      </c>
      <c r="J250" s="46">
        <f t="shared" si="39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+'22'!J251</f>
        <v>0</v>
      </c>
      <c r="F251" s="70"/>
      <c r="G251" s="46">
        <f t="shared" si="38"/>
        <v>0</v>
      </c>
      <c r="H251" s="77">
        <v>0</v>
      </c>
      <c r="I251" s="75">
        <v>0</v>
      </c>
      <c r="J251" s="46">
        <f t="shared" ref="J251:J252" si="44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>
        <v>20.36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+'22'!J252</f>
        <v>0</v>
      </c>
      <c r="F252" s="70"/>
      <c r="G252" s="46">
        <f t="shared" ref="G252" si="45">E252+F252</f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>
        <v>20.36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+'22'!J253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6"/>
        <v>0</v>
      </c>
      <c r="Q253" s="89">
        <v>20.36</v>
      </c>
      <c r="R253" s="43">
        <f t="shared" ref="R253" si="49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2042.8099999999997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5635</v>
      </c>
    </row>
    <row r="257" spans="1:21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1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1010</v>
      </c>
      <c r="O258" s="2">
        <v>155</v>
      </c>
      <c r="P258" s="2">
        <v>180</v>
      </c>
      <c r="Q258" s="2">
        <v>200</v>
      </c>
      <c r="R258" s="2">
        <v>100</v>
      </c>
      <c r="S258" s="2">
        <v>105</v>
      </c>
      <c r="T258" s="2">
        <v>150</v>
      </c>
      <c r="U258" s="2">
        <v>120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1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1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1750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2875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2875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1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1" x14ac:dyDescent="0.5">
      <c r="J266" s="2"/>
      <c r="L266" s="2"/>
    </row>
    <row r="267" spans="1:21" ht="25.5" x14ac:dyDescent="0.55000000000000004">
      <c r="J267" s="2"/>
      <c r="L267" s="72" t="s">
        <v>271</v>
      </c>
      <c r="M267" s="2" t="s">
        <v>306</v>
      </c>
    </row>
    <row r="268" spans="1:21" x14ac:dyDescent="0.5">
      <c r="J268" s="2"/>
      <c r="L268" s="2"/>
    </row>
    <row r="269" spans="1:21" x14ac:dyDescent="0.5">
      <c r="J269" s="2"/>
      <c r="L269" s="2"/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T340"/>
  <sheetViews>
    <sheetView zoomScale="80" zoomScaleNormal="80" workbookViewId="0">
      <pane xSplit="10" ySplit="4" topLeftCell="K5" activePane="bottomRight" state="frozen"/>
      <selection activeCell="B247" sqref="B247:L247"/>
      <selection pane="topRight" activeCell="B247" sqref="B247:L247"/>
      <selection pane="bottomLeft" activeCell="B247" sqref="B247:L247"/>
      <selection pane="bottomRight" activeCell="P271" sqref="P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26</v>
      </c>
      <c r="F6" s="70"/>
      <c r="G6" s="46">
        <f t="shared" si="0"/>
        <v>26</v>
      </c>
      <c r="H6" s="77">
        <v>0</v>
      </c>
      <c r="I6" s="75">
        <v>5</v>
      </c>
      <c r="J6" s="46">
        <f t="shared" si="1"/>
        <v>14</v>
      </c>
      <c r="K6" s="71">
        <v>7</v>
      </c>
      <c r="L6" s="15">
        <v>100</v>
      </c>
      <c r="M6" s="64">
        <f t="shared" ref="M6:M80" si="2">+L6*K6</f>
        <v>700</v>
      </c>
      <c r="N6" s="17" t="s">
        <v>1448</v>
      </c>
      <c r="O6" s="18"/>
      <c r="P6" s="122">
        <f t="shared" ref="P6:P80" si="3">SUM(M6-O6)</f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0</v>
      </c>
      <c r="F11" s="70">
        <v>10</v>
      </c>
      <c r="G11" s="46">
        <f t="shared" si="0"/>
        <v>10</v>
      </c>
      <c r="H11" s="77">
        <v>0</v>
      </c>
      <c r="I11" s="75">
        <v>0</v>
      </c>
      <c r="J11" s="46">
        <f t="shared" si="1"/>
        <v>8</v>
      </c>
      <c r="K11" s="71">
        <v>2</v>
      </c>
      <c r="L11" s="15">
        <v>50</v>
      </c>
      <c r="M11" s="64">
        <f t="shared" si="2"/>
        <v>100</v>
      </c>
      <c r="N11" s="17" t="s">
        <v>1443</v>
      </c>
      <c r="O11" s="18">
        <v>100</v>
      </c>
      <c r="P11" s="23">
        <f t="shared" si="3"/>
        <v>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2</v>
      </c>
      <c r="F18" s="70">
        <v>10</v>
      </c>
      <c r="G18" s="46">
        <f t="shared" si="0"/>
        <v>12</v>
      </c>
      <c r="H18" s="77">
        <v>0</v>
      </c>
      <c r="I18" s="75">
        <v>0</v>
      </c>
      <c r="J18" s="46">
        <f t="shared" si="1"/>
        <v>12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7</v>
      </c>
      <c r="F20" s="70"/>
      <c r="G20" s="46">
        <f t="shared" si="0"/>
        <v>7</v>
      </c>
      <c r="H20" s="77">
        <v>0</v>
      </c>
      <c r="I20" s="75">
        <v>0</v>
      </c>
      <c r="J20" s="46">
        <f t="shared" si="1"/>
        <v>6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25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22">
        <f t="shared" si="3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14</v>
      </c>
      <c r="F24" s="70"/>
      <c r="G24" s="46">
        <f t="shared" si="0"/>
        <v>14</v>
      </c>
      <c r="H24" s="77">
        <v>0</v>
      </c>
      <c r="I24" s="75">
        <v>0</v>
      </c>
      <c r="J24" s="46">
        <f t="shared" si="1"/>
        <v>9</v>
      </c>
      <c r="K24" s="71">
        <v>5</v>
      </c>
      <c r="L24" s="15">
        <v>100</v>
      </c>
      <c r="M24" s="64">
        <f t="shared" si="2"/>
        <v>500</v>
      </c>
      <c r="N24" s="17" t="s">
        <v>16</v>
      </c>
      <c r="O24" s="18">
        <v>250</v>
      </c>
      <c r="P24" s="122">
        <f t="shared" si="3"/>
        <v>250</v>
      </c>
      <c r="Q24" s="120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25</v>
      </c>
      <c r="F25" s="70"/>
      <c r="G25" s="46">
        <f t="shared" si="0"/>
        <v>25</v>
      </c>
      <c r="H25" s="77">
        <v>0</v>
      </c>
      <c r="I25" s="75">
        <v>0</v>
      </c>
      <c r="J25" s="46">
        <f t="shared" si="1"/>
        <v>21</v>
      </c>
      <c r="K25" s="71">
        <v>4</v>
      </c>
      <c r="L25" s="15">
        <v>100</v>
      </c>
      <c r="M25" s="64">
        <f t="shared" si="2"/>
        <v>400</v>
      </c>
      <c r="N25" s="17" t="s">
        <v>16</v>
      </c>
      <c r="O25" s="18"/>
      <c r="P25" s="122">
        <f t="shared" si="3"/>
        <v>400</v>
      </c>
      <c r="Q25" s="89">
        <v>39.770000000000003</v>
      </c>
      <c r="R25" s="43">
        <f t="shared" si="4"/>
        <v>159.08000000000001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25</v>
      </c>
      <c r="F28" s="70"/>
      <c r="G28" s="46">
        <f t="shared" si="5"/>
        <v>25</v>
      </c>
      <c r="H28" s="77">
        <v>0</v>
      </c>
      <c r="I28" s="75">
        <v>0</v>
      </c>
      <c r="J28" s="46">
        <f t="shared" si="6"/>
        <v>21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>
        <v>50</v>
      </c>
      <c r="P28" s="122">
        <f t="shared" si="3"/>
        <v>350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31</v>
      </c>
      <c r="F31" s="70"/>
      <c r="G31" s="46">
        <f t="shared" si="5"/>
        <v>31</v>
      </c>
      <c r="H31" s="77">
        <v>0</v>
      </c>
      <c r="I31" s="75">
        <v>0</v>
      </c>
      <c r="J31" s="46">
        <f t="shared" si="6"/>
        <v>27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2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4</v>
      </c>
      <c r="F39" s="70">
        <v>3</v>
      </c>
      <c r="G39" s="46">
        <f t="shared" si="5"/>
        <v>7</v>
      </c>
      <c r="H39" s="77">
        <v>0</v>
      </c>
      <c r="I39" s="75">
        <v>0</v>
      </c>
      <c r="J39" s="46">
        <f t="shared" si="6"/>
        <v>7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6</v>
      </c>
      <c r="F40" s="70">
        <v>3</v>
      </c>
      <c r="G40" s="46">
        <f t="shared" si="5"/>
        <v>9</v>
      </c>
      <c r="H40" s="77">
        <v>0</v>
      </c>
      <c r="I40" s="75">
        <v>0</v>
      </c>
      <c r="J40" s="46">
        <f t="shared" si="6"/>
        <v>7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2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7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6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2">
        <f>SUM(M48-O48)</f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5</v>
      </c>
      <c r="F49" s="70"/>
      <c r="G49" s="46">
        <f t="shared" si="5"/>
        <v>5</v>
      </c>
      <c r="H49" s="77">
        <v>0</v>
      </c>
      <c r="I49" s="75">
        <v>0</v>
      </c>
      <c r="J49" s="46">
        <f t="shared" si="6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>SUM(M49-O49)</f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3</v>
      </c>
      <c r="F59" s="70"/>
      <c r="G59" s="46">
        <f t="shared" si="5"/>
        <v>3</v>
      </c>
      <c r="H59" s="77">
        <v>0</v>
      </c>
      <c r="I59" s="75">
        <v>0</v>
      </c>
      <c r="J59" s="46">
        <f t="shared" si="6"/>
        <v>2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/>
      <c r="P59" s="122">
        <f t="shared" si="3"/>
        <v>120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5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2</v>
      </c>
      <c r="K65" s="71">
        <v>2</v>
      </c>
      <c r="L65" s="15">
        <v>50</v>
      </c>
      <c r="M65" s="64">
        <f t="shared" si="2"/>
        <v>100</v>
      </c>
      <c r="N65" s="17" t="s">
        <v>16</v>
      </c>
      <c r="O65" s="18"/>
      <c r="P65" s="122">
        <f t="shared" si="3"/>
        <v>100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5</v>
      </c>
      <c r="F74" s="70">
        <v>3</v>
      </c>
      <c r="G74" s="46">
        <f t="shared" si="5"/>
        <v>8</v>
      </c>
      <c r="H74" s="77">
        <v>0</v>
      </c>
      <c r="I74" s="75">
        <v>0</v>
      </c>
      <c r="J74" s="46">
        <f t="shared" si="6"/>
        <v>7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2">
        <f t="shared" si="3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11</v>
      </c>
      <c r="F77" s="70">
        <v>3</v>
      </c>
      <c r="G77" s="46">
        <f t="shared" si="5"/>
        <v>14</v>
      </c>
      <c r="H77" s="77">
        <v>0</v>
      </c>
      <c r="I77" s="75">
        <v>0</v>
      </c>
      <c r="J77" s="46">
        <f t="shared" si="6"/>
        <v>12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22">
        <f t="shared" si="3"/>
        <v>50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2">
        <f t="shared" si="3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25</v>
      </c>
      <c r="F112" s="70"/>
      <c r="G112" s="46">
        <f t="shared" si="23"/>
        <v>25</v>
      </c>
      <c r="H112" s="77">
        <v>0</v>
      </c>
      <c r="I112" s="75">
        <v>0</v>
      </c>
      <c r="J112" s="46">
        <f t="shared" si="24"/>
        <v>25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12</v>
      </c>
      <c r="F113" s="70"/>
      <c r="G113" s="46">
        <f t="shared" si="23"/>
        <v>12</v>
      </c>
      <c r="H113" s="77">
        <v>0</v>
      </c>
      <c r="I113" s="75">
        <v>0</v>
      </c>
      <c r="J113" s="46">
        <f t="shared" si="24"/>
        <v>11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11</v>
      </c>
      <c r="F115" s="70"/>
      <c r="G115" s="46">
        <f t="shared" si="23"/>
        <v>11</v>
      </c>
      <c r="H115" s="77">
        <v>0</v>
      </c>
      <c r="I115" s="75">
        <v>0</v>
      </c>
      <c r="J115" s="46">
        <f t="shared" si="24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2</v>
      </c>
      <c r="F116" s="70"/>
      <c r="G116" s="46">
        <f t="shared" si="23"/>
        <v>2</v>
      </c>
      <c r="H116" s="77">
        <v>0</v>
      </c>
      <c r="I116" s="75">
        <v>0</v>
      </c>
      <c r="J116" s="46">
        <f t="shared" si="24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2</v>
      </c>
      <c r="F125" s="70"/>
      <c r="G125" s="46">
        <f t="shared" si="23"/>
        <v>2</v>
      </c>
      <c r="H125" s="77">
        <v>0</v>
      </c>
      <c r="I125" s="75">
        <v>0</v>
      </c>
      <c r="J125" s="46">
        <f t="shared" si="24"/>
        <v>1</v>
      </c>
      <c r="K125" s="71">
        <v>1</v>
      </c>
      <c r="L125" s="22">
        <v>50</v>
      </c>
      <c r="M125" s="64">
        <f t="shared" si="7"/>
        <v>50</v>
      </c>
      <c r="N125" s="17" t="s">
        <v>16</v>
      </c>
      <c r="O125" s="18"/>
      <c r="P125" s="122">
        <f t="shared" si="8"/>
        <v>50</v>
      </c>
      <c r="Q125" s="89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7</v>
      </c>
      <c r="F126" s="70">
        <v>10</v>
      </c>
      <c r="G126" s="46">
        <f t="shared" si="23"/>
        <v>17</v>
      </c>
      <c r="H126" s="77">
        <v>0</v>
      </c>
      <c r="I126" s="75">
        <v>0</v>
      </c>
      <c r="J126" s="46">
        <f t="shared" si="24"/>
        <v>17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3</v>
      </c>
      <c r="F131" s="70">
        <v>3</v>
      </c>
      <c r="G131" s="46">
        <f t="shared" si="23"/>
        <v>6</v>
      </c>
      <c r="H131" s="77">
        <v>0</v>
      </c>
      <c r="I131" s="75">
        <v>0</v>
      </c>
      <c r="J131" s="46">
        <f t="shared" si="24"/>
        <v>6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0</v>
      </c>
      <c r="F132" s="70"/>
      <c r="G132" s="46">
        <f t="shared" si="23"/>
        <v>0</v>
      </c>
      <c r="H132" s="77">
        <v>0</v>
      </c>
      <c r="I132" s="75">
        <v>0</v>
      </c>
      <c r="J132" s="46">
        <f t="shared" si="24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11</v>
      </c>
      <c r="F133" s="70">
        <v>3</v>
      </c>
      <c r="G133" s="46">
        <f t="shared" si="23"/>
        <v>14</v>
      </c>
      <c r="H133" s="77">
        <v>0</v>
      </c>
      <c r="I133" s="75">
        <v>0</v>
      </c>
      <c r="J133" s="46">
        <f t="shared" si="24"/>
        <v>12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2">
        <f t="shared" si="8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+'23'!J156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1437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+'23'!J157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30</v>
      </c>
      <c r="M157" s="64">
        <f t="shared" si="7"/>
        <v>0</v>
      </c>
      <c r="N157" s="17" t="s">
        <v>1437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13</v>
      </c>
      <c r="F175" s="70"/>
      <c r="G175" s="46">
        <f t="shared" si="30"/>
        <v>13</v>
      </c>
      <c r="H175" s="77">
        <v>0</v>
      </c>
      <c r="I175" s="75">
        <v>0</v>
      </c>
      <c r="J175" s="46">
        <f t="shared" si="31"/>
        <v>10</v>
      </c>
      <c r="K175" s="71">
        <v>3</v>
      </c>
      <c r="L175" s="15">
        <v>50</v>
      </c>
      <c r="M175" s="64">
        <f>+L175*K175</f>
        <v>150</v>
      </c>
      <c r="N175" s="17" t="s">
        <v>16</v>
      </c>
      <c r="O175" s="18">
        <v>50</v>
      </c>
      <c r="P175" s="122">
        <f>SUM(M175-O175)</f>
        <v>100</v>
      </c>
      <c r="Q175" s="120">
        <v>23.02</v>
      </c>
      <c r="R175" s="43">
        <f>+K175*Q175</f>
        <v>69.06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ref="P177:P252" si="35">SUM(M177-O177)</f>
        <v>0</v>
      </c>
      <c r="Q177" s="89"/>
      <c r="R177" s="43">
        <f t="shared" ref="R177:R252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1</v>
      </c>
      <c r="F178" s="70"/>
      <c r="G178" s="46">
        <f t="shared" si="30"/>
        <v>1</v>
      </c>
      <c r="H178" s="77">
        <v>0</v>
      </c>
      <c r="I178" s="75">
        <v>0</v>
      </c>
      <c r="J178" s="46">
        <f t="shared" si="31"/>
        <v>1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19</v>
      </c>
      <c r="F180" s="70"/>
      <c r="G180" s="46">
        <f t="shared" si="30"/>
        <v>19</v>
      </c>
      <c r="H180" s="77">
        <v>0</v>
      </c>
      <c r="I180" s="75">
        <v>0</v>
      </c>
      <c r="J180" s="46">
        <f t="shared" si="31"/>
        <v>18</v>
      </c>
      <c r="K180" s="71">
        <v>1</v>
      </c>
      <c r="L180" s="20">
        <v>35</v>
      </c>
      <c r="M180" s="64">
        <f t="shared" si="34"/>
        <v>35</v>
      </c>
      <c r="N180" s="17" t="s">
        <v>16</v>
      </c>
      <c r="O180" s="18"/>
      <c r="P180" s="122">
        <f t="shared" si="35"/>
        <v>35</v>
      </c>
      <c r="Q180" s="89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0</v>
      </c>
      <c r="F185" s="70"/>
      <c r="G185" s="46">
        <f t="shared" si="30"/>
        <v>0</v>
      </c>
      <c r="H185" s="77">
        <v>0</v>
      </c>
      <c r="I185" s="75">
        <v>0</v>
      </c>
      <c r="J185" s="46">
        <f t="shared" si="31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89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+'23'!J188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126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6</v>
      </c>
      <c r="F193" s="70"/>
      <c r="G193" s="46">
        <f t="shared" si="30"/>
        <v>6</v>
      </c>
      <c r="H193" s="77">
        <v>0</v>
      </c>
      <c r="I193" s="75">
        <v>0</v>
      </c>
      <c r="J193" s="46">
        <f t="shared" si="31"/>
        <v>5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2">
        <f t="shared" si="35"/>
        <v>60</v>
      </c>
      <c r="Q193" s="89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19</v>
      </c>
      <c r="F194" s="70"/>
      <c r="G194" s="46">
        <f t="shared" si="30"/>
        <v>19</v>
      </c>
      <c r="H194" s="77">
        <v>0</v>
      </c>
      <c r="I194" s="75">
        <v>0</v>
      </c>
      <c r="J194" s="46">
        <f t="shared" si="31"/>
        <v>18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2">
        <f t="shared" si="35"/>
        <v>120</v>
      </c>
      <c r="Q194" s="89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0</v>
      </c>
      <c r="F195" s="70"/>
      <c r="G195" s="46">
        <f t="shared" si="30"/>
        <v>0</v>
      </c>
      <c r="H195" s="77">
        <v>0</v>
      </c>
      <c r="I195" s="75">
        <v>0</v>
      </c>
      <c r="J195" s="46">
        <f t="shared" si="31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5"/>
        <v>0</v>
      </c>
      <c r="Q195" s="89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0</v>
      </c>
      <c r="F196" s="70"/>
      <c r="G196" s="46">
        <f t="shared" si="30"/>
        <v>0</v>
      </c>
      <c r="H196" s="77">
        <v>0</v>
      </c>
      <c r="I196" s="75">
        <v>0</v>
      </c>
      <c r="J196" s="46">
        <f t="shared" si="31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5"/>
        <v>0</v>
      </c>
      <c r="Q196" s="89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89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59</v>
      </c>
      <c r="F205" s="70"/>
      <c r="G205" s="46">
        <f t="shared" si="30"/>
        <v>59</v>
      </c>
      <c r="H205" s="77">
        <v>0</v>
      </c>
      <c r="I205" s="75">
        <v>0</v>
      </c>
      <c r="J205" s="46">
        <f t="shared" si="31"/>
        <v>58</v>
      </c>
      <c r="K205" s="71">
        <v>1</v>
      </c>
      <c r="L205" s="20">
        <v>55</v>
      </c>
      <c r="M205" s="64">
        <f t="shared" si="34"/>
        <v>55</v>
      </c>
      <c r="N205" s="17" t="s">
        <v>16</v>
      </c>
      <c r="O205" s="18"/>
      <c r="P205" s="122">
        <f t="shared" si="35"/>
        <v>55</v>
      </c>
      <c r="Q205" s="89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>
        <v>5</v>
      </c>
      <c r="G208" s="46">
        <f t="shared" si="30"/>
        <v>5</v>
      </c>
      <c r="H208" s="77">
        <v>0</v>
      </c>
      <c r="I208" s="75">
        <v>0</v>
      </c>
      <c r="J208" s="46">
        <f t="shared" si="31"/>
        <v>4</v>
      </c>
      <c r="K208" s="71">
        <v>1</v>
      </c>
      <c r="L208" s="20">
        <v>50</v>
      </c>
      <c r="M208" s="64">
        <f t="shared" si="34"/>
        <v>50</v>
      </c>
      <c r="N208" s="17" t="s">
        <v>16</v>
      </c>
      <c r="O208" s="18"/>
      <c r="P208" s="122">
        <f t="shared" si="35"/>
        <v>50</v>
      </c>
      <c r="Q208" s="89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10</v>
      </c>
      <c r="F209" s="70">
        <v>10</v>
      </c>
      <c r="G209" s="46">
        <f t="shared" si="30"/>
        <v>20</v>
      </c>
      <c r="H209" s="77">
        <v>0</v>
      </c>
      <c r="I209" s="75">
        <v>0</v>
      </c>
      <c r="J209" s="46">
        <f t="shared" si="31"/>
        <v>19</v>
      </c>
      <c r="K209" s="71">
        <v>1</v>
      </c>
      <c r="L209" s="20">
        <v>120</v>
      </c>
      <c r="M209" s="64">
        <f t="shared" si="34"/>
        <v>120</v>
      </c>
      <c r="N209" s="17" t="s">
        <v>16</v>
      </c>
      <c r="O209" s="18"/>
      <c r="P209" s="122">
        <f t="shared" si="35"/>
        <v>120</v>
      </c>
      <c r="Q209" s="89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0</v>
      </c>
      <c r="F217" s="70"/>
      <c r="G217" s="46">
        <f t="shared" si="30"/>
        <v>0</v>
      </c>
      <c r="H217" s="77">
        <v>0</v>
      </c>
      <c r="I217" s="75">
        <v>0</v>
      </c>
      <c r="J217" s="46">
        <f t="shared" si="31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+'23'!J235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+'23'!J236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+'23'!J237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+'23'!J238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+'23'!J239</f>
        <v>5</v>
      </c>
      <c r="F239" s="70"/>
      <c r="G239" s="46">
        <f t="shared" si="40"/>
        <v>5</v>
      </c>
      <c r="H239" s="77">
        <v>0</v>
      </c>
      <c r="I239" s="75">
        <v>0</v>
      </c>
      <c r="J239" s="46">
        <f t="shared" si="41"/>
        <v>5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+'23'!J240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+'23'!J241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+'23'!J242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+'23'!J243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+'23'!J244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+'23'!J245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+'23'!J246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+'23'!J247</f>
        <v>25</v>
      </c>
      <c r="F247" s="70"/>
      <c r="G247" s="46">
        <f t="shared" si="40"/>
        <v>25</v>
      </c>
      <c r="H247" s="77">
        <v>0</v>
      </c>
      <c r="I247" s="75">
        <v>0</v>
      </c>
      <c r="J247" s="46">
        <f t="shared" si="41"/>
        <v>25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+'23'!J248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5"/>
        <v>0</v>
      </c>
      <c r="Q248" s="89"/>
      <c r="R248" s="43">
        <f t="shared" si="36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+'23'!J249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5"/>
        <v>0</v>
      </c>
      <c r="Q249" s="89"/>
      <c r="R249" s="43">
        <f t="shared" si="36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+'23'!J250</f>
        <v>0</v>
      </c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6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+'23'!J251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5"/>
        <v>0</v>
      </c>
      <c r="Q251" s="89">
        <v>20.36</v>
      </c>
      <c r="R251" s="43">
        <f t="shared" si="36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+'23'!J252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5"/>
        <v>0</v>
      </c>
      <c r="Q252" s="89">
        <v>20.36</v>
      </c>
      <c r="R252" s="43">
        <f t="shared" si="36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+'23'!J253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>
        <v>20.36</v>
      </c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1777.7799999999997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4535</v>
      </c>
    </row>
    <row r="257" spans="1:20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0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470</v>
      </c>
      <c r="O258" s="2">
        <v>65</v>
      </c>
      <c r="P258" s="2">
        <v>55</v>
      </c>
      <c r="Q258" s="2">
        <v>150</v>
      </c>
      <c r="R258" s="2">
        <v>100</v>
      </c>
      <c r="S258" s="2">
        <v>50</v>
      </c>
      <c r="T258" s="2">
        <v>50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0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0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500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3565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3565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0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0" x14ac:dyDescent="0.5">
      <c r="J266" s="2"/>
      <c r="L266" s="2"/>
    </row>
    <row r="267" spans="1:20" ht="25.5" x14ac:dyDescent="0.55000000000000004">
      <c r="J267" s="2"/>
      <c r="L267" s="72" t="s">
        <v>271</v>
      </c>
      <c r="M267" s="2" t="s">
        <v>306</v>
      </c>
    </row>
    <row r="268" spans="1:20" x14ac:dyDescent="0.5">
      <c r="J268" s="2"/>
      <c r="L268" s="2"/>
    </row>
    <row r="269" spans="1:20" x14ac:dyDescent="0.5">
      <c r="J269" s="2"/>
      <c r="L269" s="2"/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X340"/>
  <sheetViews>
    <sheetView zoomScale="80" zoomScaleNormal="80" workbookViewId="0">
      <pane xSplit="10" ySplit="4" topLeftCell="K5" activePane="bottomRight" state="frozen"/>
      <selection activeCell="B247" sqref="B247:L247"/>
      <selection pane="topRight" activeCell="B247" sqref="B247:L247"/>
      <selection pane="bottomLeft" activeCell="B247" sqref="B247:L247"/>
      <selection pane="bottomRight" activeCell="P263" sqref="P26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0</v>
      </c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14</v>
      </c>
      <c r="F6" s="70"/>
      <c r="G6" s="46">
        <f t="shared" si="0"/>
        <v>14</v>
      </c>
      <c r="H6" s="77">
        <v>0</v>
      </c>
      <c r="I6" s="75">
        <v>0</v>
      </c>
      <c r="J6" s="46">
        <f t="shared" si="1"/>
        <v>14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2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12</v>
      </c>
      <c r="F18" s="70"/>
      <c r="G18" s="46">
        <f t="shared" si="0"/>
        <v>12</v>
      </c>
      <c r="H18" s="77">
        <v>0</v>
      </c>
      <c r="I18" s="75">
        <v>0</v>
      </c>
      <c r="J18" s="46">
        <f t="shared" si="1"/>
        <v>11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6</v>
      </c>
      <c r="F20" s="70"/>
      <c r="G20" s="46">
        <f t="shared" si="0"/>
        <v>6</v>
      </c>
      <c r="H20" s="77">
        <v>1</v>
      </c>
      <c r="I20" s="75">
        <v>0</v>
      </c>
      <c r="J20" s="46">
        <f t="shared" si="1"/>
        <v>0</v>
      </c>
      <c r="K20" s="71">
        <v>5</v>
      </c>
      <c r="L20" s="15">
        <v>65</v>
      </c>
      <c r="M20" s="64">
        <f t="shared" si="2"/>
        <v>325</v>
      </c>
      <c r="N20" s="17" t="s">
        <v>1441</v>
      </c>
      <c r="O20" s="18">
        <v>140</v>
      </c>
      <c r="P20" s="122">
        <f t="shared" si="3"/>
        <v>185</v>
      </c>
      <c r="Q20" s="89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20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22">
        <f t="shared" si="3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21</v>
      </c>
      <c r="F25" s="70"/>
      <c r="G25" s="46">
        <f t="shared" si="0"/>
        <v>21</v>
      </c>
      <c r="H25" s="77">
        <v>0</v>
      </c>
      <c r="I25" s="75">
        <v>0</v>
      </c>
      <c r="J25" s="46">
        <f t="shared" si="1"/>
        <v>20</v>
      </c>
      <c r="K25" s="71">
        <v>1</v>
      </c>
      <c r="L25" s="15">
        <v>100</v>
      </c>
      <c r="M25" s="64">
        <f t="shared" si="2"/>
        <v>100</v>
      </c>
      <c r="N25" s="17" t="s">
        <v>16</v>
      </c>
      <c r="O25" s="18"/>
      <c r="P25" s="122">
        <f t="shared" si="3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21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27</v>
      </c>
      <c r="F31" s="70"/>
      <c r="G31" s="46">
        <f t="shared" si="5"/>
        <v>27</v>
      </c>
      <c r="H31" s="77">
        <v>0</v>
      </c>
      <c r="I31" s="75">
        <v>0</v>
      </c>
      <c r="J31" s="46">
        <f t="shared" si="6"/>
        <v>25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2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3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2">
        <f t="shared" si="3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0</v>
      </c>
      <c r="K33" s="71">
        <v>4</v>
      </c>
      <c r="L33" s="15">
        <v>130</v>
      </c>
      <c r="M33" s="64">
        <f t="shared" si="2"/>
        <v>520</v>
      </c>
      <c r="N33" s="17" t="s">
        <v>16</v>
      </c>
      <c r="O33" s="18"/>
      <c r="P33" s="122">
        <f t="shared" si="3"/>
        <v>520</v>
      </c>
      <c r="Q33" s="89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3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2">
        <f t="shared" si="3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6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2">
        <f t="shared" si="3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7</v>
      </c>
      <c r="F40" s="70"/>
      <c r="G40" s="46">
        <f t="shared" si="5"/>
        <v>7</v>
      </c>
      <c r="H40" s="77">
        <v>0</v>
      </c>
      <c r="I40" s="75">
        <v>0</v>
      </c>
      <c r="J40" s="46">
        <f t="shared" si="6"/>
        <v>7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7</v>
      </c>
      <c r="F46" s="70"/>
      <c r="G46" s="46">
        <f t="shared" si="5"/>
        <v>7</v>
      </c>
      <c r="H46" s="77">
        <v>0</v>
      </c>
      <c r="I46" s="75">
        <v>0</v>
      </c>
      <c r="J46" s="46">
        <f t="shared" si="6"/>
        <v>5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0</v>
      </c>
      <c r="K47" s="71">
        <v>4</v>
      </c>
      <c r="L47" s="15">
        <v>50</v>
      </c>
      <c r="M47" s="64">
        <f t="shared" si="2"/>
        <v>200</v>
      </c>
      <c r="N47" s="17" t="s">
        <v>16</v>
      </c>
      <c r="O47" s="18"/>
      <c r="P47" s="122">
        <f t="shared" si="3"/>
        <v>200</v>
      </c>
      <c r="Q47" s="120">
        <v>17.989999999999998</v>
      </c>
      <c r="R47" s="43">
        <f t="shared" si="4"/>
        <v>71.959999999999994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4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>
        <v>50</v>
      </c>
      <c r="P48" s="122">
        <f t="shared" si="3"/>
        <v>50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4</v>
      </c>
      <c r="F49" s="70"/>
      <c r="G49" s="46">
        <f t="shared" si="5"/>
        <v>4</v>
      </c>
      <c r="H49" s="77">
        <v>0</v>
      </c>
      <c r="I49" s="75">
        <v>0</v>
      </c>
      <c r="J49" s="46">
        <f t="shared" si="6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0</v>
      </c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1</v>
      </c>
      <c r="F53" s="70"/>
      <c r="G53" s="46">
        <f t="shared" si="5"/>
        <v>1</v>
      </c>
      <c r="H53" s="77">
        <v>0</v>
      </c>
      <c r="I53" s="75">
        <v>0</v>
      </c>
      <c r="J53" s="46">
        <f t="shared" si="6"/>
        <v>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5</v>
      </c>
      <c r="F64" s="70"/>
      <c r="G64" s="46">
        <f t="shared" si="5"/>
        <v>5</v>
      </c>
      <c r="H64" s="77">
        <v>0</v>
      </c>
      <c r="I64" s="75">
        <v>0</v>
      </c>
      <c r="J64" s="46">
        <f t="shared" si="6"/>
        <v>2</v>
      </c>
      <c r="K64" s="71">
        <v>3</v>
      </c>
      <c r="L64" s="15">
        <v>50</v>
      </c>
      <c r="M64" s="64">
        <f t="shared" si="2"/>
        <v>150</v>
      </c>
      <c r="N64" s="17" t="s">
        <v>16</v>
      </c>
      <c r="O64" s="18">
        <v>75</v>
      </c>
      <c r="P64" s="122">
        <f t="shared" si="3"/>
        <v>75</v>
      </c>
      <c r="Q64" s="89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2</v>
      </c>
      <c r="F65" s="70"/>
      <c r="G65" s="46">
        <f t="shared" si="5"/>
        <v>2</v>
      </c>
      <c r="H65" s="77">
        <v>0</v>
      </c>
      <c r="I65" s="75">
        <v>0</v>
      </c>
      <c r="J65" s="46">
        <f t="shared" si="6"/>
        <v>2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7</v>
      </c>
      <c r="F74" s="70"/>
      <c r="G74" s="46">
        <f t="shared" si="5"/>
        <v>7</v>
      </c>
      <c r="H74" s="77">
        <v>0</v>
      </c>
      <c r="I74" s="75">
        <v>0</v>
      </c>
      <c r="J74" s="46">
        <f t="shared" si="6"/>
        <v>3</v>
      </c>
      <c r="K74" s="71">
        <v>4</v>
      </c>
      <c r="L74" s="21">
        <v>50</v>
      </c>
      <c r="M74" s="64">
        <f t="shared" si="2"/>
        <v>200</v>
      </c>
      <c r="N74" s="17" t="s">
        <v>16</v>
      </c>
      <c r="O74" s="18">
        <v>75</v>
      </c>
      <c r="P74" s="122">
        <f t="shared" si="3"/>
        <v>125</v>
      </c>
      <c r="Q74" s="89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12</v>
      </c>
      <c r="F77" s="70"/>
      <c r="G77" s="46">
        <f t="shared" si="5"/>
        <v>12</v>
      </c>
      <c r="H77" s="77">
        <v>0</v>
      </c>
      <c r="I77" s="75">
        <v>0</v>
      </c>
      <c r="J77" s="46">
        <f t="shared" si="6"/>
        <v>4</v>
      </c>
      <c r="K77" s="71">
        <v>8</v>
      </c>
      <c r="L77" s="21">
        <v>50</v>
      </c>
      <c r="M77" s="64">
        <f t="shared" si="2"/>
        <v>400</v>
      </c>
      <c r="N77" s="17" t="s">
        <v>16</v>
      </c>
      <c r="O77" s="18">
        <v>150</v>
      </c>
      <c r="P77" s="122">
        <f t="shared" si="3"/>
        <v>250</v>
      </c>
      <c r="Q77" s="89">
        <v>25.15</v>
      </c>
      <c r="R77" s="43">
        <f t="shared" si="4"/>
        <v>201.2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1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2">
        <f t="shared" si="3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2</v>
      </c>
      <c r="F81" s="70"/>
      <c r="G81" s="46">
        <f t="shared" si="5"/>
        <v>2</v>
      </c>
      <c r="H81" s="77">
        <v>0</v>
      </c>
      <c r="I81" s="75">
        <v>0</v>
      </c>
      <c r="J81" s="46">
        <f t="shared" si="6"/>
        <v>2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25</v>
      </c>
      <c r="F112" s="70"/>
      <c r="G112" s="46">
        <f t="shared" si="20"/>
        <v>25</v>
      </c>
      <c r="H112" s="77">
        <v>0</v>
      </c>
      <c r="I112" s="75">
        <v>0</v>
      </c>
      <c r="J112" s="46">
        <f t="shared" si="21"/>
        <v>23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2">
        <f t="shared" si="8"/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11</v>
      </c>
      <c r="F113" s="70"/>
      <c r="G113" s="46">
        <f t="shared" si="20"/>
        <v>11</v>
      </c>
      <c r="H113" s="77">
        <v>0</v>
      </c>
      <c r="I113" s="75">
        <v>0</v>
      </c>
      <c r="J113" s="46">
        <f t="shared" si="21"/>
        <v>10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2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11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2</v>
      </c>
      <c r="F116" s="70"/>
      <c r="G116" s="46">
        <f t="shared" si="20"/>
        <v>2</v>
      </c>
      <c r="H116" s="77">
        <v>0</v>
      </c>
      <c r="I116" s="75">
        <v>0</v>
      </c>
      <c r="J116" s="46">
        <f t="shared" si="21"/>
        <v>2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1</v>
      </c>
      <c r="F125" s="70"/>
      <c r="G125" s="46">
        <f t="shared" si="20"/>
        <v>1</v>
      </c>
      <c r="H125" s="77">
        <v>0</v>
      </c>
      <c r="I125" s="75">
        <v>0</v>
      </c>
      <c r="J125" s="46">
        <f t="shared" si="21"/>
        <v>1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17</v>
      </c>
      <c r="F126" s="70"/>
      <c r="G126" s="46">
        <f t="shared" si="20"/>
        <v>17</v>
      </c>
      <c r="H126" s="77">
        <v>0</v>
      </c>
      <c r="I126" s="75">
        <v>0</v>
      </c>
      <c r="J126" s="46">
        <f t="shared" si="21"/>
        <v>16</v>
      </c>
      <c r="K126" s="71">
        <v>1</v>
      </c>
      <c r="L126" s="22">
        <v>100</v>
      </c>
      <c r="M126" s="64">
        <f t="shared" si="7"/>
        <v>100</v>
      </c>
      <c r="N126" s="17" t="s">
        <v>16</v>
      </c>
      <c r="O126" s="18"/>
      <c r="P126" s="122">
        <f t="shared" si="8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6</v>
      </c>
      <c r="F131" s="70"/>
      <c r="G131" s="46">
        <f t="shared" si="20"/>
        <v>6</v>
      </c>
      <c r="H131" s="77">
        <v>0</v>
      </c>
      <c r="I131" s="75">
        <v>0</v>
      </c>
      <c r="J131" s="46">
        <f t="shared" si="21"/>
        <v>6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12</v>
      </c>
      <c r="F133" s="70"/>
      <c r="G133" s="46">
        <f t="shared" si="20"/>
        <v>12</v>
      </c>
      <c r="H133" s="77">
        <v>0</v>
      </c>
      <c r="I133" s="75">
        <v>0</v>
      </c>
      <c r="J133" s="46">
        <f t="shared" si="21"/>
        <v>6</v>
      </c>
      <c r="K133" s="71">
        <v>6</v>
      </c>
      <c r="L133" s="20">
        <v>50</v>
      </c>
      <c r="M133" s="64">
        <f t="shared" si="7"/>
        <v>300</v>
      </c>
      <c r="N133" s="17" t="s">
        <v>16</v>
      </c>
      <c r="O133" s="18">
        <v>150</v>
      </c>
      <c r="P133" s="122">
        <f t="shared" si="8"/>
        <v>150</v>
      </c>
      <c r="Q133" s="89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+'24'!J156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7"/>
        <v>0</v>
      </c>
      <c r="N156" s="17" t="s">
        <v>1437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+'24'!J157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7"/>
        <v>0</v>
      </c>
      <c r="N157" s="17" t="s">
        <v>1437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10</v>
      </c>
      <c r="F175" s="70"/>
      <c r="G175" s="46">
        <f t="shared" si="27"/>
        <v>10</v>
      </c>
      <c r="H175" s="77">
        <v>0</v>
      </c>
      <c r="I175" s="75">
        <v>0</v>
      </c>
      <c r="J175" s="46">
        <f t="shared" si="28"/>
        <v>8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50</v>
      </c>
      <c r="P175" s="122">
        <f t="shared" si="26"/>
        <v>50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1</v>
      </c>
      <c r="F178" s="70"/>
      <c r="G178" s="46">
        <f t="shared" si="27"/>
        <v>1</v>
      </c>
      <c r="H178" s="77">
        <v>0</v>
      </c>
      <c r="I178" s="75">
        <v>0</v>
      </c>
      <c r="J178" s="46">
        <f t="shared" si="28"/>
        <v>0</v>
      </c>
      <c r="K178" s="71">
        <v>1</v>
      </c>
      <c r="L178" s="20">
        <v>55</v>
      </c>
      <c r="M178" s="64">
        <f t="shared" si="31"/>
        <v>55</v>
      </c>
      <c r="N178" s="17" t="s">
        <v>16</v>
      </c>
      <c r="O178" s="18"/>
      <c r="P178" s="122">
        <f t="shared" si="26"/>
        <v>55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18</v>
      </c>
      <c r="F180" s="70"/>
      <c r="G180" s="46">
        <f t="shared" si="27"/>
        <v>18</v>
      </c>
      <c r="H180" s="77">
        <v>0</v>
      </c>
      <c r="I180" s="75">
        <v>0</v>
      </c>
      <c r="J180" s="46">
        <f t="shared" si="28"/>
        <v>14</v>
      </c>
      <c r="K180" s="71">
        <v>4</v>
      </c>
      <c r="L180" s="20">
        <v>35</v>
      </c>
      <c r="M180" s="64">
        <f t="shared" si="31"/>
        <v>140</v>
      </c>
      <c r="N180" s="17" t="s">
        <v>16</v>
      </c>
      <c r="O180" s="18"/>
      <c r="P180" s="122">
        <f t="shared" si="26"/>
        <v>140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+'24'!J188</f>
        <v>126</v>
      </c>
      <c r="F188" s="70"/>
      <c r="G188" s="46">
        <f>E188+F188</f>
        <v>126</v>
      </c>
      <c r="H188" s="77">
        <v>0</v>
      </c>
      <c r="I188" s="75">
        <v>0</v>
      </c>
      <c r="J188" s="46">
        <f>+G188-H188-K188-I188</f>
        <v>125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22">
        <f t="shared" si="26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5</v>
      </c>
      <c r="F193" s="70"/>
      <c r="G193" s="46">
        <f t="shared" si="27"/>
        <v>5</v>
      </c>
      <c r="H193" s="77">
        <v>0</v>
      </c>
      <c r="I193" s="75">
        <v>0</v>
      </c>
      <c r="J193" s="46">
        <f t="shared" si="28"/>
        <v>5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18</v>
      </c>
      <c r="F194" s="70"/>
      <c r="G194" s="46">
        <f t="shared" si="27"/>
        <v>18</v>
      </c>
      <c r="H194" s="77">
        <v>0</v>
      </c>
      <c r="I194" s="75">
        <v>0</v>
      </c>
      <c r="J194" s="46">
        <f t="shared" si="28"/>
        <v>17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2">
        <f t="shared" si="26"/>
        <v>120</v>
      </c>
      <c r="Q194" s="89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58</v>
      </c>
      <c r="F205" s="70"/>
      <c r="G205" s="46">
        <f t="shared" si="27"/>
        <v>58</v>
      </c>
      <c r="H205" s="77">
        <v>0</v>
      </c>
      <c r="I205" s="75">
        <v>0</v>
      </c>
      <c r="J205" s="46">
        <f t="shared" si="28"/>
        <v>53</v>
      </c>
      <c r="K205" s="71">
        <v>5</v>
      </c>
      <c r="L205" s="20">
        <v>55</v>
      </c>
      <c r="M205" s="64">
        <f t="shared" si="31"/>
        <v>275</v>
      </c>
      <c r="N205" s="17" t="s">
        <v>16</v>
      </c>
      <c r="O205" s="18"/>
      <c r="P205" s="122">
        <f t="shared" si="26"/>
        <v>275</v>
      </c>
      <c r="Q205" s="89">
        <v>40</v>
      </c>
      <c r="R205" s="43">
        <f t="shared" si="32"/>
        <v>200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4</v>
      </c>
      <c r="F208" s="70"/>
      <c r="G208" s="46">
        <f t="shared" si="27"/>
        <v>4</v>
      </c>
      <c r="H208" s="77">
        <v>0</v>
      </c>
      <c r="I208" s="75">
        <v>0</v>
      </c>
      <c r="J208" s="46">
        <f t="shared" si="28"/>
        <v>0</v>
      </c>
      <c r="K208" s="71">
        <v>4</v>
      </c>
      <c r="L208" s="20">
        <v>50</v>
      </c>
      <c r="M208" s="64">
        <f t="shared" si="31"/>
        <v>200</v>
      </c>
      <c r="N208" s="17" t="s">
        <v>16</v>
      </c>
      <c r="O208" s="18"/>
      <c r="P208" s="122">
        <f t="shared" si="26"/>
        <v>200</v>
      </c>
      <c r="Q208" s="89">
        <v>33</v>
      </c>
      <c r="R208" s="43">
        <f t="shared" si="32"/>
        <v>132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19</v>
      </c>
      <c r="F209" s="70"/>
      <c r="G209" s="46">
        <f t="shared" si="27"/>
        <v>19</v>
      </c>
      <c r="H209" s="77">
        <v>0</v>
      </c>
      <c r="I209" s="75">
        <v>0</v>
      </c>
      <c r="J209" s="46">
        <f t="shared" si="28"/>
        <v>16</v>
      </c>
      <c r="K209" s="71">
        <v>3</v>
      </c>
      <c r="L209" s="20">
        <v>120</v>
      </c>
      <c r="M209" s="64">
        <f t="shared" si="31"/>
        <v>360</v>
      </c>
      <c r="N209" s="17" t="s">
        <v>16</v>
      </c>
      <c r="O209" s="18"/>
      <c r="P209" s="122">
        <f t="shared" ref="P209:P253" si="36">SUM(M209-O209)</f>
        <v>360</v>
      </c>
      <c r="Q209" s="89">
        <v>83</v>
      </c>
      <c r="R209" s="43">
        <f t="shared" si="32"/>
        <v>249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+'24'!J235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6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+'24'!J236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6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+'24'!J237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6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+'24'!J238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+'24'!J239</f>
        <v>5</v>
      </c>
      <c r="F239" s="70"/>
      <c r="G239" s="46">
        <f t="shared" si="37"/>
        <v>5</v>
      </c>
      <c r="H239" s="77">
        <v>0</v>
      </c>
      <c r="I239" s="75">
        <v>0</v>
      </c>
      <c r="J239" s="46">
        <f t="shared" si="38"/>
        <v>5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+'24'!J240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6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+'24'!J241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6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+'24'!J242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39"/>
        <v>0</v>
      </c>
      <c r="N242" s="17" t="s">
        <v>16</v>
      </c>
      <c r="O242" s="18"/>
      <c r="P242" s="23">
        <f t="shared" si="36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+'24'!J243</f>
        <v>1</v>
      </c>
      <c r="F243" s="70"/>
      <c r="G243" s="46">
        <f t="shared" si="37"/>
        <v>1</v>
      </c>
      <c r="H243" s="77">
        <v>0</v>
      </c>
      <c r="I243" s="75">
        <v>0</v>
      </c>
      <c r="J243" s="46">
        <f t="shared" si="38"/>
        <v>1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6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+'24'!J244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6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+'24'!J245</f>
        <v>7</v>
      </c>
      <c r="F245" s="70"/>
      <c r="G245" s="46">
        <f t="shared" si="37"/>
        <v>7</v>
      </c>
      <c r="H245" s="77">
        <v>0</v>
      </c>
      <c r="I245" s="75">
        <v>0</v>
      </c>
      <c r="J245" s="46">
        <f t="shared" si="38"/>
        <v>7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6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+'24'!J246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6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+'24'!J247</f>
        <v>25</v>
      </c>
      <c r="F247" s="70"/>
      <c r="G247" s="46">
        <f t="shared" si="37"/>
        <v>25</v>
      </c>
      <c r="H247" s="77">
        <v>0</v>
      </c>
      <c r="I247" s="75">
        <v>0</v>
      </c>
      <c r="J247" s="46">
        <f t="shared" si="38"/>
        <v>25</v>
      </c>
      <c r="K247" s="71"/>
      <c r="L247" s="20">
        <v>20</v>
      </c>
      <c r="M247" s="64">
        <f t="shared" si="39"/>
        <v>0</v>
      </c>
      <c r="N247" s="17" t="s">
        <v>16</v>
      </c>
      <c r="O247" s="18"/>
      <c r="P247" s="23">
        <f t="shared" si="36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>
        <f>+'24'!J248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/>
      <c r="M248" s="64">
        <f t="shared" si="31"/>
        <v>0</v>
      </c>
      <c r="N248" s="17" t="s">
        <v>16</v>
      </c>
      <c r="O248" s="18"/>
      <c r="P248" s="23">
        <f t="shared" si="36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>
        <f>+'24'!J249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/>
      <c r="M249" s="64">
        <f t="shared" si="31"/>
        <v>0</v>
      </c>
      <c r="N249" s="17" t="s">
        <v>16</v>
      </c>
      <c r="O249" s="18"/>
      <c r="P249" s="23">
        <f t="shared" si="36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>
        <f>+'24'!J250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/>
      <c r="M250" s="64">
        <f t="shared" si="31"/>
        <v>0</v>
      </c>
      <c r="N250" s="17" t="s">
        <v>16</v>
      </c>
      <c r="O250" s="18"/>
      <c r="P250" s="23">
        <f t="shared" si="36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+'24'!J251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ref="J251:J252" si="43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6"/>
        <v>0</v>
      </c>
      <c r="Q251" s="89">
        <v>20.36</v>
      </c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+'24'!J252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6"/>
        <v>0</v>
      </c>
      <c r="Q252" s="89">
        <v>20.36</v>
      </c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+'24'!J253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6"/>
        <v>0</v>
      </c>
      <c r="Q253" s="89">
        <v>20.36</v>
      </c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2283.5099999999998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5485</v>
      </c>
    </row>
    <row r="257" spans="1:2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1980</v>
      </c>
      <c r="O258" s="2">
        <v>100</v>
      </c>
      <c r="P258" s="2">
        <v>25</v>
      </c>
      <c r="Q258" s="2">
        <v>210</v>
      </c>
      <c r="R258" s="2">
        <v>150</v>
      </c>
      <c r="S258" s="2">
        <v>155</v>
      </c>
      <c r="T258" s="2">
        <v>100</v>
      </c>
      <c r="U258" s="2">
        <v>185</v>
      </c>
      <c r="V258" s="2">
        <v>295</v>
      </c>
      <c r="W258" s="2">
        <v>260</v>
      </c>
      <c r="X258" s="2">
        <v>500</v>
      </c>
    </row>
    <row r="259" spans="1:2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690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2815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2815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271</v>
      </c>
      <c r="M267" s="2" t="s">
        <v>306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X340"/>
  <sheetViews>
    <sheetView zoomScale="80" zoomScaleNormal="80" workbookViewId="0">
      <pane xSplit="10" ySplit="4" topLeftCell="M5" activePane="bottomRight" state="frozen"/>
      <selection activeCell="B247" sqref="B247:L247"/>
      <selection pane="topRight" activeCell="B247" sqref="B247:L247"/>
      <selection pane="bottomLeft" activeCell="B247" sqref="B247:L247"/>
      <selection pane="bottomRight" activeCell="M19" sqref="M19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0</v>
      </c>
      <c r="F5" s="70">
        <v>20</v>
      </c>
      <c r="G5" s="46">
        <f t="shared" ref="G5:G26" si="0">E5+F5</f>
        <v>20</v>
      </c>
      <c r="H5" s="77">
        <v>0</v>
      </c>
      <c r="I5" s="75">
        <v>0</v>
      </c>
      <c r="J5" s="46">
        <f t="shared" ref="J5:J26" si="1">+G5-H5-K5-I5</f>
        <v>19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14</v>
      </c>
      <c r="F6" s="70">
        <v>30</v>
      </c>
      <c r="G6" s="46">
        <f t="shared" si="0"/>
        <v>44</v>
      </c>
      <c r="H6" s="77">
        <v>0</v>
      </c>
      <c r="I6" s="75">
        <v>0</v>
      </c>
      <c r="J6" s="46">
        <f t="shared" si="1"/>
        <v>40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2">
        <f t="shared" ref="P6:P51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7</v>
      </c>
      <c r="F11" s="70">
        <v>10</v>
      </c>
      <c r="G11" s="46">
        <f t="shared" si="0"/>
        <v>17</v>
      </c>
      <c r="H11" s="77">
        <v>0</v>
      </c>
      <c r="I11" s="75">
        <v>0</v>
      </c>
      <c r="J11" s="46">
        <f t="shared" si="1"/>
        <v>12</v>
      </c>
      <c r="K11" s="71">
        <v>5</v>
      </c>
      <c r="L11" s="15">
        <v>50</v>
      </c>
      <c r="M11" s="64">
        <f t="shared" si="2"/>
        <v>250</v>
      </c>
      <c r="N11" s="17" t="s">
        <v>16</v>
      </c>
      <c r="O11" s="18"/>
      <c r="P11" s="122">
        <f t="shared" si="3"/>
        <v>250</v>
      </c>
      <c r="Q11" s="120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11</v>
      </c>
      <c r="F18" s="70">
        <v>10</v>
      </c>
      <c r="G18" s="46">
        <f t="shared" si="0"/>
        <v>21</v>
      </c>
      <c r="H18" s="77">
        <v>0</v>
      </c>
      <c r="I18" s="75">
        <v>0</v>
      </c>
      <c r="J18" s="46">
        <f t="shared" si="1"/>
        <v>18</v>
      </c>
      <c r="K18" s="71">
        <v>3</v>
      </c>
      <c r="L18" s="15">
        <v>50</v>
      </c>
      <c r="M18" s="64">
        <f t="shared" si="2"/>
        <v>150</v>
      </c>
      <c r="N18" s="17" t="s">
        <v>16</v>
      </c>
      <c r="O18" s="18"/>
      <c r="P18" s="122">
        <f t="shared" si="3"/>
        <v>150</v>
      </c>
      <c r="Q18" s="120">
        <v>19.12</v>
      </c>
      <c r="R18" s="43">
        <f t="shared" si="4"/>
        <v>57.36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0</v>
      </c>
      <c r="F20" s="70">
        <v>6</v>
      </c>
      <c r="G20" s="46">
        <f t="shared" si="0"/>
        <v>6</v>
      </c>
      <c r="H20" s="77">
        <v>0</v>
      </c>
      <c r="I20" s="75">
        <v>0</v>
      </c>
      <c r="J20" s="46">
        <f t="shared" si="1"/>
        <v>6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20</v>
      </c>
      <c r="F22" s="70">
        <v>30</v>
      </c>
      <c r="G22" s="46">
        <f t="shared" si="0"/>
        <v>50</v>
      </c>
      <c r="H22" s="77">
        <v>0</v>
      </c>
      <c r="I22" s="75">
        <v>0</v>
      </c>
      <c r="J22" s="46">
        <f t="shared" si="1"/>
        <v>49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20</v>
      </c>
      <c r="F25" s="70"/>
      <c r="G25" s="46">
        <f t="shared" si="0"/>
        <v>20</v>
      </c>
      <c r="H25" s="77">
        <v>0</v>
      </c>
      <c r="I25" s="75">
        <v>0</v>
      </c>
      <c r="J25" s="46">
        <f t="shared" si="1"/>
        <v>20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20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>SUM(M29-O29)</f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25</v>
      </c>
      <c r="F31" s="70">
        <v>20</v>
      </c>
      <c r="G31" s="46">
        <f t="shared" si="5"/>
        <v>45</v>
      </c>
      <c r="H31" s="77">
        <v>0</v>
      </c>
      <c r="I31" s="75">
        <v>0</v>
      </c>
      <c r="J31" s="46">
        <f t="shared" si="6"/>
        <v>41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2">
        <f t="shared" si="3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3</v>
      </c>
      <c r="F32" s="70">
        <v>10</v>
      </c>
      <c r="G32" s="46">
        <f t="shared" si="5"/>
        <v>13</v>
      </c>
      <c r="H32" s="77">
        <v>0</v>
      </c>
      <c r="I32" s="75">
        <v>0</v>
      </c>
      <c r="J32" s="46">
        <f t="shared" si="6"/>
        <v>13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0</v>
      </c>
      <c r="F33" s="70">
        <v>10</v>
      </c>
      <c r="G33" s="46">
        <f t="shared" si="5"/>
        <v>10</v>
      </c>
      <c r="H33" s="77">
        <v>0</v>
      </c>
      <c r="I33" s="75">
        <v>0</v>
      </c>
      <c r="J33" s="46">
        <f t="shared" si="6"/>
        <v>9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2">
        <f t="shared" si="3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6</v>
      </c>
      <c r="F39" s="70">
        <v>5</v>
      </c>
      <c r="G39" s="46">
        <f t="shared" si="5"/>
        <v>11</v>
      </c>
      <c r="H39" s="77">
        <v>0</v>
      </c>
      <c r="I39" s="75">
        <v>0</v>
      </c>
      <c r="J39" s="46">
        <f t="shared" si="6"/>
        <v>10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2">
        <f t="shared" si="3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7</v>
      </c>
      <c r="F40" s="70">
        <v>5</v>
      </c>
      <c r="G40" s="46">
        <f t="shared" si="5"/>
        <v>12</v>
      </c>
      <c r="H40" s="77">
        <v>0</v>
      </c>
      <c r="I40" s="75">
        <v>0</v>
      </c>
      <c r="J40" s="46">
        <f t="shared" si="6"/>
        <v>11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5</v>
      </c>
      <c r="F46" s="70">
        <v>10</v>
      </c>
      <c r="G46" s="46">
        <f t="shared" si="5"/>
        <v>15</v>
      </c>
      <c r="H46" s="77">
        <v>0</v>
      </c>
      <c r="I46" s="75">
        <v>0</v>
      </c>
      <c r="J46" s="46">
        <f t="shared" si="6"/>
        <v>13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0</v>
      </c>
      <c r="F47" s="70">
        <v>10</v>
      </c>
      <c r="G47" s="46">
        <f t="shared" si="5"/>
        <v>10</v>
      </c>
      <c r="H47" s="77">
        <v>0</v>
      </c>
      <c r="I47" s="75">
        <v>0</v>
      </c>
      <c r="J47" s="46">
        <f t="shared" si="6"/>
        <v>10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4</v>
      </c>
      <c r="F48" s="70">
        <v>10</v>
      </c>
      <c r="G48" s="46">
        <f t="shared" si="5"/>
        <v>14</v>
      </c>
      <c r="H48" s="77">
        <v>0</v>
      </c>
      <c r="I48" s="75">
        <v>0</v>
      </c>
      <c r="J48" s="46">
        <f t="shared" si="6"/>
        <v>12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2">
        <f t="shared" si="3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3</v>
      </c>
      <c r="F49" s="70">
        <v>10</v>
      </c>
      <c r="G49" s="46">
        <f t="shared" si="5"/>
        <v>13</v>
      </c>
      <c r="H49" s="77">
        <v>0</v>
      </c>
      <c r="I49" s="75">
        <v>0</v>
      </c>
      <c r="J49" s="46">
        <f t="shared" si="6"/>
        <v>12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0</v>
      </c>
      <c r="F50" s="70">
        <v>10</v>
      </c>
      <c r="G50" s="46">
        <f t="shared" si="5"/>
        <v>10</v>
      </c>
      <c r="H50" s="77">
        <v>0</v>
      </c>
      <c r="I50" s="75">
        <v>0</v>
      </c>
      <c r="J50" s="46">
        <f t="shared" si="6"/>
        <v>10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ref="P52:P69" si="7"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1</v>
      </c>
      <c r="F53" s="70">
        <v>10</v>
      </c>
      <c r="G53" s="46">
        <f t="shared" si="5"/>
        <v>11</v>
      </c>
      <c r="H53" s="77">
        <v>0</v>
      </c>
      <c r="I53" s="75">
        <v>0</v>
      </c>
      <c r="J53" s="46">
        <f t="shared" si="6"/>
        <v>11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2</v>
      </c>
      <c r="F64" s="70">
        <v>3</v>
      </c>
      <c r="G64" s="46">
        <f t="shared" si="5"/>
        <v>5</v>
      </c>
      <c r="H64" s="77">
        <v>0</v>
      </c>
      <c r="I64" s="75">
        <v>0</v>
      </c>
      <c r="J64" s="46">
        <f t="shared" si="6"/>
        <v>3</v>
      </c>
      <c r="K64" s="71">
        <v>2</v>
      </c>
      <c r="L64" s="15">
        <v>50</v>
      </c>
      <c r="M64" s="64">
        <f t="shared" si="2"/>
        <v>100</v>
      </c>
      <c r="N64" s="17" t="s">
        <v>16</v>
      </c>
      <c r="O64" s="18"/>
      <c r="P64" s="122">
        <f t="shared" si="7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2</v>
      </c>
      <c r="F65" s="70">
        <v>3</v>
      </c>
      <c r="G65" s="46">
        <f t="shared" si="5"/>
        <v>5</v>
      </c>
      <c r="H65" s="77">
        <v>0</v>
      </c>
      <c r="I65" s="75">
        <v>0</v>
      </c>
      <c r="J65" s="46">
        <f t="shared" si="6"/>
        <v>5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2</v>
      </c>
      <c r="F66" s="70">
        <v>3</v>
      </c>
      <c r="G66" s="46">
        <f t="shared" si="5"/>
        <v>5</v>
      </c>
      <c r="H66" s="77">
        <v>0</v>
      </c>
      <c r="I66" s="75">
        <v>0</v>
      </c>
      <c r="J66" s="46">
        <f t="shared" si="6"/>
        <v>5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3</v>
      </c>
      <c r="F74" s="70">
        <v>10</v>
      </c>
      <c r="G74" s="46">
        <f t="shared" si="5"/>
        <v>13</v>
      </c>
      <c r="H74" s="77">
        <v>0</v>
      </c>
      <c r="I74" s="75">
        <v>0</v>
      </c>
      <c r="J74" s="46">
        <f t="shared" si="6"/>
        <v>11</v>
      </c>
      <c r="K74" s="71">
        <v>2</v>
      </c>
      <c r="L74" s="21">
        <v>50</v>
      </c>
      <c r="M74" s="64">
        <f t="shared" si="2"/>
        <v>100</v>
      </c>
      <c r="N74" s="17" t="s">
        <v>16</v>
      </c>
      <c r="O74" s="18"/>
      <c r="P74" s="122">
        <f t="shared" si="8"/>
        <v>100</v>
      </c>
      <c r="Q74" s="89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4</v>
      </c>
      <c r="F77" s="70">
        <v>10</v>
      </c>
      <c r="G77" s="46">
        <f t="shared" si="5"/>
        <v>14</v>
      </c>
      <c r="H77" s="77">
        <v>0</v>
      </c>
      <c r="I77" s="75">
        <v>0</v>
      </c>
      <c r="J77" s="46">
        <f t="shared" si="6"/>
        <v>13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2">
        <f t="shared" si="8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1</v>
      </c>
      <c r="F80" s="70">
        <v>2</v>
      </c>
      <c r="G80" s="46">
        <f t="shared" si="5"/>
        <v>3</v>
      </c>
      <c r="H80" s="77">
        <v>0</v>
      </c>
      <c r="I80" s="75">
        <v>0</v>
      </c>
      <c r="J80" s="46">
        <f t="shared" si="6"/>
        <v>3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2</v>
      </c>
      <c r="F81" s="70">
        <v>2</v>
      </c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23</v>
      </c>
      <c r="F112" s="70"/>
      <c r="G112" s="46">
        <f t="shared" si="21"/>
        <v>23</v>
      </c>
      <c r="H112" s="77">
        <v>0</v>
      </c>
      <c r="I112" s="75">
        <v>0</v>
      </c>
      <c r="J112" s="46">
        <f t="shared" si="22"/>
        <v>22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8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10</v>
      </c>
      <c r="F113" s="70"/>
      <c r="G113" s="46">
        <f t="shared" si="21"/>
        <v>10</v>
      </c>
      <c r="H113" s="77">
        <v>0</v>
      </c>
      <c r="I113" s="75">
        <v>0</v>
      </c>
      <c r="J113" s="46">
        <f t="shared" si="22"/>
        <v>7</v>
      </c>
      <c r="K113" s="71">
        <v>3</v>
      </c>
      <c r="L113" s="20">
        <v>55</v>
      </c>
      <c r="M113" s="64">
        <f t="shared" si="9"/>
        <v>165</v>
      </c>
      <c r="N113" s="17" t="s">
        <v>16</v>
      </c>
      <c r="O113" s="18"/>
      <c r="P113" s="122">
        <f t="shared" si="8"/>
        <v>165</v>
      </c>
      <c r="Q113" s="120">
        <v>22.55</v>
      </c>
      <c r="R113" s="43">
        <f t="shared" si="10"/>
        <v>67.650000000000006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11</v>
      </c>
      <c r="F115" s="70"/>
      <c r="G115" s="46">
        <f t="shared" si="21"/>
        <v>11</v>
      </c>
      <c r="H115" s="77">
        <v>0</v>
      </c>
      <c r="I115" s="75">
        <v>0</v>
      </c>
      <c r="J115" s="46">
        <f t="shared" si="22"/>
        <v>11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2</v>
      </c>
      <c r="F116" s="70">
        <v>15</v>
      </c>
      <c r="G116" s="46">
        <f t="shared" si="21"/>
        <v>17</v>
      </c>
      <c r="H116" s="77">
        <v>0</v>
      </c>
      <c r="I116" s="75">
        <v>0</v>
      </c>
      <c r="J116" s="46">
        <f t="shared" si="22"/>
        <v>17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1</v>
      </c>
      <c r="F125" s="70"/>
      <c r="G125" s="46">
        <f t="shared" si="21"/>
        <v>1</v>
      </c>
      <c r="H125" s="77">
        <v>0</v>
      </c>
      <c r="I125" s="75">
        <v>0</v>
      </c>
      <c r="J125" s="46">
        <f t="shared" si="22"/>
        <v>0</v>
      </c>
      <c r="K125" s="71">
        <v>1</v>
      </c>
      <c r="L125" s="22">
        <v>50</v>
      </c>
      <c r="M125" s="64">
        <f t="shared" si="9"/>
        <v>50</v>
      </c>
      <c r="N125" s="17" t="s">
        <v>1443</v>
      </c>
      <c r="O125" s="18">
        <v>50</v>
      </c>
      <c r="P125" s="23">
        <f t="shared" si="8"/>
        <v>0</v>
      </c>
      <c r="Q125" s="89">
        <v>33</v>
      </c>
      <c r="R125" s="43">
        <f t="shared" si="10"/>
        <v>33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16</v>
      </c>
      <c r="F126" s="70"/>
      <c r="G126" s="46">
        <f t="shared" si="21"/>
        <v>16</v>
      </c>
      <c r="H126" s="77">
        <v>0</v>
      </c>
      <c r="I126" s="75">
        <v>0</v>
      </c>
      <c r="J126" s="46">
        <f t="shared" si="22"/>
        <v>16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6</v>
      </c>
      <c r="F131" s="70">
        <v>10</v>
      </c>
      <c r="G131" s="46">
        <f t="shared" si="21"/>
        <v>16</v>
      </c>
      <c r="H131" s="77">
        <v>0</v>
      </c>
      <c r="I131" s="75">
        <v>0</v>
      </c>
      <c r="J131" s="46">
        <f t="shared" si="22"/>
        <v>16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0</v>
      </c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6</v>
      </c>
      <c r="F133" s="70">
        <v>10</v>
      </c>
      <c r="G133" s="46">
        <f t="shared" si="21"/>
        <v>16</v>
      </c>
      <c r="H133" s="77">
        <v>0</v>
      </c>
      <c r="I133" s="75">
        <v>0</v>
      </c>
      <c r="J133" s="46">
        <f t="shared" si="22"/>
        <v>14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122">
        <f t="shared" si="8"/>
        <v>100</v>
      </c>
      <c r="Q133" s="89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5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+'25'!J156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1437</v>
      </c>
      <c r="O156" s="18"/>
      <c r="P156" s="23">
        <f t="shared" si="27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+'25'!J157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9"/>
        <v>0</v>
      </c>
      <c r="N157" s="17" t="s">
        <v>1437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8</v>
      </c>
      <c r="F175" s="70"/>
      <c r="G175" s="46">
        <f t="shared" si="28"/>
        <v>8</v>
      </c>
      <c r="H175" s="77">
        <v>0</v>
      </c>
      <c r="I175" s="75">
        <v>0</v>
      </c>
      <c r="J175" s="46">
        <f t="shared" si="29"/>
        <v>7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2">
        <f t="shared" si="27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14</v>
      </c>
      <c r="F180" s="70"/>
      <c r="G180" s="46">
        <f t="shared" si="28"/>
        <v>14</v>
      </c>
      <c r="H180" s="77">
        <v>0</v>
      </c>
      <c r="I180" s="75">
        <v>0</v>
      </c>
      <c r="J180" s="46">
        <f t="shared" si="29"/>
        <v>13</v>
      </c>
      <c r="K180" s="71">
        <v>1</v>
      </c>
      <c r="L180" s="20">
        <v>35</v>
      </c>
      <c r="M180" s="64">
        <f t="shared" si="32"/>
        <v>35</v>
      </c>
      <c r="N180" s="17" t="s">
        <v>16</v>
      </c>
      <c r="O180" s="18"/>
      <c r="P180" s="122">
        <f t="shared" si="27"/>
        <v>35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+'25'!J188</f>
        <v>125</v>
      </c>
      <c r="F188" s="70"/>
      <c r="G188" s="46">
        <f>E188+F188</f>
        <v>125</v>
      </c>
      <c r="H188" s="77">
        <v>0</v>
      </c>
      <c r="I188" s="75">
        <v>0</v>
      </c>
      <c r="J188" s="46">
        <f>+G188-H188-K188-I188</f>
        <v>123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22">
        <f t="shared" si="27"/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5</v>
      </c>
      <c r="F193" s="70">
        <v>20</v>
      </c>
      <c r="G193" s="46">
        <f t="shared" si="28"/>
        <v>25</v>
      </c>
      <c r="H193" s="77">
        <v>0</v>
      </c>
      <c r="I193" s="75">
        <v>0</v>
      </c>
      <c r="J193" s="46">
        <f t="shared" si="29"/>
        <v>25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17</v>
      </c>
      <c r="F194" s="70">
        <v>25</v>
      </c>
      <c r="G194" s="46">
        <f t="shared" si="28"/>
        <v>42</v>
      </c>
      <c r="H194" s="77">
        <v>0</v>
      </c>
      <c r="I194" s="75">
        <v>0</v>
      </c>
      <c r="J194" s="46">
        <f t="shared" si="29"/>
        <v>41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22">
        <f t="shared" si="27"/>
        <v>120</v>
      </c>
      <c r="Q194" s="89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ref="P196:P197" si="36">SUM(M196-O196)</f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14" si="37">SUM(M198-O198)</f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53</v>
      </c>
      <c r="F205" s="70"/>
      <c r="G205" s="46">
        <f t="shared" si="28"/>
        <v>53</v>
      </c>
      <c r="H205" s="77">
        <v>0</v>
      </c>
      <c r="I205" s="75">
        <v>0</v>
      </c>
      <c r="J205" s="46">
        <f t="shared" si="29"/>
        <v>51</v>
      </c>
      <c r="K205" s="71">
        <v>2</v>
      </c>
      <c r="L205" s="20">
        <v>55</v>
      </c>
      <c r="M205" s="64">
        <f t="shared" si="32"/>
        <v>110</v>
      </c>
      <c r="N205" s="17" t="s">
        <v>16</v>
      </c>
      <c r="O205" s="18"/>
      <c r="P205" s="122">
        <f t="shared" si="37"/>
        <v>110</v>
      </c>
      <c r="Q205" s="89">
        <v>40</v>
      </c>
      <c r="R205" s="43">
        <f t="shared" si="33"/>
        <v>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16</v>
      </c>
      <c r="F209" s="70">
        <v>10</v>
      </c>
      <c r="G209" s="46">
        <f t="shared" si="28"/>
        <v>26</v>
      </c>
      <c r="H209" s="77">
        <v>0</v>
      </c>
      <c r="I209" s="75">
        <v>0</v>
      </c>
      <c r="J209" s="46">
        <f t="shared" si="29"/>
        <v>23</v>
      </c>
      <c r="K209" s="71">
        <v>3</v>
      </c>
      <c r="L209" s="20">
        <v>120</v>
      </c>
      <c r="M209" s="64">
        <f t="shared" si="32"/>
        <v>360</v>
      </c>
      <c r="N209" s="17" t="s">
        <v>16</v>
      </c>
      <c r="O209" s="18"/>
      <c r="P209" s="122">
        <f t="shared" si="37"/>
        <v>360</v>
      </c>
      <c r="Q209" s="89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ref="P216:P252" si="39">SUM(M216-O216)</f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9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+'25'!J235</f>
        <v>0</v>
      </c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+'25'!J236</f>
        <v>0</v>
      </c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+'25'!J237</f>
        <v>0</v>
      </c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+'25'!J238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+'25'!J239</f>
        <v>5</v>
      </c>
      <c r="F239" s="70"/>
      <c r="G239" s="46">
        <f t="shared" si="40"/>
        <v>5</v>
      </c>
      <c r="H239" s="77">
        <v>5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1441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+'25'!J240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+'25'!J241</f>
        <v>0</v>
      </c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+'25'!J242</f>
        <v>0</v>
      </c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+'25'!J243</f>
        <v>1</v>
      </c>
      <c r="F243" s="70"/>
      <c r="G243" s="46">
        <f t="shared" si="40"/>
        <v>1</v>
      </c>
      <c r="H243" s="77">
        <v>0</v>
      </c>
      <c r="I243" s="75">
        <v>0</v>
      </c>
      <c r="J243" s="46">
        <f t="shared" si="41"/>
        <v>1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+'25'!J244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+'25'!J245</f>
        <v>7</v>
      </c>
      <c r="F245" s="70"/>
      <c r="G245" s="46">
        <f t="shared" si="40"/>
        <v>7</v>
      </c>
      <c r="H245" s="77">
        <v>0</v>
      </c>
      <c r="I245" s="75">
        <v>0</v>
      </c>
      <c r="J245" s="46">
        <f t="shared" si="41"/>
        <v>7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+'25'!J246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+'25'!J247</f>
        <v>25</v>
      </c>
      <c r="F247" s="70"/>
      <c r="G247" s="46">
        <f t="shared" si="40"/>
        <v>25</v>
      </c>
      <c r="H247" s="77">
        <v>0</v>
      </c>
      <c r="I247" s="75">
        <v>0</v>
      </c>
      <c r="J247" s="46">
        <f t="shared" si="41"/>
        <v>25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1445</v>
      </c>
      <c r="D248" s="10" t="s">
        <v>433</v>
      </c>
      <c r="E248" s="63">
        <f>+'25'!J248</f>
        <v>0</v>
      </c>
      <c r="F248" s="70">
        <v>3</v>
      </c>
      <c r="G248" s="46">
        <f t="shared" si="40"/>
        <v>3</v>
      </c>
      <c r="H248" s="77">
        <v>0</v>
      </c>
      <c r="I248" s="75">
        <v>0</v>
      </c>
      <c r="J248" s="46">
        <f t="shared" si="41"/>
        <v>3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1446</v>
      </c>
      <c r="D249" s="10" t="s">
        <v>433</v>
      </c>
      <c r="E249" s="63">
        <f>+'25'!J249</f>
        <v>0</v>
      </c>
      <c r="F249" s="70">
        <v>3</v>
      </c>
      <c r="G249" s="46">
        <f t="shared" si="40"/>
        <v>3</v>
      </c>
      <c r="H249" s="77">
        <v>0</v>
      </c>
      <c r="I249" s="75">
        <v>0</v>
      </c>
      <c r="J249" s="46">
        <f t="shared" si="41"/>
        <v>3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1447</v>
      </c>
      <c r="D250" s="10" t="s">
        <v>433</v>
      </c>
      <c r="E250" s="63">
        <f>+'25'!J250</f>
        <v>0</v>
      </c>
      <c r="F250" s="70">
        <v>3</v>
      </c>
      <c r="G250" s="46">
        <f t="shared" si="40"/>
        <v>3</v>
      </c>
      <c r="H250" s="77">
        <v>0</v>
      </c>
      <c r="I250" s="75">
        <v>0</v>
      </c>
      <c r="J250" s="46">
        <f t="shared" si="41"/>
        <v>3</v>
      </c>
      <c r="K250" s="71"/>
      <c r="L250" s="20">
        <v>29</v>
      </c>
      <c r="M250" s="64">
        <f t="shared" si="32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+'25'!J251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+'25'!J252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+'25'!J253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/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1424.4199999999998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3290</v>
      </c>
    </row>
    <row r="257" spans="1:2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1770</v>
      </c>
      <c r="O258" s="2">
        <v>100</v>
      </c>
      <c r="P258" s="2">
        <v>100</v>
      </c>
      <c r="Q258" s="2">
        <v>220</v>
      </c>
      <c r="R258" s="2">
        <v>505</v>
      </c>
      <c r="S258" s="2">
        <v>100</v>
      </c>
      <c r="T258" s="2">
        <v>50</v>
      </c>
      <c r="U258" s="2">
        <v>210</v>
      </c>
      <c r="V258" s="2">
        <v>100</v>
      </c>
      <c r="W258" s="2">
        <v>85</v>
      </c>
      <c r="X258" s="2">
        <v>300</v>
      </c>
    </row>
    <row r="259" spans="1:2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75</v>
      </c>
    </row>
    <row r="262" spans="1:2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1445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1445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4" x14ac:dyDescent="0.5">
      <c r="J266" s="2"/>
      <c r="L266" s="2"/>
    </row>
    <row r="267" spans="1:24" ht="25.5" x14ac:dyDescent="0.55000000000000004">
      <c r="J267" s="2"/>
      <c r="L267" s="72" t="s">
        <v>271</v>
      </c>
      <c r="M267" s="2" t="s">
        <v>306</v>
      </c>
    </row>
    <row r="268" spans="1:24" x14ac:dyDescent="0.5">
      <c r="J268" s="2"/>
      <c r="L268" s="2"/>
    </row>
    <row r="269" spans="1:24" x14ac:dyDescent="0.5">
      <c r="J269" s="2"/>
      <c r="L269" s="2"/>
    </row>
    <row r="270" spans="1:24" x14ac:dyDescent="0.5">
      <c r="J270" s="2"/>
      <c r="L270" s="2"/>
    </row>
    <row r="271" spans="1:24" x14ac:dyDescent="0.5">
      <c r="J271" s="2"/>
      <c r="L271" s="2"/>
    </row>
    <row r="272" spans="1:2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W340"/>
  <sheetViews>
    <sheetView zoomScale="80" zoomScaleNormal="80" workbookViewId="0">
      <pane xSplit="10" ySplit="4" topLeftCell="L5" activePane="bottomRight" state="frozen"/>
      <selection activeCell="B247" sqref="B247:L247"/>
      <selection pane="topRight" activeCell="B247" sqref="B247:L247"/>
      <selection pane="bottomLeft" activeCell="B247" sqref="B247:L247"/>
      <selection pane="bottomRight" activeCell="J59" sqref="J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19</v>
      </c>
      <c r="F5" s="70"/>
      <c r="G5" s="46">
        <f t="shared" ref="G5:G26" si="0">E5+F5</f>
        <v>19</v>
      </c>
      <c r="H5" s="77">
        <v>0</v>
      </c>
      <c r="I5" s="75">
        <v>0</v>
      </c>
      <c r="J5" s="46">
        <f t="shared" ref="J5:J26" si="1">+G5-H5-K5-I5</f>
        <v>17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2">
        <f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40</v>
      </c>
      <c r="F6" s="70"/>
      <c r="G6" s="46">
        <f t="shared" si="0"/>
        <v>40</v>
      </c>
      <c r="H6" s="77">
        <v>0</v>
      </c>
      <c r="I6" s="75">
        <v>0</v>
      </c>
      <c r="J6" s="46">
        <f t="shared" si="1"/>
        <v>38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2">
        <f t="shared" ref="P6:P69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11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2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18</v>
      </c>
      <c r="F18" s="70"/>
      <c r="G18" s="46">
        <f t="shared" si="0"/>
        <v>18</v>
      </c>
      <c r="H18" s="77">
        <v>0</v>
      </c>
      <c r="I18" s="75">
        <v>0</v>
      </c>
      <c r="J18" s="46">
        <f t="shared" si="1"/>
        <v>14</v>
      </c>
      <c r="K18" s="71">
        <v>4</v>
      </c>
      <c r="L18" s="15">
        <v>50</v>
      </c>
      <c r="M18" s="64">
        <f t="shared" si="2"/>
        <v>200</v>
      </c>
      <c r="N18" s="17" t="s">
        <v>16</v>
      </c>
      <c r="O18" s="18"/>
      <c r="P18" s="122">
        <f t="shared" si="3"/>
        <v>200</v>
      </c>
      <c r="Q18" s="120">
        <v>19.12</v>
      </c>
      <c r="R18" s="43">
        <f t="shared" si="4"/>
        <v>76.48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1</v>
      </c>
      <c r="K20" s="71">
        <v>5</v>
      </c>
      <c r="L20" s="15">
        <v>65</v>
      </c>
      <c r="M20" s="64">
        <f t="shared" si="2"/>
        <v>325</v>
      </c>
      <c r="N20" s="17" t="s">
        <v>16</v>
      </c>
      <c r="O20" s="18"/>
      <c r="P20" s="122">
        <f t="shared" si="3"/>
        <v>325</v>
      </c>
      <c r="Q20" s="89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49</v>
      </c>
      <c r="F22" s="70"/>
      <c r="G22" s="46">
        <f t="shared" si="0"/>
        <v>49</v>
      </c>
      <c r="H22" s="77">
        <v>0</v>
      </c>
      <c r="I22" s="75">
        <v>0</v>
      </c>
      <c r="J22" s="46">
        <f t="shared" si="1"/>
        <v>49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9</v>
      </c>
      <c r="F24" s="70"/>
      <c r="G24" s="46">
        <f t="shared" si="0"/>
        <v>9</v>
      </c>
      <c r="H24" s="77">
        <v>0</v>
      </c>
      <c r="I24" s="75">
        <v>0</v>
      </c>
      <c r="J24" s="46">
        <f t="shared" si="1"/>
        <v>8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2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20</v>
      </c>
      <c r="F25" s="70"/>
      <c r="G25" s="46">
        <f t="shared" si="0"/>
        <v>20</v>
      </c>
      <c r="H25" s="77">
        <v>0</v>
      </c>
      <c r="I25" s="75">
        <v>0</v>
      </c>
      <c r="J25" s="46">
        <f t="shared" si="1"/>
        <v>20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20</v>
      </c>
      <c r="F28" s="70"/>
      <c r="G28" s="46">
        <f t="shared" si="5"/>
        <v>20</v>
      </c>
      <c r="H28" s="77">
        <v>0</v>
      </c>
      <c r="I28" s="75">
        <v>0</v>
      </c>
      <c r="J28" s="46">
        <f t="shared" si="6"/>
        <v>16</v>
      </c>
      <c r="K28" s="71">
        <v>4</v>
      </c>
      <c r="L28" s="15">
        <v>100</v>
      </c>
      <c r="M28" s="64">
        <f t="shared" si="2"/>
        <v>400</v>
      </c>
      <c r="N28" s="17" t="s">
        <v>16</v>
      </c>
      <c r="O28" s="18"/>
      <c r="P28" s="122">
        <f t="shared" si="3"/>
        <v>400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41</v>
      </c>
      <c r="F31" s="70"/>
      <c r="G31" s="46">
        <f t="shared" si="5"/>
        <v>41</v>
      </c>
      <c r="H31" s="77">
        <v>0</v>
      </c>
      <c r="I31" s="75">
        <v>0</v>
      </c>
      <c r="J31" s="46">
        <f t="shared" si="6"/>
        <v>39</v>
      </c>
      <c r="K31" s="71">
        <v>2</v>
      </c>
      <c r="L31" s="15">
        <v>100</v>
      </c>
      <c r="M31" s="64">
        <f t="shared" si="2"/>
        <v>200</v>
      </c>
      <c r="N31" s="17" t="s">
        <v>16</v>
      </c>
      <c r="O31" s="18"/>
      <c r="P31" s="122">
        <f t="shared" si="3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13</v>
      </c>
      <c r="F32" s="70"/>
      <c r="G32" s="46">
        <f t="shared" si="5"/>
        <v>13</v>
      </c>
      <c r="H32" s="77">
        <v>0</v>
      </c>
      <c r="I32" s="75">
        <v>0</v>
      </c>
      <c r="J32" s="46">
        <f t="shared" si="6"/>
        <v>12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2">
        <f t="shared" si="3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9</v>
      </c>
      <c r="F33" s="70"/>
      <c r="G33" s="46">
        <f t="shared" si="5"/>
        <v>9</v>
      </c>
      <c r="H33" s="77">
        <v>0</v>
      </c>
      <c r="I33" s="75">
        <v>0</v>
      </c>
      <c r="J33" s="46">
        <f t="shared" si="6"/>
        <v>9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7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/>
      <c r="P39" s="122">
        <f t="shared" si="3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11</v>
      </c>
      <c r="F40" s="70"/>
      <c r="G40" s="46">
        <f t="shared" si="5"/>
        <v>11</v>
      </c>
      <c r="H40" s="77">
        <v>0</v>
      </c>
      <c r="I40" s="75">
        <v>0</v>
      </c>
      <c r="J40" s="46">
        <f t="shared" si="6"/>
        <v>11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10</v>
      </c>
      <c r="F47" s="70"/>
      <c r="G47" s="46">
        <f t="shared" si="5"/>
        <v>10</v>
      </c>
      <c r="H47" s="77">
        <v>0</v>
      </c>
      <c r="I47" s="75">
        <v>0</v>
      </c>
      <c r="J47" s="46">
        <f t="shared" si="6"/>
        <v>9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2">
        <f t="shared" si="3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12</v>
      </c>
      <c r="F49" s="70"/>
      <c r="G49" s="46">
        <f t="shared" si="5"/>
        <v>12</v>
      </c>
      <c r="H49" s="77">
        <v>0</v>
      </c>
      <c r="I49" s="75">
        <v>0</v>
      </c>
      <c r="J49" s="46">
        <f t="shared" si="6"/>
        <v>11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2">
        <f t="shared" si="3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9</v>
      </c>
      <c r="K50" s="71">
        <v>1</v>
      </c>
      <c r="L50" s="15">
        <v>50</v>
      </c>
      <c r="M50" s="64">
        <f t="shared" si="2"/>
        <v>50</v>
      </c>
      <c r="N50" s="17" t="s">
        <v>16</v>
      </c>
      <c r="O50" s="18"/>
      <c r="P50" s="122">
        <f t="shared" si="3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11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2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3</v>
      </c>
      <c r="F64" s="70"/>
      <c r="G64" s="46">
        <f t="shared" si="5"/>
        <v>3</v>
      </c>
      <c r="H64" s="77">
        <v>0</v>
      </c>
      <c r="I64" s="75">
        <v>0</v>
      </c>
      <c r="J64" s="46">
        <f t="shared" si="6"/>
        <v>2</v>
      </c>
      <c r="K64" s="71">
        <v>1</v>
      </c>
      <c r="L64" s="15">
        <v>50</v>
      </c>
      <c r="M64" s="64">
        <f t="shared" si="2"/>
        <v>50</v>
      </c>
      <c r="N64" s="17" t="s">
        <v>16</v>
      </c>
      <c r="O64" s="18"/>
      <c r="P64" s="122">
        <f t="shared" si="3"/>
        <v>50</v>
      </c>
      <c r="Q64" s="89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5</v>
      </c>
      <c r="F65" s="70"/>
      <c r="G65" s="46">
        <f t="shared" si="5"/>
        <v>5</v>
      </c>
      <c r="H65" s="77">
        <v>0</v>
      </c>
      <c r="I65" s="75">
        <v>0</v>
      </c>
      <c r="J65" s="46">
        <f t="shared" si="6"/>
        <v>4</v>
      </c>
      <c r="K65" s="71">
        <v>1</v>
      </c>
      <c r="L65" s="15">
        <v>50</v>
      </c>
      <c r="M65" s="64">
        <f t="shared" si="2"/>
        <v>50</v>
      </c>
      <c r="N65" s="17" t="s">
        <v>16</v>
      </c>
      <c r="O65" s="18"/>
      <c r="P65" s="122">
        <f t="shared" si="3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5</v>
      </c>
      <c r="F66" s="70"/>
      <c r="G66" s="46">
        <f t="shared" si="5"/>
        <v>5</v>
      </c>
      <c r="H66" s="77">
        <v>0</v>
      </c>
      <c r="I66" s="75">
        <v>0</v>
      </c>
      <c r="J66" s="46">
        <f t="shared" si="6"/>
        <v>2</v>
      </c>
      <c r="K66" s="71">
        <v>3</v>
      </c>
      <c r="L66" s="15">
        <v>50</v>
      </c>
      <c r="M66" s="64">
        <f t="shared" si="2"/>
        <v>150</v>
      </c>
      <c r="N66" s="17" t="s">
        <v>16</v>
      </c>
      <c r="O66" s="18"/>
      <c r="P66" s="122">
        <f t="shared" si="3"/>
        <v>150</v>
      </c>
      <c r="Q66" s="89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95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11</v>
      </c>
      <c r="F74" s="70"/>
      <c r="G74" s="46">
        <f t="shared" si="5"/>
        <v>11</v>
      </c>
      <c r="H74" s="77">
        <v>0</v>
      </c>
      <c r="I74" s="75">
        <v>0</v>
      </c>
      <c r="J74" s="46">
        <f t="shared" si="6"/>
        <v>11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13</v>
      </c>
      <c r="F77" s="70"/>
      <c r="G77" s="46">
        <f t="shared" si="5"/>
        <v>13</v>
      </c>
      <c r="H77" s="77">
        <v>0</v>
      </c>
      <c r="I77" s="75">
        <v>0</v>
      </c>
      <c r="J77" s="46">
        <f t="shared" si="6"/>
        <v>12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2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3</v>
      </c>
      <c r="F80" s="70"/>
      <c r="G80" s="46">
        <f t="shared" si="5"/>
        <v>3</v>
      </c>
      <c r="H80" s="77">
        <v>0</v>
      </c>
      <c r="I80" s="75">
        <v>0</v>
      </c>
      <c r="J80" s="46">
        <f t="shared" si="6"/>
        <v>2</v>
      </c>
      <c r="K80" s="71">
        <v>1</v>
      </c>
      <c r="L80" s="15">
        <v>55</v>
      </c>
      <c r="M80" s="64">
        <f t="shared" si="2"/>
        <v>55</v>
      </c>
      <c r="N80" s="17" t="s">
        <v>16</v>
      </c>
      <c r="O80" s="18"/>
      <c r="P80" s="122">
        <f t="shared" si="7"/>
        <v>55</v>
      </c>
      <c r="Q80" s="89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4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>SUM(M96-O96)</f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ref="P97:P137" si="22">SUM(M97-O97)</f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22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22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22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22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2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2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2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2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22</v>
      </c>
      <c r="F112" s="70"/>
      <c r="G112" s="46">
        <f t="shared" si="20"/>
        <v>22</v>
      </c>
      <c r="H112" s="77">
        <v>0</v>
      </c>
      <c r="I112" s="75">
        <v>0</v>
      </c>
      <c r="J112" s="46">
        <f t="shared" si="21"/>
        <v>21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2">
        <f t="shared" si="22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7</v>
      </c>
      <c r="F113" s="70"/>
      <c r="G113" s="46">
        <f t="shared" si="20"/>
        <v>7</v>
      </c>
      <c r="H113" s="77">
        <v>0</v>
      </c>
      <c r="I113" s="75">
        <v>0</v>
      </c>
      <c r="J113" s="46">
        <f t="shared" si="21"/>
        <v>6</v>
      </c>
      <c r="K113" s="71">
        <v>1</v>
      </c>
      <c r="L113" s="20">
        <v>55</v>
      </c>
      <c r="M113" s="64">
        <f t="shared" si="8"/>
        <v>55</v>
      </c>
      <c r="N113" s="17" t="s">
        <v>16</v>
      </c>
      <c r="O113" s="18"/>
      <c r="P113" s="122">
        <f t="shared" si="22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2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11</v>
      </c>
      <c r="F115" s="70"/>
      <c r="G115" s="46">
        <f t="shared" si="20"/>
        <v>11</v>
      </c>
      <c r="H115" s="77">
        <v>0</v>
      </c>
      <c r="I115" s="75">
        <v>0</v>
      </c>
      <c r="J115" s="46">
        <f t="shared" si="21"/>
        <v>10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2">
        <f t="shared" si="22"/>
        <v>60</v>
      </c>
      <c r="Q115" s="89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17</v>
      </c>
      <c r="F116" s="70"/>
      <c r="G116" s="46">
        <f t="shared" si="20"/>
        <v>17</v>
      </c>
      <c r="H116" s="77">
        <v>0</v>
      </c>
      <c r="I116" s="75">
        <v>0</v>
      </c>
      <c r="J116" s="46">
        <f t="shared" si="21"/>
        <v>17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16</v>
      </c>
      <c r="F126" s="70"/>
      <c r="G126" s="46">
        <f t="shared" si="20"/>
        <v>16</v>
      </c>
      <c r="H126" s="77">
        <v>0</v>
      </c>
      <c r="I126" s="75">
        <v>0</v>
      </c>
      <c r="J126" s="46">
        <f t="shared" si="21"/>
        <v>15</v>
      </c>
      <c r="K126" s="71">
        <v>1</v>
      </c>
      <c r="L126" s="22">
        <v>100</v>
      </c>
      <c r="M126" s="64">
        <f t="shared" si="8"/>
        <v>100</v>
      </c>
      <c r="N126" s="17" t="s">
        <v>16</v>
      </c>
      <c r="O126" s="18"/>
      <c r="P126" s="122">
        <f t="shared" si="22"/>
        <v>100</v>
      </c>
      <c r="Q126" s="89">
        <v>68</v>
      </c>
      <c r="R126" s="43">
        <f t="shared" si="9"/>
        <v>68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16</v>
      </c>
      <c r="F131" s="70"/>
      <c r="G131" s="46">
        <f t="shared" si="20"/>
        <v>16</v>
      </c>
      <c r="H131" s="77">
        <v>0</v>
      </c>
      <c r="I131" s="75">
        <v>0</v>
      </c>
      <c r="J131" s="46">
        <f t="shared" si="21"/>
        <v>16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14</v>
      </c>
      <c r="F133" s="70"/>
      <c r="G133" s="46">
        <f t="shared" si="20"/>
        <v>14</v>
      </c>
      <c r="H133" s="77">
        <v>0</v>
      </c>
      <c r="I133" s="75">
        <v>0</v>
      </c>
      <c r="J133" s="46">
        <f t="shared" si="21"/>
        <v>12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2">
        <f t="shared" si="22"/>
        <v>100</v>
      </c>
      <c r="Q133" s="89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2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2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2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2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202" si="27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+'26'!J156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1437</v>
      </c>
      <c r="O156" s="18"/>
      <c r="P156" s="23">
        <f t="shared" si="27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+'26'!J157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1437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7</v>
      </c>
      <c r="F175" s="70"/>
      <c r="G175" s="46">
        <f t="shared" si="28"/>
        <v>7</v>
      </c>
      <c r="H175" s="77">
        <v>0</v>
      </c>
      <c r="I175" s="75">
        <v>0</v>
      </c>
      <c r="J175" s="46">
        <f t="shared" si="29"/>
        <v>6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2">
        <f t="shared" si="27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52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2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13</v>
      </c>
      <c r="F180" s="70"/>
      <c r="G180" s="46">
        <f t="shared" si="28"/>
        <v>13</v>
      </c>
      <c r="H180" s="77">
        <v>0</v>
      </c>
      <c r="I180" s="75">
        <v>0</v>
      </c>
      <c r="J180" s="46">
        <f t="shared" si="29"/>
        <v>12</v>
      </c>
      <c r="K180" s="71">
        <v>1</v>
      </c>
      <c r="L180" s="20">
        <v>35</v>
      </c>
      <c r="M180" s="64">
        <f t="shared" si="32"/>
        <v>35</v>
      </c>
      <c r="N180" s="17" t="s">
        <v>16</v>
      </c>
      <c r="O180" s="18"/>
      <c r="P180" s="122">
        <f t="shared" si="27"/>
        <v>35</v>
      </c>
      <c r="Q180" s="89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0</v>
      </c>
      <c r="F185" s="70"/>
      <c r="G185" s="46">
        <f t="shared" si="28"/>
        <v>0</v>
      </c>
      <c r="H185" s="77">
        <v>0</v>
      </c>
      <c r="I185" s="75">
        <v>0</v>
      </c>
      <c r="J185" s="46">
        <f t="shared" si="29"/>
        <v>0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89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+'26'!J188</f>
        <v>123</v>
      </c>
      <c r="F188" s="70"/>
      <c r="G188" s="46">
        <f>E188+F188</f>
        <v>123</v>
      </c>
      <c r="H188" s="77">
        <v>0</v>
      </c>
      <c r="I188" s="75">
        <v>0</v>
      </c>
      <c r="J188" s="46">
        <f>+G188-H188-K188-I188</f>
        <v>121</v>
      </c>
      <c r="K188" s="71">
        <v>2</v>
      </c>
      <c r="L188" s="20">
        <v>10</v>
      </c>
      <c r="M188" s="64">
        <f>+L188*K188</f>
        <v>20</v>
      </c>
      <c r="N188" s="17" t="s">
        <v>16</v>
      </c>
      <c r="O188" s="18"/>
      <c r="P188" s="122">
        <f t="shared" si="27"/>
        <v>20</v>
      </c>
      <c r="Q188" s="89">
        <v>3.5</v>
      </c>
      <c r="R188" s="43">
        <f>+K188*Q188</f>
        <v>7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25</v>
      </c>
      <c r="F193" s="70"/>
      <c r="G193" s="46">
        <f t="shared" si="28"/>
        <v>25</v>
      </c>
      <c r="H193" s="77">
        <v>0</v>
      </c>
      <c r="I193" s="75">
        <v>0</v>
      </c>
      <c r="J193" s="46">
        <f t="shared" si="29"/>
        <v>25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89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41</v>
      </c>
      <c r="F194" s="70"/>
      <c r="G194" s="46">
        <f t="shared" si="28"/>
        <v>41</v>
      </c>
      <c r="H194" s="77">
        <v>0</v>
      </c>
      <c r="I194" s="75">
        <v>0</v>
      </c>
      <c r="J194" s="46">
        <f t="shared" si="29"/>
        <v>38</v>
      </c>
      <c r="K194" s="71">
        <v>3</v>
      </c>
      <c r="L194" s="20">
        <v>120</v>
      </c>
      <c r="M194" s="64">
        <f t="shared" si="32"/>
        <v>360</v>
      </c>
      <c r="N194" s="17" t="s">
        <v>16</v>
      </c>
      <c r="O194" s="18"/>
      <c r="P194" s="122">
        <f t="shared" si="27"/>
        <v>360</v>
      </c>
      <c r="Q194" s="89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0</v>
      </c>
      <c r="F195" s="70"/>
      <c r="G195" s="46">
        <f t="shared" si="28"/>
        <v>0</v>
      </c>
      <c r="H195" s="77">
        <v>0</v>
      </c>
      <c r="I195" s="75">
        <v>0</v>
      </c>
      <c r="J195" s="46">
        <f t="shared" si="29"/>
        <v>0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89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0</v>
      </c>
      <c r="F196" s="70"/>
      <c r="G196" s="46">
        <f t="shared" si="28"/>
        <v>0</v>
      </c>
      <c r="H196" s="77">
        <v>0</v>
      </c>
      <c r="I196" s="75">
        <v>0</v>
      </c>
      <c r="J196" s="46">
        <f t="shared" si="29"/>
        <v>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89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89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ref="P203:P228" si="36">SUM(M203-O203)</f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51</v>
      </c>
      <c r="F205" s="70"/>
      <c r="G205" s="46">
        <f t="shared" si="28"/>
        <v>51</v>
      </c>
      <c r="H205" s="77">
        <v>0</v>
      </c>
      <c r="I205" s="75">
        <v>0</v>
      </c>
      <c r="J205" s="46">
        <f t="shared" si="29"/>
        <v>44</v>
      </c>
      <c r="K205" s="71">
        <v>7</v>
      </c>
      <c r="L205" s="20">
        <v>55</v>
      </c>
      <c r="M205" s="64">
        <f t="shared" si="32"/>
        <v>385</v>
      </c>
      <c r="N205" s="17" t="s">
        <v>16</v>
      </c>
      <c r="O205" s="18"/>
      <c r="P205" s="122">
        <f t="shared" si="36"/>
        <v>385</v>
      </c>
      <c r="Q205" s="89">
        <v>40</v>
      </c>
      <c r="R205" s="43">
        <f t="shared" si="33"/>
        <v>280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6"/>
        <v>0</v>
      </c>
      <c r="Q207" s="89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23</v>
      </c>
      <c r="F209" s="70"/>
      <c r="G209" s="46">
        <f t="shared" si="28"/>
        <v>23</v>
      </c>
      <c r="H209" s="77">
        <v>0</v>
      </c>
      <c r="I209" s="75">
        <v>0</v>
      </c>
      <c r="J209" s="46">
        <f t="shared" si="29"/>
        <v>20</v>
      </c>
      <c r="K209" s="71">
        <v>3</v>
      </c>
      <c r="L209" s="20">
        <v>120</v>
      </c>
      <c r="M209" s="64">
        <f t="shared" si="32"/>
        <v>360</v>
      </c>
      <c r="N209" s="17" t="s">
        <v>16</v>
      </c>
      <c r="O209" s="18"/>
      <c r="P209" s="122">
        <f t="shared" si="36"/>
        <v>360</v>
      </c>
      <c r="Q209" s="89">
        <v>83</v>
      </c>
      <c r="R209" s="43">
        <f t="shared" si="33"/>
        <v>249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6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6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6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0</v>
      </c>
      <c r="F217" s="70"/>
      <c r="G217" s="46">
        <f t="shared" si="28"/>
        <v>0</v>
      </c>
      <c r="H217" s="77">
        <v>0</v>
      </c>
      <c r="I217" s="75">
        <v>0</v>
      </c>
      <c r="J217" s="46">
        <f t="shared" si="29"/>
        <v>0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6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>SUM(M229-O229)</f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ref="P230:P253" si="38">SUM(M230-O230)</f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51" si="39">E231+F231</f>
        <v>0</v>
      </c>
      <c r="H231" s="77">
        <v>0</v>
      </c>
      <c r="I231" s="75">
        <v>0</v>
      </c>
      <c r="J231" s="46">
        <f t="shared" ref="J231:J250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+'26'!J235</f>
        <v>0</v>
      </c>
      <c r="F235" s="70"/>
      <c r="G235" s="46">
        <f t="shared" si="39"/>
        <v>0</v>
      </c>
      <c r="H235" s="77">
        <v>0</v>
      </c>
      <c r="I235" s="75">
        <v>0</v>
      </c>
      <c r="J235" s="46">
        <f t="shared" si="40"/>
        <v>0</v>
      </c>
      <c r="K235" s="71"/>
      <c r="L235" s="20">
        <v>50</v>
      </c>
      <c r="M235" s="64">
        <f t="shared" ref="M235:M247" si="41">+L235*K235</f>
        <v>0</v>
      </c>
      <c r="N235" s="17" t="s">
        <v>16</v>
      </c>
      <c r="O235" s="18"/>
      <c r="P235" s="23">
        <f t="shared" si="38"/>
        <v>0</v>
      </c>
      <c r="Q235" s="89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+'26'!J236</f>
        <v>0</v>
      </c>
      <c r="F236" s="70"/>
      <c r="G236" s="46">
        <f t="shared" si="39"/>
        <v>0</v>
      </c>
      <c r="H236" s="77">
        <v>0</v>
      </c>
      <c r="I236" s="75">
        <v>0</v>
      </c>
      <c r="J236" s="46">
        <f t="shared" si="40"/>
        <v>0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8"/>
        <v>0</v>
      </c>
      <c r="Q236" s="89"/>
      <c r="R236" s="43">
        <f t="shared" si="42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+'26'!J237</f>
        <v>0</v>
      </c>
      <c r="F237" s="70"/>
      <c r="G237" s="46">
        <f t="shared" si="39"/>
        <v>0</v>
      </c>
      <c r="H237" s="77">
        <v>0</v>
      </c>
      <c r="I237" s="75">
        <v>0</v>
      </c>
      <c r="J237" s="46">
        <f t="shared" si="40"/>
        <v>0</v>
      </c>
      <c r="K237" s="71"/>
      <c r="L237" s="20">
        <v>35</v>
      </c>
      <c r="M237" s="64">
        <f t="shared" si="41"/>
        <v>0</v>
      </c>
      <c r="N237" s="17" t="s">
        <v>16</v>
      </c>
      <c r="O237" s="18"/>
      <c r="P237" s="23">
        <f t="shared" si="38"/>
        <v>0</v>
      </c>
      <c r="Q237" s="89"/>
      <c r="R237" s="43">
        <f t="shared" si="42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+'26'!J238</f>
        <v>0</v>
      </c>
      <c r="F238" s="70"/>
      <c r="G238" s="46">
        <f t="shared" si="39"/>
        <v>0</v>
      </c>
      <c r="H238" s="77">
        <v>0</v>
      </c>
      <c r="I238" s="75">
        <v>0</v>
      </c>
      <c r="J238" s="46">
        <f t="shared" si="40"/>
        <v>0</v>
      </c>
      <c r="K238" s="71"/>
      <c r="L238" s="20">
        <v>80</v>
      </c>
      <c r="M238" s="64">
        <f t="shared" si="41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si="39"/>
        <v>0</v>
      </c>
      <c r="H239" s="77">
        <v>0</v>
      </c>
      <c r="I239" s="75">
        <v>0</v>
      </c>
      <c r="J239" s="46">
        <f t="shared" si="40"/>
        <v>0</v>
      </c>
      <c r="K239" s="71"/>
      <c r="L239" s="20">
        <v>35</v>
      </c>
      <c r="M239" s="64">
        <f t="shared" si="41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+'26'!J240</f>
        <v>0</v>
      </c>
      <c r="F240" s="70"/>
      <c r="G240" s="46">
        <f t="shared" si="39"/>
        <v>0</v>
      </c>
      <c r="H240" s="77">
        <v>0</v>
      </c>
      <c r="I240" s="75">
        <v>0</v>
      </c>
      <c r="J240" s="46">
        <f t="shared" si="40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8"/>
        <v>0</v>
      </c>
      <c r="Q240" s="89"/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+'26'!J241</f>
        <v>0</v>
      </c>
      <c r="F241" s="70"/>
      <c r="G241" s="46">
        <f t="shared" si="39"/>
        <v>0</v>
      </c>
      <c r="H241" s="77">
        <v>0</v>
      </c>
      <c r="I241" s="75">
        <v>0</v>
      </c>
      <c r="J241" s="46">
        <f t="shared" si="40"/>
        <v>0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8"/>
        <v>0</v>
      </c>
      <c r="Q241" s="89"/>
      <c r="R241" s="43">
        <f t="shared" si="42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+'26'!J242</f>
        <v>0</v>
      </c>
      <c r="F242" s="70"/>
      <c r="G242" s="46">
        <f t="shared" si="39"/>
        <v>0</v>
      </c>
      <c r="H242" s="77">
        <v>0</v>
      </c>
      <c r="I242" s="75">
        <v>0</v>
      </c>
      <c r="J242" s="46">
        <f t="shared" si="40"/>
        <v>0</v>
      </c>
      <c r="K242" s="71"/>
      <c r="L242" s="20">
        <v>15</v>
      </c>
      <c r="M242" s="64">
        <f t="shared" si="41"/>
        <v>0</v>
      </c>
      <c r="N242" s="17" t="s">
        <v>16</v>
      </c>
      <c r="O242" s="18"/>
      <c r="P242" s="23">
        <f t="shared" si="38"/>
        <v>0</v>
      </c>
      <c r="Q242" s="89"/>
      <c r="R242" s="43">
        <f t="shared" si="42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+'26'!J243</f>
        <v>1</v>
      </c>
      <c r="F243" s="70"/>
      <c r="G243" s="46">
        <f t="shared" si="39"/>
        <v>1</v>
      </c>
      <c r="H243" s="77">
        <v>0</v>
      </c>
      <c r="I243" s="75">
        <v>0</v>
      </c>
      <c r="J243" s="46">
        <f t="shared" si="40"/>
        <v>1</v>
      </c>
      <c r="K243" s="71"/>
      <c r="L243" s="20">
        <v>35</v>
      </c>
      <c r="M243" s="64">
        <f t="shared" ref="M243:M246" si="43">+L243*K243</f>
        <v>0</v>
      </c>
      <c r="N243" s="17" t="s">
        <v>16</v>
      </c>
      <c r="O243" s="18"/>
      <c r="P243" s="23">
        <f t="shared" si="38"/>
        <v>0</v>
      </c>
      <c r="Q243" s="89"/>
      <c r="R243" s="43">
        <f t="shared" ref="R243:R246" si="44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+'26'!J244</f>
        <v>0</v>
      </c>
      <c r="F244" s="70"/>
      <c r="G244" s="46">
        <f t="shared" si="39"/>
        <v>0</v>
      </c>
      <c r="H244" s="77">
        <v>0</v>
      </c>
      <c r="I244" s="75">
        <v>0</v>
      </c>
      <c r="J244" s="46">
        <f t="shared" si="40"/>
        <v>0</v>
      </c>
      <c r="K244" s="71"/>
      <c r="L244" s="20">
        <v>25</v>
      </c>
      <c r="M244" s="64">
        <f t="shared" si="43"/>
        <v>0</v>
      </c>
      <c r="N244" s="17" t="s">
        <v>16</v>
      </c>
      <c r="O244" s="18"/>
      <c r="P244" s="23">
        <f t="shared" si="38"/>
        <v>0</v>
      </c>
      <c r="Q244" s="89"/>
      <c r="R244" s="43">
        <f t="shared" si="44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+'26'!J245</f>
        <v>7</v>
      </c>
      <c r="F245" s="70"/>
      <c r="G245" s="46">
        <f t="shared" si="39"/>
        <v>7</v>
      </c>
      <c r="H245" s="77">
        <v>0</v>
      </c>
      <c r="I245" s="75">
        <v>0</v>
      </c>
      <c r="J245" s="46">
        <f t="shared" si="40"/>
        <v>7</v>
      </c>
      <c r="K245" s="71"/>
      <c r="L245" s="20">
        <v>20</v>
      </c>
      <c r="M245" s="64">
        <f t="shared" si="43"/>
        <v>0</v>
      </c>
      <c r="N245" s="17" t="s">
        <v>16</v>
      </c>
      <c r="O245" s="18"/>
      <c r="P245" s="23">
        <f t="shared" si="38"/>
        <v>0</v>
      </c>
      <c r="Q245" s="89"/>
      <c r="R245" s="43">
        <f t="shared" si="44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+'26'!J246</f>
        <v>0</v>
      </c>
      <c r="F246" s="70"/>
      <c r="G246" s="46">
        <f t="shared" si="39"/>
        <v>0</v>
      </c>
      <c r="H246" s="77">
        <v>0</v>
      </c>
      <c r="I246" s="75">
        <v>0</v>
      </c>
      <c r="J246" s="46">
        <f t="shared" si="40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4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+'26'!J247</f>
        <v>25</v>
      </c>
      <c r="F247" s="70"/>
      <c r="G247" s="46">
        <f t="shared" si="39"/>
        <v>25</v>
      </c>
      <c r="H247" s="77">
        <v>0</v>
      </c>
      <c r="I247" s="75">
        <v>0</v>
      </c>
      <c r="J247" s="46">
        <f t="shared" si="40"/>
        <v>25</v>
      </c>
      <c r="K247" s="71"/>
      <c r="L247" s="20">
        <v>20</v>
      </c>
      <c r="M247" s="64">
        <f t="shared" si="41"/>
        <v>0</v>
      </c>
      <c r="N247" s="17" t="s">
        <v>16</v>
      </c>
      <c r="O247" s="18"/>
      <c r="P247" s="23">
        <f t="shared" si="38"/>
        <v>0</v>
      </c>
      <c r="Q247" s="89"/>
      <c r="R247" s="43">
        <f t="shared" si="42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1445</v>
      </c>
      <c r="D248" s="10" t="s">
        <v>433</v>
      </c>
      <c r="E248" s="63">
        <f>+'26'!J248</f>
        <v>3</v>
      </c>
      <c r="F248" s="70"/>
      <c r="G248" s="46">
        <f t="shared" si="39"/>
        <v>3</v>
      </c>
      <c r="H248" s="77">
        <v>0</v>
      </c>
      <c r="I248" s="75">
        <v>0</v>
      </c>
      <c r="J248" s="46">
        <f t="shared" si="40"/>
        <v>3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8"/>
        <v>0</v>
      </c>
      <c r="Q248" s="89"/>
      <c r="R248" s="43">
        <f t="shared" si="33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1446</v>
      </c>
      <c r="D249" s="10" t="s">
        <v>433</v>
      </c>
      <c r="E249" s="63">
        <f>+'26'!J249</f>
        <v>3</v>
      </c>
      <c r="F249" s="70"/>
      <c r="G249" s="46">
        <f t="shared" si="39"/>
        <v>3</v>
      </c>
      <c r="H249" s="77">
        <v>0</v>
      </c>
      <c r="I249" s="75">
        <v>0</v>
      </c>
      <c r="J249" s="46">
        <f t="shared" si="40"/>
        <v>3</v>
      </c>
      <c r="K249" s="71"/>
      <c r="L249" s="20">
        <v>35</v>
      </c>
      <c r="M249" s="64">
        <f t="shared" si="32"/>
        <v>0</v>
      </c>
      <c r="N249" s="17" t="s">
        <v>16</v>
      </c>
      <c r="O249" s="18"/>
      <c r="P249" s="23">
        <f t="shared" si="38"/>
        <v>0</v>
      </c>
      <c r="Q249" s="89"/>
      <c r="R249" s="43">
        <f t="shared" si="33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1447</v>
      </c>
      <c r="D250" s="10" t="s">
        <v>433</v>
      </c>
      <c r="E250" s="63">
        <f>+'26'!J250</f>
        <v>3</v>
      </c>
      <c r="F250" s="70"/>
      <c r="G250" s="46">
        <f t="shared" si="39"/>
        <v>3</v>
      </c>
      <c r="H250" s="77">
        <v>0</v>
      </c>
      <c r="I250" s="75">
        <v>0</v>
      </c>
      <c r="J250" s="46">
        <f t="shared" si="40"/>
        <v>2</v>
      </c>
      <c r="K250" s="71">
        <v>1</v>
      </c>
      <c r="L250" s="20">
        <v>29</v>
      </c>
      <c r="M250" s="64">
        <f t="shared" si="32"/>
        <v>29</v>
      </c>
      <c r="N250" s="17" t="s">
        <v>16</v>
      </c>
      <c r="O250" s="18"/>
      <c r="P250" s="122">
        <f t="shared" si="38"/>
        <v>29</v>
      </c>
      <c r="Q250" s="89"/>
      <c r="R250" s="43">
        <f t="shared" si="3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+'26'!J251</f>
        <v>0</v>
      </c>
      <c r="F251" s="70"/>
      <c r="G251" s="46">
        <f t="shared" si="39"/>
        <v>0</v>
      </c>
      <c r="H251" s="77">
        <v>0</v>
      </c>
      <c r="I251" s="75">
        <v>0</v>
      </c>
      <c r="J251" s="46">
        <f t="shared" ref="J251:J252" si="45">+G251-H251-K251-I251</f>
        <v>0</v>
      </c>
      <c r="K251" s="71"/>
      <c r="L251" s="20"/>
      <c r="M251" s="64">
        <f t="shared" si="3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3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+'26'!J252</f>
        <v>0</v>
      </c>
      <c r="F252" s="70"/>
      <c r="G252" s="46">
        <f t="shared" ref="G252" si="46">E252+F252</f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3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+'26'!J253</f>
        <v>0</v>
      </c>
      <c r="F253" s="70"/>
      <c r="G253" s="46">
        <f t="shared" ref="G253" si="47">E253+F253</f>
        <v>0</v>
      </c>
      <c r="H253" s="77">
        <v>0</v>
      </c>
      <c r="I253" s="75">
        <v>0</v>
      </c>
      <c r="J253" s="46">
        <f t="shared" ref="J253" si="48">+G253-H253-K253-I253</f>
        <v>0</v>
      </c>
      <c r="K253" s="71"/>
      <c r="L253" s="20"/>
      <c r="M253" s="64">
        <f t="shared" ref="M253" si="49">+L253*K253</f>
        <v>0</v>
      </c>
      <c r="N253" s="17" t="s">
        <v>16</v>
      </c>
      <c r="O253" s="18"/>
      <c r="P253" s="23">
        <f t="shared" si="38"/>
        <v>0</v>
      </c>
      <c r="Q253" s="89"/>
      <c r="R253" s="43">
        <f t="shared" ref="R253" si="50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1867.42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4014</v>
      </c>
    </row>
    <row r="257" spans="1:23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3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2004</v>
      </c>
      <c r="O258" s="2">
        <v>270</v>
      </c>
      <c r="P258" s="2">
        <v>100</v>
      </c>
      <c r="Q258" s="2">
        <v>250</v>
      </c>
      <c r="R258" s="2">
        <v>200</v>
      </c>
      <c r="S258" s="2">
        <v>390</v>
      </c>
      <c r="T258" s="2">
        <v>79</v>
      </c>
      <c r="U258" s="2">
        <v>220</v>
      </c>
      <c r="V258" s="2">
        <v>195</v>
      </c>
      <c r="W258" s="2">
        <v>300</v>
      </c>
    </row>
    <row r="259" spans="1:23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3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3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2010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2010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3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3" x14ac:dyDescent="0.5">
      <c r="J266" s="2"/>
      <c r="L266" s="2"/>
    </row>
    <row r="267" spans="1:23" ht="25.5" x14ac:dyDescent="0.55000000000000004">
      <c r="J267" s="2"/>
      <c r="L267" s="72" t="s">
        <v>271</v>
      </c>
      <c r="M267" s="2" t="s">
        <v>306</v>
      </c>
    </row>
    <row r="268" spans="1:23" x14ac:dyDescent="0.5">
      <c r="J268" s="2"/>
      <c r="L268" s="2"/>
    </row>
    <row r="269" spans="1:23" x14ac:dyDescent="0.5">
      <c r="J269" s="2"/>
      <c r="L269" s="2"/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AG340"/>
  <sheetViews>
    <sheetView zoomScale="78" zoomScaleNormal="78" workbookViewId="0">
      <pane xSplit="10" ySplit="4" topLeftCell="K5" activePane="bottomRight" state="frozen"/>
      <selection activeCell="B247" sqref="B247:L247"/>
      <selection pane="topRight" activeCell="B247" sqref="B247:L247"/>
      <selection pane="bottomLeft" activeCell="B247" sqref="B247:L247"/>
      <selection pane="bottomRight" activeCell="H86" sqref="H8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17</v>
      </c>
      <c r="F5" s="70"/>
      <c r="G5" s="46">
        <f t="shared" ref="G5:G26" si="0">E5+F5</f>
        <v>17</v>
      </c>
      <c r="H5" s="77">
        <v>0</v>
      </c>
      <c r="I5" s="75">
        <v>0</v>
      </c>
      <c r="J5" s="46">
        <f t="shared" ref="J5:J26" si="1">+G5-H5-K5-I5</f>
        <v>6</v>
      </c>
      <c r="K5" s="71">
        <v>11</v>
      </c>
      <c r="L5" s="15">
        <v>50</v>
      </c>
      <c r="M5" s="64">
        <f>+L5*K5</f>
        <v>550</v>
      </c>
      <c r="N5" s="17" t="s">
        <v>16</v>
      </c>
      <c r="O5" s="18"/>
      <c r="P5" s="122">
        <f>SUM(M5-O5)</f>
        <v>550</v>
      </c>
      <c r="Q5" s="120">
        <v>18.97</v>
      </c>
      <c r="R5" s="43">
        <f>+K5*Q5</f>
        <v>208.67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38</v>
      </c>
      <c r="F6" s="70"/>
      <c r="G6" s="46">
        <f t="shared" si="0"/>
        <v>38</v>
      </c>
      <c r="H6" s="77">
        <v>0</v>
      </c>
      <c r="I6" s="75">
        <v>0</v>
      </c>
      <c r="J6" s="46">
        <f t="shared" si="1"/>
        <v>37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11</v>
      </c>
      <c r="F11" s="70"/>
      <c r="G11" s="46">
        <f t="shared" si="0"/>
        <v>11</v>
      </c>
      <c r="H11" s="77">
        <v>0</v>
      </c>
      <c r="I11" s="75">
        <v>0</v>
      </c>
      <c r="J11" s="46">
        <f t="shared" si="1"/>
        <v>2</v>
      </c>
      <c r="K11" s="71">
        <v>9</v>
      </c>
      <c r="L11" s="15">
        <v>50</v>
      </c>
      <c r="M11" s="64">
        <f t="shared" si="2"/>
        <v>450</v>
      </c>
      <c r="N11" s="17" t="s">
        <v>16</v>
      </c>
      <c r="O11" s="18"/>
      <c r="P11" s="122">
        <f t="shared" si="3"/>
        <v>450</v>
      </c>
      <c r="Q11" s="120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14</v>
      </c>
      <c r="F18" s="70"/>
      <c r="G18" s="46">
        <f t="shared" si="0"/>
        <v>14</v>
      </c>
      <c r="H18" s="77">
        <v>0</v>
      </c>
      <c r="I18" s="75">
        <v>0</v>
      </c>
      <c r="J18" s="46">
        <f t="shared" si="1"/>
        <v>5</v>
      </c>
      <c r="K18" s="71">
        <v>9</v>
      </c>
      <c r="L18" s="15">
        <v>50</v>
      </c>
      <c r="M18" s="64">
        <f t="shared" si="2"/>
        <v>450</v>
      </c>
      <c r="N18" s="17" t="s">
        <v>16</v>
      </c>
      <c r="O18" s="18"/>
      <c r="P18" s="122">
        <f t="shared" si="3"/>
        <v>450</v>
      </c>
      <c r="Q18" s="120">
        <v>19.12</v>
      </c>
      <c r="R18" s="43">
        <f t="shared" si="4"/>
        <v>172.08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2">
        <f t="shared" si="3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49</v>
      </c>
      <c r="F22" s="70"/>
      <c r="G22" s="46">
        <f t="shared" si="0"/>
        <v>49</v>
      </c>
      <c r="H22" s="77">
        <v>0</v>
      </c>
      <c r="I22" s="75">
        <v>0</v>
      </c>
      <c r="J22" s="46">
        <f t="shared" si="1"/>
        <v>38</v>
      </c>
      <c r="K22" s="71">
        <v>11</v>
      </c>
      <c r="L22" s="20">
        <v>100</v>
      </c>
      <c r="M22" s="64">
        <f t="shared" si="2"/>
        <v>1100</v>
      </c>
      <c r="N22" s="17" t="s">
        <v>16</v>
      </c>
      <c r="O22" s="18"/>
      <c r="P22" s="122">
        <f t="shared" si="3"/>
        <v>1100</v>
      </c>
      <c r="Q22" s="120">
        <v>27.98</v>
      </c>
      <c r="R22" s="43">
        <f t="shared" si="4"/>
        <v>307.78000000000003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20</v>
      </c>
      <c r="F25" s="70"/>
      <c r="G25" s="46">
        <f t="shared" si="0"/>
        <v>20</v>
      </c>
      <c r="H25" s="77">
        <v>0</v>
      </c>
      <c r="I25" s="75">
        <v>0</v>
      </c>
      <c r="J25" s="46">
        <f t="shared" si="1"/>
        <v>15</v>
      </c>
      <c r="K25" s="71">
        <v>5</v>
      </c>
      <c r="L25" s="15">
        <v>100</v>
      </c>
      <c r="M25" s="64">
        <f t="shared" si="2"/>
        <v>500</v>
      </c>
      <c r="N25" s="17" t="s">
        <v>16</v>
      </c>
      <c r="O25" s="18"/>
      <c r="P25" s="122">
        <f t="shared" si="3"/>
        <v>500</v>
      </c>
      <c r="Q25" s="89">
        <v>39.770000000000003</v>
      </c>
      <c r="R25" s="43">
        <f t="shared" si="4"/>
        <v>198.85000000000002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16</v>
      </c>
      <c r="F28" s="70"/>
      <c r="G28" s="46">
        <f t="shared" si="5"/>
        <v>16</v>
      </c>
      <c r="H28" s="77">
        <v>0</v>
      </c>
      <c r="I28" s="75">
        <v>0</v>
      </c>
      <c r="J28" s="46">
        <f t="shared" si="6"/>
        <v>9</v>
      </c>
      <c r="K28" s="71">
        <v>7</v>
      </c>
      <c r="L28" s="15">
        <v>100</v>
      </c>
      <c r="M28" s="64">
        <f t="shared" si="2"/>
        <v>700</v>
      </c>
      <c r="N28" s="17" t="s">
        <v>16</v>
      </c>
      <c r="O28" s="18"/>
      <c r="P28" s="122">
        <f t="shared" si="3"/>
        <v>700</v>
      </c>
      <c r="Q28" s="120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39</v>
      </c>
      <c r="F31" s="70"/>
      <c r="G31" s="46">
        <f t="shared" si="5"/>
        <v>39</v>
      </c>
      <c r="H31" s="77">
        <v>0</v>
      </c>
      <c r="I31" s="75">
        <v>0</v>
      </c>
      <c r="J31" s="46">
        <f t="shared" si="6"/>
        <v>24</v>
      </c>
      <c r="K31" s="71">
        <v>15</v>
      </c>
      <c r="L31" s="15">
        <v>100</v>
      </c>
      <c r="M31" s="64">
        <f t="shared" si="2"/>
        <v>1500</v>
      </c>
      <c r="N31" s="17" t="s">
        <v>16</v>
      </c>
      <c r="O31" s="18"/>
      <c r="P31" s="122">
        <f t="shared" si="3"/>
        <v>1500</v>
      </c>
      <c r="Q31" s="120">
        <v>34.64</v>
      </c>
      <c r="R31" s="43">
        <f t="shared" si="4"/>
        <v>519.6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12</v>
      </c>
      <c r="F32" s="70"/>
      <c r="G32" s="46">
        <f t="shared" si="5"/>
        <v>12</v>
      </c>
      <c r="H32" s="77">
        <v>0</v>
      </c>
      <c r="I32" s="75">
        <v>0</v>
      </c>
      <c r="J32" s="46">
        <f t="shared" si="6"/>
        <v>2</v>
      </c>
      <c r="K32" s="71">
        <v>10</v>
      </c>
      <c r="L32" s="15">
        <v>130</v>
      </c>
      <c r="M32" s="64">
        <f t="shared" si="2"/>
        <v>1300</v>
      </c>
      <c r="N32" s="17" t="s">
        <v>16</v>
      </c>
      <c r="O32" s="18"/>
      <c r="P32" s="122">
        <f t="shared" si="3"/>
        <v>1300</v>
      </c>
      <c r="Q32" s="89">
        <v>46.37</v>
      </c>
      <c r="R32" s="43">
        <f t="shared" si="4"/>
        <v>463.7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9</v>
      </c>
      <c r="F33" s="70"/>
      <c r="G33" s="46">
        <f t="shared" si="5"/>
        <v>9</v>
      </c>
      <c r="H33" s="77">
        <v>0</v>
      </c>
      <c r="I33" s="75">
        <v>0</v>
      </c>
      <c r="J33" s="46">
        <f t="shared" si="6"/>
        <v>0</v>
      </c>
      <c r="K33" s="71">
        <v>9</v>
      </c>
      <c r="L33" s="15">
        <v>130</v>
      </c>
      <c r="M33" s="64">
        <f t="shared" si="2"/>
        <v>1170</v>
      </c>
      <c r="N33" s="17" t="s">
        <v>16</v>
      </c>
      <c r="O33" s="18"/>
      <c r="P33" s="122">
        <f t="shared" si="3"/>
        <v>1170</v>
      </c>
      <c r="Q33" s="89">
        <v>38.9</v>
      </c>
      <c r="R33" s="43">
        <f t="shared" si="4"/>
        <v>350.09999999999997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3</v>
      </c>
      <c r="F35" s="70"/>
      <c r="G35" s="46">
        <f t="shared" si="5"/>
        <v>3</v>
      </c>
      <c r="H35" s="77">
        <v>3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1441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4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/>
      <c r="P39" s="122">
        <f t="shared" si="3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11</v>
      </c>
      <c r="F40" s="70"/>
      <c r="G40" s="46">
        <f t="shared" si="5"/>
        <v>11</v>
      </c>
      <c r="H40" s="77">
        <v>0</v>
      </c>
      <c r="I40" s="75">
        <v>0</v>
      </c>
      <c r="J40" s="46">
        <f t="shared" si="6"/>
        <v>9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2">
        <f t="shared" si="3"/>
        <v>100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8</v>
      </c>
      <c r="K46" s="71">
        <v>5</v>
      </c>
      <c r="L46" s="15">
        <v>50</v>
      </c>
      <c r="M46" s="64">
        <f t="shared" si="2"/>
        <v>250</v>
      </c>
      <c r="N46" s="17" t="s">
        <v>16</v>
      </c>
      <c r="O46" s="18"/>
      <c r="P46" s="122">
        <f t="shared" si="3"/>
        <v>250</v>
      </c>
      <c r="Q46" s="120">
        <v>17.78</v>
      </c>
      <c r="R46" s="43">
        <f t="shared" si="4"/>
        <v>88.9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9</v>
      </c>
      <c r="F47" s="70"/>
      <c r="G47" s="46">
        <f t="shared" si="5"/>
        <v>9</v>
      </c>
      <c r="H47" s="77">
        <v>0</v>
      </c>
      <c r="I47" s="75">
        <v>0</v>
      </c>
      <c r="J47" s="46">
        <f t="shared" si="6"/>
        <v>0</v>
      </c>
      <c r="K47" s="71">
        <v>9</v>
      </c>
      <c r="L47" s="15">
        <v>50</v>
      </c>
      <c r="M47" s="64">
        <f t="shared" si="2"/>
        <v>450</v>
      </c>
      <c r="N47" s="17" t="s">
        <v>16</v>
      </c>
      <c r="O47" s="18">
        <v>50</v>
      </c>
      <c r="P47" s="122">
        <f t="shared" si="3"/>
        <v>400</v>
      </c>
      <c r="Q47" s="120">
        <v>17.989999999999998</v>
      </c>
      <c r="R47" s="43">
        <f t="shared" si="4"/>
        <v>161.91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6</v>
      </c>
      <c r="K48" s="71">
        <v>6</v>
      </c>
      <c r="L48" s="20">
        <v>50</v>
      </c>
      <c r="M48" s="64">
        <f>+L48*K48</f>
        <v>300</v>
      </c>
      <c r="N48" s="17" t="s">
        <v>16</v>
      </c>
      <c r="O48" s="18">
        <v>50</v>
      </c>
      <c r="P48" s="122">
        <f t="shared" si="3"/>
        <v>250</v>
      </c>
      <c r="Q48" s="120">
        <v>18.32</v>
      </c>
      <c r="R48" s="43">
        <f>+K48*Q48</f>
        <v>109.92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11</v>
      </c>
      <c r="F49" s="70"/>
      <c r="G49" s="46">
        <f t="shared" si="5"/>
        <v>11</v>
      </c>
      <c r="H49" s="77">
        <v>0</v>
      </c>
      <c r="I49" s="75">
        <v>0</v>
      </c>
      <c r="J49" s="46">
        <f t="shared" si="6"/>
        <v>7</v>
      </c>
      <c r="K49" s="71">
        <v>4</v>
      </c>
      <c r="L49" s="20">
        <v>50</v>
      </c>
      <c r="M49" s="64">
        <f>+L49*K49</f>
        <v>200</v>
      </c>
      <c r="N49" s="17" t="s">
        <v>16</v>
      </c>
      <c r="O49" s="18"/>
      <c r="P49" s="122">
        <f t="shared" si="3"/>
        <v>200</v>
      </c>
      <c r="Q49" s="120">
        <v>20.059999999999999</v>
      </c>
      <c r="R49" s="43">
        <f>+K49*Q49</f>
        <v>80.239999999999995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6</v>
      </c>
      <c r="K50" s="71">
        <v>3</v>
      </c>
      <c r="L50" s="15">
        <v>50</v>
      </c>
      <c r="M50" s="64">
        <f t="shared" si="2"/>
        <v>150</v>
      </c>
      <c r="N50" s="17" t="s">
        <v>16</v>
      </c>
      <c r="O50" s="18"/>
      <c r="P50" s="122">
        <f t="shared" si="3"/>
        <v>150</v>
      </c>
      <c r="Q50" s="120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4</v>
      </c>
      <c r="K53" s="71">
        <v>7</v>
      </c>
      <c r="L53" s="20">
        <v>50</v>
      </c>
      <c r="M53" s="64">
        <f>+L53*K53</f>
        <v>350</v>
      </c>
      <c r="N53" s="17" t="s">
        <v>16</v>
      </c>
      <c r="O53" s="18"/>
      <c r="P53" s="122">
        <f t="shared" si="3"/>
        <v>350</v>
      </c>
      <c r="Q53" s="120">
        <v>16.37</v>
      </c>
      <c r="R53" s="43">
        <f>+K53*Q53</f>
        <v>114.59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2</v>
      </c>
      <c r="F59" s="70"/>
      <c r="G59" s="46">
        <f t="shared" si="5"/>
        <v>2</v>
      </c>
      <c r="H59" s="77">
        <v>0</v>
      </c>
      <c r="I59" s="75">
        <v>0</v>
      </c>
      <c r="J59" s="46">
        <f t="shared" si="6"/>
        <v>1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/>
      <c r="P59" s="122">
        <f t="shared" si="3"/>
        <v>120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2</v>
      </c>
      <c r="F64" s="70"/>
      <c r="G64" s="46">
        <f t="shared" si="5"/>
        <v>2</v>
      </c>
      <c r="H64" s="77">
        <v>0</v>
      </c>
      <c r="I64" s="75">
        <v>0</v>
      </c>
      <c r="J64" s="46">
        <f t="shared" si="6"/>
        <v>0</v>
      </c>
      <c r="K64" s="71">
        <v>2</v>
      </c>
      <c r="L64" s="15">
        <v>50</v>
      </c>
      <c r="M64" s="64">
        <f t="shared" si="2"/>
        <v>100</v>
      </c>
      <c r="N64" s="17" t="s">
        <v>16</v>
      </c>
      <c r="O64" s="18"/>
      <c r="P64" s="122">
        <f t="shared" si="3"/>
        <v>100</v>
      </c>
      <c r="Q64" s="89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4</v>
      </c>
      <c r="F65" s="70"/>
      <c r="G65" s="46">
        <f t="shared" si="5"/>
        <v>4</v>
      </c>
      <c r="H65" s="77">
        <v>0</v>
      </c>
      <c r="I65" s="75">
        <v>0</v>
      </c>
      <c r="J65" s="46">
        <f t="shared" si="6"/>
        <v>4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2</v>
      </c>
      <c r="F66" s="70"/>
      <c r="G66" s="46">
        <f t="shared" si="5"/>
        <v>2</v>
      </c>
      <c r="H66" s="77">
        <v>0</v>
      </c>
      <c r="I66" s="75">
        <v>0</v>
      </c>
      <c r="J66" s="46">
        <f t="shared" si="6"/>
        <v>2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11</v>
      </c>
      <c r="F74" s="70"/>
      <c r="G74" s="46">
        <f t="shared" si="5"/>
        <v>11</v>
      </c>
      <c r="H74" s="77">
        <v>0</v>
      </c>
      <c r="I74" s="75">
        <v>0</v>
      </c>
      <c r="J74" s="46">
        <f t="shared" si="6"/>
        <v>0</v>
      </c>
      <c r="K74" s="71">
        <v>11</v>
      </c>
      <c r="L74" s="21">
        <v>50</v>
      </c>
      <c r="M74" s="64">
        <f t="shared" si="2"/>
        <v>550</v>
      </c>
      <c r="N74" s="17" t="s">
        <v>16</v>
      </c>
      <c r="O74" s="18"/>
      <c r="P74" s="122">
        <f t="shared" si="7"/>
        <v>550</v>
      </c>
      <c r="Q74" s="89">
        <v>17.09</v>
      </c>
      <c r="R74" s="43">
        <f t="shared" si="4"/>
        <v>187.99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12</v>
      </c>
      <c r="F77" s="70"/>
      <c r="G77" s="46">
        <f t="shared" si="5"/>
        <v>12</v>
      </c>
      <c r="H77" s="77">
        <v>0</v>
      </c>
      <c r="I77" s="75">
        <v>0</v>
      </c>
      <c r="J77" s="46">
        <f t="shared" si="6"/>
        <v>4</v>
      </c>
      <c r="K77" s="71">
        <v>8</v>
      </c>
      <c r="L77" s="21">
        <v>50</v>
      </c>
      <c r="M77" s="64">
        <f t="shared" si="2"/>
        <v>400</v>
      </c>
      <c r="N77" s="17" t="s">
        <v>16</v>
      </c>
      <c r="O77" s="18">
        <v>50</v>
      </c>
      <c r="P77" s="122">
        <f t="shared" si="7"/>
        <v>350</v>
      </c>
      <c r="Q77" s="89">
        <v>25.15</v>
      </c>
      <c r="R77" s="43">
        <f t="shared" si="4"/>
        <v>201.2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2</v>
      </c>
      <c r="F80" s="70"/>
      <c r="G80" s="46">
        <f t="shared" si="5"/>
        <v>2</v>
      </c>
      <c r="H80" s="77">
        <v>0</v>
      </c>
      <c r="I80" s="75">
        <v>0</v>
      </c>
      <c r="J80" s="46">
        <f t="shared" si="6"/>
        <v>0</v>
      </c>
      <c r="K80" s="71">
        <v>2</v>
      </c>
      <c r="L80" s="15">
        <v>55</v>
      </c>
      <c r="M80" s="64">
        <f t="shared" si="2"/>
        <v>110</v>
      </c>
      <c r="N80" s="17" t="s">
        <v>16</v>
      </c>
      <c r="O80" s="18"/>
      <c r="P80" s="122">
        <f t="shared" si="7"/>
        <v>110</v>
      </c>
      <c r="Q80" s="89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4</v>
      </c>
      <c r="F81" s="70"/>
      <c r="G81" s="46">
        <f t="shared" si="5"/>
        <v>4</v>
      </c>
      <c r="H81" s="77">
        <v>0</v>
      </c>
      <c r="I81" s="75">
        <v>0</v>
      </c>
      <c r="J81" s="46">
        <f t="shared" si="6"/>
        <v>1</v>
      </c>
      <c r="K81" s="71">
        <v>3</v>
      </c>
      <c r="L81" s="20">
        <v>55</v>
      </c>
      <c r="M81" s="64">
        <f t="shared" ref="M81:M172" si="8">+L81*K81</f>
        <v>165</v>
      </c>
      <c r="N81" s="17" t="s">
        <v>16</v>
      </c>
      <c r="O81" s="18"/>
      <c r="P81" s="122">
        <f t="shared" si="7"/>
        <v>165</v>
      </c>
      <c r="Q81" s="89">
        <v>11.58</v>
      </c>
      <c r="R81" s="43">
        <f t="shared" ref="R81:R172" si="9">+K81*Q81</f>
        <v>34.74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21</v>
      </c>
      <c r="F112" s="70"/>
      <c r="G112" s="46">
        <f t="shared" si="20"/>
        <v>21</v>
      </c>
      <c r="H112" s="77">
        <v>0</v>
      </c>
      <c r="I112" s="75">
        <v>0</v>
      </c>
      <c r="J112" s="46">
        <f t="shared" si="21"/>
        <v>18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2">
        <f t="shared" si="7"/>
        <v>300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6</v>
      </c>
      <c r="F113" s="70"/>
      <c r="G113" s="46">
        <f t="shared" si="20"/>
        <v>6</v>
      </c>
      <c r="H113" s="77">
        <v>0</v>
      </c>
      <c r="I113" s="75">
        <v>0</v>
      </c>
      <c r="J113" s="46">
        <f t="shared" si="21"/>
        <v>2</v>
      </c>
      <c r="K113" s="71">
        <v>4</v>
      </c>
      <c r="L113" s="20">
        <v>55</v>
      </c>
      <c r="M113" s="64">
        <f t="shared" si="8"/>
        <v>220</v>
      </c>
      <c r="N113" s="17" t="s">
        <v>16</v>
      </c>
      <c r="O113" s="18"/>
      <c r="P113" s="122">
        <f t="shared" si="7"/>
        <v>220</v>
      </c>
      <c r="Q113" s="120">
        <v>22.55</v>
      </c>
      <c r="R113" s="43">
        <f t="shared" si="9"/>
        <v>90.2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10</v>
      </c>
      <c r="F115" s="70"/>
      <c r="G115" s="46">
        <f t="shared" si="20"/>
        <v>10</v>
      </c>
      <c r="H115" s="77">
        <v>0</v>
      </c>
      <c r="I115" s="75">
        <v>0</v>
      </c>
      <c r="J115" s="46">
        <f t="shared" si="21"/>
        <v>7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22">
        <f t="shared" si="7"/>
        <v>180</v>
      </c>
      <c r="Q115" s="89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17</v>
      </c>
      <c r="F116" s="70"/>
      <c r="G116" s="46">
        <f t="shared" si="20"/>
        <v>17</v>
      </c>
      <c r="H116" s="77">
        <v>0</v>
      </c>
      <c r="I116" s="75">
        <v>0</v>
      </c>
      <c r="J116" s="46">
        <f t="shared" si="21"/>
        <v>16</v>
      </c>
      <c r="K116" s="71">
        <v>1</v>
      </c>
      <c r="L116" s="22">
        <v>100</v>
      </c>
      <c r="M116" s="64">
        <f t="shared" si="8"/>
        <v>100</v>
      </c>
      <c r="N116" s="17" t="s">
        <v>16</v>
      </c>
      <c r="O116" s="18"/>
      <c r="P116" s="122">
        <f t="shared" si="7"/>
        <v>100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15</v>
      </c>
      <c r="F126" s="70"/>
      <c r="G126" s="46">
        <f t="shared" si="20"/>
        <v>15</v>
      </c>
      <c r="H126" s="77">
        <v>0</v>
      </c>
      <c r="I126" s="75">
        <v>0</v>
      </c>
      <c r="J126" s="46">
        <f t="shared" si="21"/>
        <v>8</v>
      </c>
      <c r="K126" s="71">
        <v>7</v>
      </c>
      <c r="L126" s="22">
        <v>100</v>
      </c>
      <c r="M126" s="64">
        <f t="shared" si="8"/>
        <v>700</v>
      </c>
      <c r="N126" s="17" t="s">
        <v>16</v>
      </c>
      <c r="O126" s="18"/>
      <c r="P126" s="122">
        <f t="shared" si="7"/>
        <v>700</v>
      </c>
      <c r="Q126" s="89">
        <v>68</v>
      </c>
      <c r="R126" s="43">
        <f t="shared" si="9"/>
        <v>476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16</v>
      </c>
      <c r="F131" s="70"/>
      <c r="G131" s="46">
        <f t="shared" si="20"/>
        <v>16</v>
      </c>
      <c r="H131" s="77">
        <v>0</v>
      </c>
      <c r="I131" s="75">
        <v>0</v>
      </c>
      <c r="J131" s="46">
        <f t="shared" si="21"/>
        <v>13</v>
      </c>
      <c r="K131" s="71">
        <v>3</v>
      </c>
      <c r="L131" s="22">
        <v>50</v>
      </c>
      <c r="M131" s="64">
        <f t="shared" si="8"/>
        <v>150</v>
      </c>
      <c r="N131" s="17" t="s">
        <v>16</v>
      </c>
      <c r="O131" s="18">
        <v>50</v>
      </c>
      <c r="P131" s="122">
        <f t="shared" si="7"/>
        <v>100</v>
      </c>
      <c r="Q131" s="89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12</v>
      </c>
      <c r="F133" s="70"/>
      <c r="G133" s="46">
        <f t="shared" si="20"/>
        <v>12</v>
      </c>
      <c r="H133" s="77">
        <v>0</v>
      </c>
      <c r="I133" s="75">
        <v>0</v>
      </c>
      <c r="J133" s="46">
        <f t="shared" si="21"/>
        <v>2</v>
      </c>
      <c r="K133" s="71">
        <v>10</v>
      </c>
      <c r="L133" s="20">
        <v>50</v>
      </c>
      <c r="M133" s="64">
        <f t="shared" si="8"/>
        <v>500</v>
      </c>
      <c r="N133" s="17" t="s">
        <v>16</v>
      </c>
      <c r="O133" s="18">
        <v>25</v>
      </c>
      <c r="P133" s="122">
        <f t="shared" si="7"/>
        <v>475</v>
      </c>
      <c r="Q133" s="89">
        <v>24.21</v>
      </c>
      <c r="R133" s="43">
        <f t="shared" si="9"/>
        <v>242.10000000000002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1437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6</v>
      </c>
      <c r="F175" s="70"/>
      <c r="G175" s="46">
        <f t="shared" si="27"/>
        <v>6</v>
      </c>
      <c r="H175" s="77">
        <v>0</v>
      </c>
      <c r="I175" s="75">
        <v>0</v>
      </c>
      <c r="J175" s="46">
        <f t="shared" si="28"/>
        <v>2</v>
      </c>
      <c r="K175" s="71">
        <v>4</v>
      </c>
      <c r="L175" s="15">
        <v>50</v>
      </c>
      <c r="M175" s="64">
        <f>+L175*K175</f>
        <v>200</v>
      </c>
      <c r="N175" s="17" t="s">
        <v>16</v>
      </c>
      <c r="O175" s="18"/>
      <c r="P175" s="122">
        <f t="shared" si="26"/>
        <v>200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12</v>
      </c>
      <c r="F180" s="70"/>
      <c r="G180" s="46">
        <f t="shared" si="27"/>
        <v>12</v>
      </c>
      <c r="H180" s="77">
        <v>0</v>
      </c>
      <c r="I180" s="75">
        <v>0</v>
      </c>
      <c r="J180" s="46">
        <f t="shared" si="28"/>
        <v>11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/>
      <c r="P180" s="122">
        <f t="shared" si="26"/>
        <v>35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+'27'!J188</f>
        <v>121</v>
      </c>
      <c r="F188" s="70"/>
      <c r="G188" s="46">
        <f>E188+F188</f>
        <v>121</v>
      </c>
      <c r="H188" s="77">
        <v>0</v>
      </c>
      <c r="I188" s="75">
        <v>0</v>
      </c>
      <c r="J188" s="46">
        <f>+G188-H188-K188-I188</f>
        <v>120</v>
      </c>
      <c r="K188" s="71">
        <v>1</v>
      </c>
      <c r="L188" s="20">
        <v>10</v>
      </c>
      <c r="M188" s="64">
        <f>+L188*K188</f>
        <v>10</v>
      </c>
      <c r="N188" s="17" t="s">
        <v>16</v>
      </c>
      <c r="O188" s="18"/>
      <c r="P188" s="122">
        <f t="shared" si="26"/>
        <v>10</v>
      </c>
      <c r="Q188" s="89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25</v>
      </c>
      <c r="F193" s="70"/>
      <c r="G193" s="46">
        <f t="shared" si="27"/>
        <v>25</v>
      </c>
      <c r="H193" s="77">
        <v>0</v>
      </c>
      <c r="I193" s="75">
        <v>0</v>
      </c>
      <c r="J193" s="46">
        <f t="shared" si="28"/>
        <v>20</v>
      </c>
      <c r="K193" s="71">
        <v>5</v>
      </c>
      <c r="L193" s="20">
        <v>60</v>
      </c>
      <c r="M193" s="64">
        <f t="shared" si="31"/>
        <v>300</v>
      </c>
      <c r="N193" s="17" t="s">
        <v>16</v>
      </c>
      <c r="O193" s="18"/>
      <c r="P193" s="122">
        <f t="shared" si="26"/>
        <v>300</v>
      </c>
      <c r="Q193" s="89">
        <v>38</v>
      </c>
      <c r="R193" s="43">
        <f t="shared" si="32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38</v>
      </c>
      <c r="F194" s="70"/>
      <c r="G194" s="46">
        <f t="shared" si="27"/>
        <v>38</v>
      </c>
      <c r="H194" s="77">
        <v>0</v>
      </c>
      <c r="I194" s="75">
        <v>5</v>
      </c>
      <c r="J194" s="46">
        <f t="shared" si="28"/>
        <v>30</v>
      </c>
      <c r="K194" s="71">
        <v>3</v>
      </c>
      <c r="L194" s="20">
        <v>120</v>
      </c>
      <c r="M194" s="64">
        <f t="shared" si="31"/>
        <v>360</v>
      </c>
      <c r="N194" s="17" t="s">
        <v>1449</v>
      </c>
      <c r="O194" s="18"/>
      <c r="P194" s="122">
        <f t="shared" si="26"/>
        <v>360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1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44</v>
      </c>
      <c r="F205" s="70"/>
      <c r="G205" s="46">
        <f t="shared" si="27"/>
        <v>44</v>
      </c>
      <c r="H205" s="77">
        <v>0</v>
      </c>
      <c r="I205" s="75">
        <v>0</v>
      </c>
      <c r="J205" s="46">
        <f t="shared" si="28"/>
        <v>33</v>
      </c>
      <c r="K205" s="71">
        <v>11</v>
      </c>
      <c r="L205" s="20">
        <v>55</v>
      </c>
      <c r="M205" s="64">
        <f t="shared" si="31"/>
        <v>605</v>
      </c>
      <c r="N205" s="17" t="s">
        <v>16</v>
      </c>
      <c r="O205" s="18"/>
      <c r="P205" s="122">
        <f t="shared" si="35"/>
        <v>605</v>
      </c>
      <c r="Q205" s="89">
        <v>40</v>
      </c>
      <c r="R205" s="43">
        <f t="shared" si="32"/>
        <v>440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20</v>
      </c>
      <c r="F209" s="70"/>
      <c r="G209" s="46">
        <f t="shared" si="27"/>
        <v>20</v>
      </c>
      <c r="H209" s="77">
        <v>0</v>
      </c>
      <c r="I209" s="75">
        <v>0</v>
      </c>
      <c r="J209" s="46">
        <f t="shared" si="28"/>
        <v>16</v>
      </c>
      <c r="K209" s="71">
        <v>4</v>
      </c>
      <c r="L209" s="20">
        <v>120</v>
      </c>
      <c r="M209" s="64">
        <f t="shared" si="31"/>
        <v>480</v>
      </c>
      <c r="N209" s="17" t="s">
        <v>16</v>
      </c>
      <c r="O209" s="18"/>
      <c r="P209" s="122">
        <f t="shared" si="35"/>
        <v>480</v>
      </c>
      <c r="Q209" s="89">
        <v>83</v>
      </c>
      <c r="R209" s="43">
        <f t="shared" si="32"/>
        <v>332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+'27'!J235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+'27'!J236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+'27'!J237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+'27'!J238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+'27'!J240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+'27'!J241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+'27'!J242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+'27'!J243</f>
        <v>1</v>
      </c>
      <c r="F243" s="70"/>
      <c r="G243" s="46">
        <f t="shared" si="37"/>
        <v>1</v>
      </c>
      <c r="H243" s="77">
        <v>0</v>
      </c>
      <c r="I243" s="75">
        <v>0</v>
      </c>
      <c r="J243" s="46">
        <f t="shared" si="38"/>
        <v>1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+'27'!J244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+'27'!J245</f>
        <v>7</v>
      </c>
      <c r="F245" s="70"/>
      <c r="G245" s="46">
        <f t="shared" si="37"/>
        <v>7</v>
      </c>
      <c r="H245" s="77">
        <v>0</v>
      </c>
      <c r="I245" s="75">
        <v>0</v>
      </c>
      <c r="J245" s="46">
        <f t="shared" si="38"/>
        <v>7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+'27'!J246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+'27'!J247</f>
        <v>25</v>
      </c>
      <c r="F247" s="70"/>
      <c r="G247" s="46">
        <f t="shared" si="37"/>
        <v>25</v>
      </c>
      <c r="H247" s="77">
        <v>0</v>
      </c>
      <c r="I247" s="75">
        <v>0</v>
      </c>
      <c r="J247" s="46">
        <f t="shared" si="38"/>
        <v>25</v>
      </c>
      <c r="K247" s="71"/>
      <c r="L247" s="20">
        <v>20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1445</v>
      </c>
      <c r="D248" s="10" t="s">
        <v>433</v>
      </c>
      <c r="E248" s="63">
        <f>+'27'!J248</f>
        <v>3</v>
      </c>
      <c r="F248" s="70"/>
      <c r="G248" s="46">
        <f t="shared" si="37"/>
        <v>3</v>
      </c>
      <c r="H248" s="77">
        <v>0</v>
      </c>
      <c r="I248" s="75">
        <v>0</v>
      </c>
      <c r="J248" s="46">
        <f t="shared" si="38"/>
        <v>2</v>
      </c>
      <c r="K248" s="71">
        <v>1</v>
      </c>
      <c r="L248" s="20">
        <v>35</v>
      </c>
      <c r="M248" s="64">
        <f t="shared" si="31"/>
        <v>35</v>
      </c>
      <c r="N248" s="17" t="s">
        <v>16</v>
      </c>
      <c r="O248" s="18"/>
      <c r="P248" s="122">
        <f t="shared" si="35"/>
        <v>35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1446</v>
      </c>
      <c r="D249" s="10" t="s">
        <v>433</v>
      </c>
      <c r="E249" s="63">
        <f>+'27'!J249</f>
        <v>3</v>
      </c>
      <c r="F249" s="70"/>
      <c r="G249" s="46">
        <f t="shared" si="37"/>
        <v>3</v>
      </c>
      <c r="H249" s="77">
        <v>0</v>
      </c>
      <c r="I249" s="75">
        <v>0</v>
      </c>
      <c r="J249" s="46">
        <f t="shared" si="38"/>
        <v>1</v>
      </c>
      <c r="K249" s="71">
        <v>2</v>
      </c>
      <c r="L249" s="20">
        <v>35</v>
      </c>
      <c r="M249" s="64">
        <f t="shared" si="31"/>
        <v>70</v>
      </c>
      <c r="N249" s="17" t="s">
        <v>16</v>
      </c>
      <c r="O249" s="18"/>
      <c r="P249" s="122">
        <f t="shared" si="35"/>
        <v>70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1447</v>
      </c>
      <c r="D250" s="10" t="s">
        <v>433</v>
      </c>
      <c r="E250" s="63">
        <f>+'27'!J250</f>
        <v>2</v>
      </c>
      <c r="F250" s="70"/>
      <c r="G250" s="46">
        <f t="shared" si="37"/>
        <v>2</v>
      </c>
      <c r="H250" s="77">
        <v>0</v>
      </c>
      <c r="I250" s="75">
        <v>0</v>
      </c>
      <c r="J250" s="46">
        <f t="shared" si="38"/>
        <v>1</v>
      </c>
      <c r="K250" s="71">
        <v>1</v>
      </c>
      <c r="L250" s="20">
        <v>29</v>
      </c>
      <c r="M250" s="64">
        <f t="shared" si="31"/>
        <v>29</v>
      </c>
      <c r="N250" s="17" t="s">
        <v>16</v>
      </c>
      <c r="O250" s="18"/>
      <c r="P250" s="122">
        <f t="shared" si="35"/>
        <v>29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+'27'!J251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ref="J251:J252" si="43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+'27'!J252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ref="P252" si="45">SUM(M252-O252)</f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+'27'!J253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ref="P253" si="49">SUM(M253-O253)</f>
        <v>0</v>
      </c>
      <c r="Q253" s="89"/>
      <c r="R253" s="43">
        <f t="shared" ref="R253" si="50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6255.0599999999986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15554</v>
      </c>
    </row>
    <row r="257" spans="1:33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33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6724</v>
      </c>
      <c r="O258" s="2">
        <v>300</v>
      </c>
      <c r="P258" s="2">
        <v>350</v>
      </c>
      <c r="Q258" s="2">
        <v>270</v>
      </c>
      <c r="R258" s="2">
        <v>195</v>
      </c>
      <c r="S258" s="2">
        <v>235</v>
      </c>
      <c r="T258" s="2">
        <v>400</v>
      </c>
      <c r="U258" s="2">
        <v>220</v>
      </c>
      <c r="V258" s="2">
        <v>300</v>
      </c>
      <c r="W258" s="2">
        <v>330</v>
      </c>
      <c r="X258" s="2">
        <v>350</v>
      </c>
      <c r="Y258" s="2">
        <v>210</v>
      </c>
      <c r="Z258" s="2">
        <v>405</v>
      </c>
      <c r="AA258" s="2">
        <v>329</v>
      </c>
      <c r="AB258" s="2">
        <v>320</v>
      </c>
      <c r="AC258" s="2">
        <v>1425</v>
      </c>
      <c r="AD258" s="2">
        <v>365</v>
      </c>
      <c r="AE258" s="2">
        <v>420</v>
      </c>
      <c r="AF258" s="2">
        <v>300</v>
      </c>
      <c r="AG258" s="2">
        <v>545</v>
      </c>
    </row>
    <row r="259" spans="1:33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33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33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225</v>
      </c>
    </row>
    <row r="262" spans="1:33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8605</v>
      </c>
    </row>
    <row r="263" spans="1:33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8605</v>
      </c>
    </row>
    <row r="264" spans="1:33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33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33" x14ac:dyDescent="0.5">
      <c r="J266" s="2"/>
      <c r="L266" s="2"/>
    </row>
    <row r="267" spans="1:33" ht="25.5" x14ac:dyDescent="0.55000000000000004">
      <c r="J267" s="2"/>
      <c r="L267" s="72" t="s">
        <v>271</v>
      </c>
      <c r="M267" s="2" t="s">
        <v>306</v>
      </c>
    </row>
    <row r="268" spans="1:33" x14ac:dyDescent="0.5">
      <c r="J268" s="2"/>
      <c r="L268" s="2"/>
    </row>
    <row r="269" spans="1:33" x14ac:dyDescent="0.5">
      <c r="J269" s="2"/>
      <c r="L269" s="2"/>
    </row>
    <row r="270" spans="1:33" x14ac:dyDescent="0.5">
      <c r="J270" s="2"/>
      <c r="L270" s="2"/>
    </row>
    <row r="271" spans="1:33" x14ac:dyDescent="0.5">
      <c r="J271" s="2"/>
      <c r="L271" s="2"/>
    </row>
    <row r="272" spans="1:3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0"/>
  <sheetViews>
    <sheetView zoomScale="80" zoomScaleNormal="80" workbookViewId="0">
      <pane xSplit="10" ySplit="4" topLeftCell="L5" activePane="bottomRight" state="frozen"/>
      <selection activeCell="B247" sqref="B247:L247"/>
      <selection pane="topRight" activeCell="B247" sqref="B247:L247"/>
      <selection pane="bottomLeft" activeCell="B247" sqref="B247:L247"/>
      <selection pane="bottomRight" activeCell="P180" sqref="P180:P20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6</v>
      </c>
      <c r="F5" s="70">
        <v>10</v>
      </c>
      <c r="G5" s="46">
        <f t="shared" ref="G5:G26" si="0">E5+F5</f>
        <v>16</v>
      </c>
      <c r="H5" s="77">
        <v>0</v>
      </c>
      <c r="I5" s="75">
        <v>0</v>
      </c>
      <c r="J5" s="46">
        <f t="shared" ref="J5:J26" si="1">+G5-H5-K5-I5</f>
        <v>13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2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37</v>
      </c>
      <c r="F6" s="70"/>
      <c r="G6" s="46">
        <f t="shared" si="0"/>
        <v>37</v>
      </c>
      <c r="H6" s="77">
        <v>0</v>
      </c>
      <c r="I6" s="75">
        <v>0</v>
      </c>
      <c r="J6" s="46">
        <f t="shared" si="1"/>
        <v>32</v>
      </c>
      <c r="K6" s="71">
        <v>5</v>
      </c>
      <c r="L6" s="15">
        <v>100</v>
      </c>
      <c r="M6" s="64">
        <f t="shared" ref="M6:M80" si="2">+L6*K6</f>
        <v>500</v>
      </c>
      <c r="N6" s="17" t="s">
        <v>16</v>
      </c>
      <c r="O6" s="18"/>
      <c r="P6" s="122">
        <f t="shared" ref="P6:P69" si="3">SUM(M6-O6)</f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2</v>
      </c>
      <c r="F11" s="70">
        <v>10</v>
      </c>
      <c r="G11" s="46">
        <f t="shared" si="0"/>
        <v>12</v>
      </c>
      <c r="H11" s="77">
        <v>0</v>
      </c>
      <c r="I11" s="75">
        <v>0</v>
      </c>
      <c r="J11" s="46">
        <f t="shared" si="1"/>
        <v>9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2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5</v>
      </c>
      <c r="F18" s="70">
        <v>10</v>
      </c>
      <c r="G18" s="46">
        <f t="shared" si="0"/>
        <v>15</v>
      </c>
      <c r="H18" s="77">
        <v>0</v>
      </c>
      <c r="I18" s="75">
        <v>0</v>
      </c>
      <c r="J18" s="46">
        <f t="shared" si="1"/>
        <v>10</v>
      </c>
      <c r="K18" s="71">
        <v>5</v>
      </c>
      <c r="L18" s="15">
        <v>50</v>
      </c>
      <c r="M18" s="64">
        <f t="shared" si="2"/>
        <v>250</v>
      </c>
      <c r="N18" s="17" t="s">
        <v>16</v>
      </c>
      <c r="O18" s="18"/>
      <c r="P18" s="122">
        <f t="shared" si="3"/>
        <v>250</v>
      </c>
      <c r="Q18" s="120">
        <v>19.12</v>
      </c>
      <c r="R18" s="43">
        <f t="shared" si="4"/>
        <v>95.600000000000009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38</v>
      </c>
      <c r="F22" s="70"/>
      <c r="G22" s="46">
        <f t="shared" si="0"/>
        <v>38</v>
      </c>
      <c r="H22" s="77">
        <v>0</v>
      </c>
      <c r="I22" s="75">
        <v>0</v>
      </c>
      <c r="J22" s="46">
        <f t="shared" si="1"/>
        <v>37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2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15</v>
      </c>
      <c r="F25" s="70"/>
      <c r="G25" s="46">
        <f t="shared" si="0"/>
        <v>15</v>
      </c>
      <c r="H25" s="77">
        <v>0</v>
      </c>
      <c r="I25" s="75">
        <v>0</v>
      </c>
      <c r="J25" s="46">
        <f t="shared" si="1"/>
        <v>15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9</v>
      </c>
      <c r="F28" s="70"/>
      <c r="G28" s="46">
        <f t="shared" si="5"/>
        <v>9</v>
      </c>
      <c r="H28" s="77">
        <v>0</v>
      </c>
      <c r="I28" s="75">
        <v>0</v>
      </c>
      <c r="J28" s="46">
        <f t="shared" si="6"/>
        <v>8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2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24</v>
      </c>
      <c r="F31" s="70"/>
      <c r="G31" s="46">
        <f t="shared" si="5"/>
        <v>24</v>
      </c>
      <c r="H31" s="77">
        <v>0</v>
      </c>
      <c r="I31" s="75">
        <v>0</v>
      </c>
      <c r="J31" s="46">
        <f t="shared" si="6"/>
        <v>21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2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4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9</v>
      </c>
      <c r="F40" s="70"/>
      <c r="G40" s="46">
        <f t="shared" si="5"/>
        <v>9</v>
      </c>
      <c r="H40" s="77">
        <v>0</v>
      </c>
      <c r="I40" s="75">
        <v>0</v>
      </c>
      <c r="J40" s="46">
        <f t="shared" si="6"/>
        <v>5</v>
      </c>
      <c r="K40" s="71">
        <v>4</v>
      </c>
      <c r="L40" s="15">
        <v>50</v>
      </c>
      <c r="M40" s="64">
        <f t="shared" si="2"/>
        <v>200</v>
      </c>
      <c r="N40" s="17" t="s">
        <v>16</v>
      </c>
      <c r="O40" s="18">
        <v>50</v>
      </c>
      <c r="P40" s="122">
        <f t="shared" si="3"/>
        <v>150</v>
      </c>
      <c r="Q40" s="89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8</v>
      </c>
      <c r="F46" s="70"/>
      <c r="G46" s="46">
        <f t="shared" si="5"/>
        <v>8</v>
      </c>
      <c r="H46" s="77">
        <v>0</v>
      </c>
      <c r="I46" s="75">
        <v>0</v>
      </c>
      <c r="J46" s="46">
        <f t="shared" si="6"/>
        <v>6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/>
      <c r="P46" s="122">
        <f t="shared" si="3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5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2">
        <f t="shared" si="3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4</v>
      </c>
      <c r="F65" s="70">
        <v>5</v>
      </c>
      <c r="G65" s="46">
        <f t="shared" si="5"/>
        <v>9</v>
      </c>
      <c r="H65" s="77">
        <v>0</v>
      </c>
      <c r="I65" s="75">
        <v>0</v>
      </c>
      <c r="J65" s="46">
        <f t="shared" si="6"/>
        <v>9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2</v>
      </c>
      <c r="F66" s="70">
        <v>5</v>
      </c>
      <c r="G66" s="46">
        <f t="shared" si="5"/>
        <v>7</v>
      </c>
      <c r="H66" s="77">
        <v>0</v>
      </c>
      <c r="I66" s="75">
        <v>0</v>
      </c>
      <c r="J66" s="46">
        <f t="shared" si="6"/>
        <v>7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0</v>
      </c>
      <c r="F74" s="70">
        <v>10</v>
      </c>
      <c r="G74" s="46">
        <f t="shared" si="5"/>
        <v>10</v>
      </c>
      <c r="H74" s="77">
        <v>0</v>
      </c>
      <c r="I74" s="75">
        <v>0</v>
      </c>
      <c r="J74" s="46">
        <f t="shared" si="6"/>
        <v>10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4</v>
      </c>
      <c r="F77" s="70">
        <v>10</v>
      </c>
      <c r="G77" s="46">
        <f t="shared" si="5"/>
        <v>14</v>
      </c>
      <c r="H77" s="77">
        <v>0</v>
      </c>
      <c r="I77" s="75">
        <v>0</v>
      </c>
      <c r="J77" s="46">
        <f t="shared" si="6"/>
        <v>13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2">
        <f t="shared" si="7"/>
        <v>50</v>
      </c>
      <c r="Q77" s="89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18</v>
      </c>
      <c r="F112" s="70"/>
      <c r="G112" s="46">
        <f t="shared" si="20"/>
        <v>18</v>
      </c>
      <c r="H112" s="77">
        <v>0</v>
      </c>
      <c r="I112" s="75">
        <v>0</v>
      </c>
      <c r="J112" s="46">
        <f t="shared" si="21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2</v>
      </c>
      <c r="F113" s="70"/>
      <c r="G113" s="46">
        <f t="shared" si="20"/>
        <v>2</v>
      </c>
      <c r="H113" s="77">
        <v>0</v>
      </c>
      <c r="I113" s="75">
        <v>0</v>
      </c>
      <c r="J113" s="46">
        <f t="shared" si="21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16</v>
      </c>
      <c r="F116" s="70"/>
      <c r="G116" s="46">
        <f t="shared" si="20"/>
        <v>16</v>
      </c>
      <c r="H116" s="77">
        <v>0</v>
      </c>
      <c r="I116" s="75">
        <v>0</v>
      </c>
      <c r="J116" s="46">
        <f t="shared" si="21"/>
        <v>13</v>
      </c>
      <c r="K116" s="71">
        <v>3</v>
      </c>
      <c r="L116" s="22">
        <v>100</v>
      </c>
      <c r="M116" s="64">
        <f t="shared" si="8"/>
        <v>300</v>
      </c>
      <c r="N116" s="17" t="s">
        <v>16</v>
      </c>
      <c r="O116" s="18"/>
      <c r="P116" s="122">
        <f t="shared" si="7"/>
        <v>300</v>
      </c>
      <c r="Q116" s="89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8</v>
      </c>
      <c r="F126" s="70"/>
      <c r="G126" s="46">
        <f t="shared" si="20"/>
        <v>8</v>
      </c>
      <c r="H126" s="77">
        <v>0</v>
      </c>
      <c r="I126" s="75">
        <v>0</v>
      </c>
      <c r="J126" s="46">
        <f t="shared" si="21"/>
        <v>8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13</v>
      </c>
      <c r="F131" s="70">
        <v>10</v>
      </c>
      <c r="G131" s="46">
        <f t="shared" si="20"/>
        <v>23</v>
      </c>
      <c r="H131" s="77">
        <v>0</v>
      </c>
      <c r="I131" s="75">
        <v>0</v>
      </c>
      <c r="J131" s="46">
        <f t="shared" si="21"/>
        <v>23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2</v>
      </c>
      <c r="F133" s="70">
        <v>10</v>
      </c>
      <c r="G133" s="46">
        <f t="shared" si="20"/>
        <v>12</v>
      </c>
      <c r="H133" s="77">
        <v>0</v>
      </c>
      <c r="I133" s="75">
        <v>0</v>
      </c>
      <c r="J133" s="46">
        <f t="shared" si="21"/>
        <v>12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+'28'!J156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+'28'!J157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1437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2</v>
      </c>
      <c r="F175" s="70"/>
      <c r="G175" s="46">
        <f t="shared" si="27"/>
        <v>2</v>
      </c>
      <c r="H175" s="77">
        <v>0</v>
      </c>
      <c r="I175" s="75">
        <v>0</v>
      </c>
      <c r="J175" s="46">
        <f t="shared" si="28"/>
        <v>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2">
        <f t="shared" si="26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11</v>
      </c>
      <c r="F180" s="70"/>
      <c r="G180" s="46">
        <f t="shared" si="27"/>
        <v>11</v>
      </c>
      <c r="H180" s="77">
        <v>0</v>
      </c>
      <c r="I180" s="75">
        <v>0</v>
      </c>
      <c r="J180" s="46">
        <f t="shared" si="28"/>
        <v>9</v>
      </c>
      <c r="K180" s="71">
        <v>2</v>
      </c>
      <c r="L180" s="20">
        <v>35</v>
      </c>
      <c r="M180" s="64">
        <f t="shared" si="31"/>
        <v>70</v>
      </c>
      <c r="N180" s="17" t="s">
        <v>16</v>
      </c>
      <c r="O180" s="18"/>
      <c r="P180" s="122">
        <f t="shared" si="26"/>
        <v>70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+'28'!J188</f>
        <v>120</v>
      </c>
      <c r="F188" s="70"/>
      <c r="G188" s="46">
        <f>E188+F188</f>
        <v>120</v>
      </c>
      <c r="H188" s="77">
        <v>0</v>
      </c>
      <c r="I188" s="75">
        <v>0</v>
      </c>
      <c r="J188" s="46">
        <f>+G188-H188-K188-I188</f>
        <v>120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20</v>
      </c>
      <c r="F193" s="70"/>
      <c r="G193" s="46">
        <f t="shared" si="27"/>
        <v>20</v>
      </c>
      <c r="H193" s="77">
        <v>0</v>
      </c>
      <c r="I193" s="75">
        <v>0</v>
      </c>
      <c r="J193" s="46">
        <f t="shared" si="28"/>
        <v>20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89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30</v>
      </c>
      <c r="F194" s="70"/>
      <c r="G194" s="46">
        <f t="shared" si="27"/>
        <v>30</v>
      </c>
      <c r="H194" s="77">
        <v>0</v>
      </c>
      <c r="I194" s="75">
        <v>0</v>
      </c>
      <c r="J194" s="46">
        <f t="shared" si="28"/>
        <v>30</v>
      </c>
      <c r="K194" s="71"/>
      <c r="L194" s="20">
        <v>120</v>
      </c>
      <c r="M194" s="64">
        <f t="shared" si="31"/>
        <v>0</v>
      </c>
      <c r="N194" s="17" t="s">
        <v>16</v>
      </c>
      <c r="O194" s="18"/>
      <c r="P194" s="23">
        <f t="shared" si="26"/>
        <v>0</v>
      </c>
      <c r="Q194" s="89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29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33</v>
      </c>
      <c r="F205" s="70"/>
      <c r="G205" s="46">
        <f t="shared" si="27"/>
        <v>33</v>
      </c>
      <c r="H205" s="77">
        <v>0</v>
      </c>
      <c r="I205" s="75">
        <v>0</v>
      </c>
      <c r="J205" s="46">
        <f t="shared" si="28"/>
        <v>32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2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16</v>
      </c>
      <c r="F209" s="70"/>
      <c r="G209" s="46">
        <f t="shared" si="27"/>
        <v>16</v>
      </c>
      <c r="H209" s="77">
        <v>0</v>
      </c>
      <c r="I209" s="75">
        <v>0</v>
      </c>
      <c r="J209" s="46">
        <f t="shared" si="28"/>
        <v>14</v>
      </c>
      <c r="K209" s="71">
        <v>2</v>
      </c>
      <c r="L209" s="20">
        <v>120</v>
      </c>
      <c r="M209" s="64">
        <f t="shared" si="31"/>
        <v>240</v>
      </c>
      <c r="N209" s="17" t="s">
        <v>16</v>
      </c>
      <c r="O209" s="18"/>
      <c r="P209" s="122">
        <f t="shared" si="35"/>
        <v>240</v>
      </c>
      <c r="Q209" s="89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>SUM(M230-O230)</f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ref="P231:P253" si="39">SUM(M231-O231)</f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+'28'!J235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40">+L235*K235</f>
        <v>0</v>
      </c>
      <c r="N235" s="17" t="s">
        <v>16</v>
      </c>
      <c r="O235" s="18"/>
      <c r="P235" s="23">
        <f t="shared" si="39"/>
        <v>0</v>
      </c>
      <c r="Q235" s="89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+'28'!J236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40"/>
        <v>0</v>
      </c>
      <c r="N236" s="17" t="s">
        <v>16</v>
      </c>
      <c r="O236" s="18"/>
      <c r="P236" s="23">
        <f t="shared" si="39"/>
        <v>0</v>
      </c>
      <c r="Q236" s="89"/>
      <c r="R236" s="43">
        <f t="shared" si="41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+'28'!J237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40"/>
        <v>0</v>
      </c>
      <c r="N237" s="17" t="s">
        <v>16</v>
      </c>
      <c r="O237" s="18"/>
      <c r="P237" s="23">
        <f t="shared" si="39"/>
        <v>0</v>
      </c>
      <c r="Q237" s="89"/>
      <c r="R237" s="43">
        <f t="shared" si="41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+'28'!J238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40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+'28'!J239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40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+'28'!J240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9"/>
        <v>0</v>
      </c>
      <c r="Q240" s="89"/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+'28'!J241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9"/>
        <v>0</v>
      </c>
      <c r="Q241" s="89"/>
      <c r="R241" s="43">
        <f t="shared" si="41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+'28'!J242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40"/>
        <v>0</v>
      </c>
      <c r="N242" s="17" t="s">
        <v>16</v>
      </c>
      <c r="O242" s="18"/>
      <c r="P242" s="23">
        <f t="shared" si="39"/>
        <v>0</v>
      </c>
      <c r="Q242" s="89"/>
      <c r="R242" s="43">
        <f t="shared" si="41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+'28'!J243</f>
        <v>1</v>
      </c>
      <c r="F243" s="70"/>
      <c r="G243" s="46">
        <f t="shared" si="37"/>
        <v>1</v>
      </c>
      <c r="H243" s="77">
        <v>0</v>
      </c>
      <c r="I243" s="75">
        <v>0</v>
      </c>
      <c r="J243" s="46">
        <f t="shared" si="38"/>
        <v>1</v>
      </c>
      <c r="K243" s="71"/>
      <c r="L243" s="20">
        <v>35</v>
      </c>
      <c r="M243" s="64">
        <f t="shared" ref="M243:M246" si="42">+L243*K243</f>
        <v>0</v>
      </c>
      <c r="N243" s="17" t="s">
        <v>16</v>
      </c>
      <c r="O243" s="18"/>
      <c r="P243" s="23">
        <f t="shared" si="39"/>
        <v>0</v>
      </c>
      <c r="Q243" s="89"/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+'28'!J244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2"/>
        <v>0</v>
      </c>
      <c r="N244" s="17" t="s">
        <v>16</v>
      </c>
      <c r="O244" s="18"/>
      <c r="P244" s="23">
        <f t="shared" si="39"/>
        <v>0</v>
      </c>
      <c r="Q244" s="89"/>
      <c r="R244" s="43">
        <f t="shared" si="43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+'28'!J245</f>
        <v>7</v>
      </c>
      <c r="F245" s="70"/>
      <c r="G245" s="46">
        <f t="shared" si="37"/>
        <v>7</v>
      </c>
      <c r="H245" s="77">
        <v>0</v>
      </c>
      <c r="I245" s="75">
        <v>0</v>
      </c>
      <c r="J245" s="46">
        <f t="shared" si="38"/>
        <v>7</v>
      </c>
      <c r="K245" s="71"/>
      <c r="L245" s="20">
        <v>20</v>
      </c>
      <c r="M245" s="64">
        <f t="shared" si="42"/>
        <v>0</v>
      </c>
      <c r="N245" s="17" t="s">
        <v>16</v>
      </c>
      <c r="O245" s="18"/>
      <c r="P245" s="23">
        <f t="shared" si="39"/>
        <v>0</v>
      </c>
      <c r="Q245" s="89"/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+'28'!J246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+'28'!J247</f>
        <v>25</v>
      </c>
      <c r="F247" s="70"/>
      <c r="G247" s="46">
        <f t="shared" si="37"/>
        <v>25</v>
      </c>
      <c r="H247" s="77">
        <v>0</v>
      </c>
      <c r="I247" s="75">
        <v>0</v>
      </c>
      <c r="J247" s="46">
        <f t="shared" si="38"/>
        <v>25</v>
      </c>
      <c r="K247" s="71"/>
      <c r="L247" s="20">
        <v>20</v>
      </c>
      <c r="M247" s="64">
        <f t="shared" si="40"/>
        <v>0</v>
      </c>
      <c r="N247" s="17" t="s">
        <v>16</v>
      </c>
      <c r="O247" s="18"/>
      <c r="P247" s="23">
        <f t="shared" si="39"/>
        <v>0</v>
      </c>
      <c r="Q247" s="89"/>
      <c r="R247" s="43">
        <f t="shared" si="41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1445</v>
      </c>
      <c r="D248" s="10" t="s">
        <v>433</v>
      </c>
      <c r="E248" s="63">
        <f>+'28'!J248</f>
        <v>2</v>
      </c>
      <c r="F248" s="70"/>
      <c r="G248" s="46">
        <f t="shared" si="37"/>
        <v>2</v>
      </c>
      <c r="H248" s="77">
        <v>0</v>
      </c>
      <c r="I248" s="75">
        <v>0</v>
      </c>
      <c r="J248" s="46">
        <f t="shared" si="38"/>
        <v>2</v>
      </c>
      <c r="K248" s="71"/>
      <c r="L248" s="20">
        <v>35</v>
      </c>
      <c r="M248" s="64">
        <f t="shared" si="31"/>
        <v>0</v>
      </c>
      <c r="N248" s="17" t="s">
        <v>16</v>
      </c>
      <c r="O248" s="18"/>
      <c r="P248" s="23">
        <f t="shared" si="39"/>
        <v>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1446</v>
      </c>
      <c r="D249" s="10" t="s">
        <v>433</v>
      </c>
      <c r="E249" s="63">
        <f>+'28'!J249</f>
        <v>1</v>
      </c>
      <c r="F249" s="70"/>
      <c r="G249" s="46">
        <f t="shared" si="37"/>
        <v>1</v>
      </c>
      <c r="H249" s="77">
        <v>0</v>
      </c>
      <c r="I249" s="75">
        <v>0</v>
      </c>
      <c r="J249" s="46">
        <f t="shared" si="38"/>
        <v>1</v>
      </c>
      <c r="K249" s="71"/>
      <c r="L249" s="20">
        <v>35</v>
      </c>
      <c r="M249" s="64">
        <f t="shared" si="31"/>
        <v>0</v>
      </c>
      <c r="N249" s="17" t="s">
        <v>16</v>
      </c>
      <c r="O249" s="18"/>
      <c r="P249" s="23">
        <f t="shared" si="39"/>
        <v>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1447</v>
      </c>
      <c r="D250" s="10" t="s">
        <v>433</v>
      </c>
      <c r="E250" s="63">
        <f>+'28'!J250</f>
        <v>1</v>
      </c>
      <c r="F250" s="70"/>
      <c r="G250" s="46">
        <f t="shared" si="37"/>
        <v>1</v>
      </c>
      <c r="H250" s="77">
        <v>0</v>
      </c>
      <c r="I250" s="75">
        <v>0</v>
      </c>
      <c r="J250" s="46">
        <f t="shared" si="38"/>
        <v>1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+'28'!J251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ref="J251:J252" si="44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+'28'!J252</f>
        <v>0</v>
      </c>
      <c r="F252" s="70"/>
      <c r="G252" s="46">
        <f t="shared" ref="G252" si="45">E252+F252</f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+'28'!J253</f>
        <v>0</v>
      </c>
      <c r="F253" s="70"/>
      <c r="G253" s="46">
        <f t="shared" ref="G253" si="46">E253+F253</f>
        <v>0</v>
      </c>
      <c r="H253" s="77">
        <v>0</v>
      </c>
      <c r="I253" s="75">
        <v>0</v>
      </c>
      <c r="J253" s="46">
        <f t="shared" ref="J253" si="47">+G253-H253-K253-I253</f>
        <v>0</v>
      </c>
      <c r="K253" s="71"/>
      <c r="L253" s="20"/>
      <c r="M253" s="64">
        <f t="shared" ref="M253" si="48">+L253*K253</f>
        <v>0</v>
      </c>
      <c r="N253" s="17" t="s">
        <v>16</v>
      </c>
      <c r="O253" s="18"/>
      <c r="P253" s="23">
        <f t="shared" si="39"/>
        <v>0</v>
      </c>
      <c r="Q253" s="89"/>
      <c r="R253" s="43">
        <f t="shared" ref="R253" si="49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1011.12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2665</v>
      </c>
    </row>
    <row r="257" spans="1:19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9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705</v>
      </c>
      <c r="O258" s="2">
        <v>220</v>
      </c>
      <c r="P258" s="2">
        <v>235</v>
      </c>
      <c r="Q258" s="2">
        <v>100</v>
      </c>
      <c r="R258" s="2">
        <v>100</v>
      </c>
      <c r="S258" s="2">
        <v>50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9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9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50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1910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9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9" x14ac:dyDescent="0.5">
      <c r="J266" s="2"/>
      <c r="L266" s="2"/>
    </row>
    <row r="267" spans="1:19" ht="25.5" x14ac:dyDescent="0.55000000000000004">
      <c r="J267" s="2"/>
      <c r="L267" s="72" t="s">
        <v>271</v>
      </c>
      <c r="M267" s="2" t="s">
        <v>306</v>
      </c>
    </row>
    <row r="268" spans="1:19" x14ac:dyDescent="0.5">
      <c r="J268" s="2"/>
      <c r="L268" s="2"/>
    </row>
    <row r="269" spans="1:19" x14ac:dyDescent="0.5">
      <c r="J269" s="2"/>
      <c r="L269" s="2"/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V340"/>
  <sheetViews>
    <sheetView zoomScale="80" zoomScaleNormal="80" workbookViewId="0">
      <pane xSplit="10" ySplit="4" topLeftCell="K234" activePane="bottomRight" state="frozen"/>
      <selection activeCell="B247" sqref="B247:L247"/>
      <selection pane="topRight" activeCell="B247" sqref="B247:L247"/>
      <selection pane="bottomLeft" activeCell="B247" sqref="B247:L247"/>
      <selection pane="bottomRight" activeCell="P243" sqref="P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13</v>
      </c>
      <c r="F5" s="70"/>
      <c r="G5" s="46">
        <f t="shared" ref="G5:G26" si="0">E5+F5</f>
        <v>13</v>
      </c>
      <c r="H5" s="77">
        <v>0</v>
      </c>
      <c r="I5" s="75">
        <v>0</v>
      </c>
      <c r="J5" s="46">
        <f t="shared" ref="J5:J26" si="1">+G5-H5-K5-I5</f>
        <v>12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2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31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2">
        <f t="shared" ref="P6:P69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2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10</v>
      </c>
      <c r="F18" s="70"/>
      <c r="G18" s="46">
        <f t="shared" si="0"/>
        <v>10</v>
      </c>
      <c r="H18" s="77">
        <v>0</v>
      </c>
      <c r="I18" s="75">
        <v>0</v>
      </c>
      <c r="J18" s="46">
        <f t="shared" si="1"/>
        <v>9</v>
      </c>
      <c r="K18" s="71">
        <v>1</v>
      </c>
      <c r="L18" s="15">
        <v>50</v>
      </c>
      <c r="M18" s="64">
        <f t="shared" si="2"/>
        <v>50</v>
      </c>
      <c r="N18" s="17" t="s">
        <v>16</v>
      </c>
      <c r="O18" s="18"/>
      <c r="P18" s="122">
        <f t="shared" si="3"/>
        <v>50</v>
      </c>
      <c r="Q18" s="120">
        <v>19.12</v>
      </c>
      <c r="R18" s="43">
        <f t="shared" si="4"/>
        <v>19.12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37</v>
      </c>
      <c r="F22" s="70"/>
      <c r="G22" s="46">
        <f t="shared" si="0"/>
        <v>37</v>
      </c>
      <c r="H22" s="77">
        <v>0</v>
      </c>
      <c r="I22" s="75">
        <v>0</v>
      </c>
      <c r="J22" s="46">
        <f t="shared" si="1"/>
        <v>30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>
        <v>350</v>
      </c>
      <c r="P22" s="122">
        <f t="shared" si="3"/>
        <v>350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8</v>
      </c>
      <c r="F24" s="70"/>
      <c r="G24" s="46">
        <f t="shared" si="0"/>
        <v>8</v>
      </c>
      <c r="H24" s="77">
        <v>0</v>
      </c>
      <c r="I24" s="75">
        <v>0</v>
      </c>
      <c r="J24" s="46">
        <f t="shared" si="1"/>
        <v>8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15</v>
      </c>
      <c r="F25" s="70"/>
      <c r="G25" s="46">
        <f t="shared" si="0"/>
        <v>15</v>
      </c>
      <c r="H25" s="77">
        <v>0</v>
      </c>
      <c r="I25" s="75">
        <v>0</v>
      </c>
      <c r="J25" s="46">
        <f t="shared" si="1"/>
        <v>1</v>
      </c>
      <c r="K25" s="71">
        <v>14</v>
      </c>
      <c r="L25" s="15">
        <v>100</v>
      </c>
      <c r="M25" s="64">
        <f t="shared" si="2"/>
        <v>1400</v>
      </c>
      <c r="N25" s="17" t="s">
        <v>16</v>
      </c>
      <c r="O25" s="18">
        <v>700</v>
      </c>
      <c r="P25" s="122">
        <f t="shared" si="3"/>
        <v>700</v>
      </c>
      <c r="Q25" s="89">
        <v>39.770000000000003</v>
      </c>
      <c r="R25" s="43">
        <f t="shared" si="4"/>
        <v>556.78000000000009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0">
        <v>30.83</v>
      </c>
      <c r="R27" s="43">
        <f t="shared" si="4"/>
        <v>0</v>
      </c>
    </row>
    <row r="28" spans="1:18" ht="25.5" hidden="1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8</v>
      </c>
      <c r="F28" s="70"/>
      <c r="G28" s="46">
        <f t="shared" si="5"/>
        <v>8</v>
      </c>
      <c r="H28" s="77">
        <v>0</v>
      </c>
      <c r="I28" s="75">
        <v>0</v>
      </c>
      <c r="J28" s="46">
        <f t="shared" si="6"/>
        <v>1</v>
      </c>
      <c r="K28" s="71">
        <v>7</v>
      </c>
      <c r="L28" s="15">
        <v>100</v>
      </c>
      <c r="M28" s="64">
        <f t="shared" si="2"/>
        <v>700</v>
      </c>
      <c r="N28" s="17" t="s">
        <v>16</v>
      </c>
      <c r="O28" s="18">
        <v>325</v>
      </c>
      <c r="P28" s="122">
        <f t="shared" si="3"/>
        <v>375</v>
      </c>
      <c r="Q28" s="120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21</v>
      </c>
      <c r="F31" s="70"/>
      <c r="G31" s="46">
        <f t="shared" si="5"/>
        <v>21</v>
      </c>
      <c r="H31" s="77">
        <v>0</v>
      </c>
      <c r="I31" s="75">
        <v>0</v>
      </c>
      <c r="J31" s="46">
        <f t="shared" si="6"/>
        <v>20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2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0</v>
      </c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1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/>
      <c r="P39" s="122">
        <f t="shared" si="3"/>
        <v>150</v>
      </c>
      <c r="Q39" s="89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2">
        <f t="shared" si="3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0</v>
      </c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6</v>
      </c>
      <c r="F46" s="70"/>
      <c r="G46" s="46">
        <f t="shared" si="5"/>
        <v>6</v>
      </c>
      <c r="H46" s="77">
        <v>0</v>
      </c>
      <c r="I46" s="75">
        <v>0</v>
      </c>
      <c r="J46" s="46">
        <f t="shared" si="6"/>
        <v>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0</v>
      </c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4</v>
      </c>
      <c r="F53" s="70"/>
      <c r="G53" s="46">
        <f t="shared" si="5"/>
        <v>4</v>
      </c>
      <c r="H53" s="77">
        <v>0</v>
      </c>
      <c r="I53" s="75">
        <v>0</v>
      </c>
      <c r="J53" s="46">
        <f t="shared" si="6"/>
        <v>4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0</v>
      </c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0</v>
      </c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0</v>
      </c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0</v>
      </c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1</v>
      </c>
      <c r="F59" s="70"/>
      <c r="G59" s="46">
        <f t="shared" si="5"/>
        <v>1</v>
      </c>
      <c r="H59" s="77">
        <v>0</v>
      </c>
      <c r="I59" s="75">
        <v>0</v>
      </c>
      <c r="J59" s="46">
        <f t="shared" si="6"/>
        <v>0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/>
      <c r="P59" s="122">
        <f t="shared" si="3"/>
        <v>120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0</v>
      </c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9</v>
      </c>
      <c r="F65" s="70"/>
      <c r="G65" s="46">
        <f t="shared" si="5"/>
        <v>9</v>
      </c>
      <c r="H65" s="77">
        <v>0</v>
      </c>
      <c r="I65" s="75">
        <v>0</v>
      </c>
      <c r="J65" s="46">
        <f t="shared" si="6"/>
        <v>9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7</v>
      </c>
      <c r="F66" s="70"/>
      <c r="G66" s="46">
        <f t="shared" si="5"/>
        <v>7</v>
      </c>
      <c r="H66" s="77">
        <v>0</v>
      </c>
      <c r="I66" s="75">
        <v>0</v>
      </c>
      <c r="J66" s="46">
        <f t="shared" si="6"/>
        <v>6</v>
      </c>
      <c r="K66" s="71">
        <v>1</v>
      </c>
      <c r="L66" s="15">
        <v>50</v>
      </c>
      <c r="M66" s="64">
        <f t="shared" si="2"/>
        <v>50</v>
      </c>
      <c r="N66" s="17" t="s">
        <v>16</v>
      </c>
      <c r="O66" s="18"/>
      <c r="P66" s="122">
        <f t="shared" si="3"/>
        <v>50</v>
      </c>
      <c r="Q66" s="89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10</v>
      </c>
      <c r="F74" s="70"/>
      <c r="G74" s="46">
        <f t="shared" si="5"/>
        <v>10</v>
      </c>
      <c r="H74" s="77">
        <v>0</v>
      </c>
      <c r="I74" s="75">
        <v>0</v>
      </c>
      <c r="J74" s="46">
        <f t="shared" si="6"/>
        <v>9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2">
        <f t="shared" si="7"/>
        <v>50</v>
      </c>
      <c r="Q74" s="89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13</v>
      </c>
      <c r="F77" s="70"/>
      <c r="G77" s="46">
        <f t="shared" si="5"/>
        <v>13</v>
      </c>
      <c r="H77" s="77">
        <v>0</v>
      </c>
      <c r="I77" s="75">
        <v>0</v>
      </c>
      <c r="J77" s="46">
        <f t="shared" si="6"/>
        <v>11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25</v>
      </c>
      <c r="P77" s="122">
        <f t="shared" si="7"/>
        <v>75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1</v>
      </c>
      <c r="F81" s="70"/>
      <c r="G81" s="46">
        <f t="shared" si="5"/>
        <v>1</v>
      </c>
      <c r="H81" s="77">
        <v>0</v>
      </c>
      <c r="I81" s="75">
        <v>0</v>
      </c>
      <c r="J81" s="46">
        <f t="shared" si="6"/>
        <v>1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18</v>
      </c>
      <c r="F112" s="70"/>
      <c r="G112" s="46">
        <f t="shared" si="20"/>
        <v>18</v>
      </c>
      <c r="H112" s="77">
        <v>0</v>
      </c>
      <c r="I112" s="75">
        <v>0</v>
      </c>
      <c r="J112" s="46">
        <f t="shared" si="21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2</v>
      </c>
      <c r="F113" s="70"/>
      <c r="G113" s="46">
        <f t="shared" si="20"/>
        <v>2</v>
      </c>
      <c r="H113" s="77">
        <v>0</v>
      </c>
      <c r="I113" s="75">
        <v>0</v>
      </c>
      <c r="J113" s="46">
        <f t="shared" si="21"/>
        <v>2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7</v>
      </c>
      <c r="F115" s="70"/>
      <c r="G115" s="46">
        <f t="shared" si="20"/>
        <v>7</v>
      </c>
      <c r="H115" s="77">
        <v>0</v>
      </c>
      <c r="I115" s="75">
        <v>0</v>
      </c>
      <c r="J115" s="46">
        <f t="shared" si="21"/>
        <v>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13</v>
      </c>
      <c r="F116" s="70"/>
      <c r="G116" s="46">
        <f t="shared" si="20"/>
        <v>13</v>
      </c>
      <c r="H116" s="77">
        <v>0</v>
      </c>
      <c r="I116" s="75">
        <v>0</v>
      </c>
      <c r="J116" s="46">
        <f t="shared" si="21"/>
        <v>13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8</v>
      </c>
      <c r="F126" s="70"/>
      <c r="G126" s="46">
        <f t="shared" si="20"/>
        <v>8</v>
      </c>
      <c r="H126" s="77">
        <v>0</v>
      </c>
      <c r="I126" s="75">
        <v>0</v>
      </c>
      <c r="J126" s="46">
        <f t="shared" si="21"/>
        <v>8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23</v>
      </c>
      <c r="F131" s="70"/>
      <c r="G131" s="46">
        <f t="shared" si="20"/>
        <v>23</v>
      </c>
      <c r="H131" s="77">
        <v>0</v>
      </c>
      <c r="I131" s="75">
        <v>0</v>
      </c>
      <c r="J131" s="46">
        <f t="shared" si="21"/>
        <v>21</v>
      </c>
      <c r="K131" s="71">
        <v>2</v>
      </c>
      <c r="L131" s="22">
        <v>50</v>
      </c>
      <c r="M131" s="64">
        <f t="shared" si="8"/>
        <v>100</v>
      </c>
      <c r="N131" s="17" t="s">
        <v>16</v>
      </c>
      <c r="O131" s="18">
        <v>25</v>
      </c>
      <c r="P131" s="122">
        <f t="shared" si="7"/>
        <v>75</v>
      </c>
      <c r="Q131" s="89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0</v>
      </c>
      <c r="F132" s="70"/>
      <c r="G132" s="46">
        <f t="shared" si="20"/>
        <v>0</v>
      </c>
      <c r="H132" s="77">
        <v>0</v>
      </c>
      <c r="I132" s="75">
        <v>0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7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12</v>
      </c>
      <c r="F133" s="70"/>
      <c r="G133" s="46">
        <f t="shared" si="20"/>
        <v>12</v>
      </c>
      <c r="H133" s="77">
        <v>0</v>
      </c>
      <c r="I133" s="75">
        <v>0</v>
      </c>
      <c r="J133" s="46">
        <f t="shared" si="21"/>
        <v>12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7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>
        <f>+'29'!J156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1437</v>
      </c>
      <c r="O156" s="18"/>
      <c r="P156" s="23">
        <f t="shared" si="26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>
        <f>+'29'!J157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30</v>
      </c>
      <c r="M157" s="64">
        <f t="shared" si="8"/>
        <v>0</v>
      </c>
      <c r="N157" s="17" t="s">
        <v>1437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1</v>
      </c>
      <c r="F175" s="70"/>
      <c r="G175" s="46">
        <f t="shared" si="27"/>
        <v>1</v>
      </c>
      <c r="H175" s="77">
        <v>0</v>
      </c>
      <c r="I175" s="75">
        <v>0</v>
      </c>
      <c r="J175" s="46">
        <f t="shared" si="28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6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52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2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9</v>
      </c>
      <c r="F180" s="70"/>
      <c r="G180" s="46">
        <f t="shared" si="27"/>
        <v>9</v>
      </c>
      <c r="H180" s="77">
        <v>0</v>
      </c>
      <c r="I180" s="75">
        <v>0</v>
      </c>
      <c r="J180" s="46">
        <f t="shared" si="28"/>
        <v>7</v>
      </c>
      <c r="K180" s="71">
        <v>2</v>
      </c>
      <c r="L180" s="20">
        <v>35</v>
      </c>
      <c r="M180" s="64">
        <f t="shared" si="31"/>
        <v>70</v>
      </c>
      <c r="N180" s="17" t="s">
        <v>16</v>
      </c>
      <c r="O180" s="18"/>
      <c r="P180" s="122">
        <f t="shared" si="26"/>
        <v>70</v>
      </c>
      <c r="Q180" s="89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0</v>
      </c>
      <c r="F185" s="70"/>
      <c r="G185" s="46">
        <f t="shared" si="27"/>
        <v>0</v>
      </c>
      <c r="H185" s="77">
        <v>0</v>
      </c>
      <c r="I185" s="75">
        <v>0</v>
      </c>
      <c r="J185" s="46">
        <f t="shared" si="28"/>
        <v>0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89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+'29'!J188</f>
        <v>120</v>
      </c>
      <c r="F188" s="70"/>
      <c r="G188" s="46">
        <f>E188+F188</f>
        <v>120</v>
      </c>
      <c r="H188" s="77">
        <v>0</v>
      </c>
      <c r="I188" s="75">
        <v>0</v>
      </c>
      <c r="J188" s="46">
        <f>+G188-H188-K188-I188</f>
        <v>120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20</v>
      </c>
      <c r="F193" s="70"/>
      <c r="G193" s="46">
        <f t="shared" si="27"/>
        <v>20</v>
      </c>
      <c r="H193" s="77">
        <v>0</v>
      </c>
      <c r="I193" s="75">
        <v>0</v>
      </c>
      <c r="J193" s="46">
        <f t="shared" si="28"/>
        <v>19</v>
      </c>
      <c r="K193" s="71">
        <v>1</v>
      </c>
      <c r="L193" s="20">
        <v>60</v>
      </c>
      <c r="M193" s="64">
        <f t="shared" si="31"/>
        <v>60</v>
      </c>
      <c r="N193" s="17" t="s">
        <v>16</v>
      </c>
      <c r="O193" s="18"/>
      <c r="P193" s="122">
        <f t="shared" si="26"/>
        <v>60</v>
      </c>
      <c r="Q193" s="89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30</v>
      </c>
      <c r="F194" s="70"/>
      <c r="G194" s="46">
        <f t="shared" si="27"/>
        <v>30</v>
      </c>
      <c r="H194" s="77">
        <v>0</v>
      </c>
      <c r="I194" s="75">
        <v>0</v>
      </c>
      <c r="J194" s="46">
        <f t="shared" si="28"/>
        <v>27</v>
      </c>
      <c r="K194" s="71">
        <v>3</v>
      </c>
      <c r="L194" s="20">
        <v>120</v>
      </c>
      <c r="M194" s="64">
        <f t="shared" si="31"/>
        <v>360</v>
      </c>
      <c r="N194" s="17" t="s">
        <v>16</v>
      </c>
      <c r="O194" s="18"/>
      <c r="P194" s="122">
        <f t="shared" si="26"/>
        <v>360</v>
      </c>
      <c r="Q194" s="89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0</v>
      </c>
      <c r="F195" s="70"/>
      <c r="G195" s="46">
        <f t="shared" si="27"/>
        <v>0</v>
      </c>
      <c r="H195" s="77">
        <v>0</v>
      </c>
      <c r="I195" s="75">
        <v>0</v>
      </c>
      <c r="J195" s="46">
        <f t="shared" si="28"/>
        <v>0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89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0</v>
      </c>
      <c r="F196" s="70"/>
      <c r="G196" s="46">
        <f t="shared" si="27"/>
        <v>0</v>
      </c>
      <c r="H196" s="77">
        <v>0</v>
      </c>
      <c r="I196" s="75">
        <v>0</v>
      </c>
      <c r="J196" s="46">
        <f t="shared" si="28"/>
        <v>0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89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3" si="35">SUM(M198-O198)</f>
        <v>0</v>
      </c>
      <c r="Q198" s="89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32</v>
      </c>
      <c r="F205" s="70"/>
      <c r="G205" s="46">
        <f t="shared" si="27"/>
        <v>32</v>
      </c>
      <c r="H205" s="77">
        <v>0</v>
      </c>
      <c r="I205" s="75">
        <v>0</v>
      </c>
      <c r="J205" s="46">
        <f t="shared" si="28"/>
        <v>31</v>
      </c>
      <c r="K205" s="71">
        <v>1</v>
      </c>
      <c r="L205" s="20">
        <v>55</v>
      </c>
      <c r="M205" s="64">
        <f t="shared" si="31"/>
        <v>55</v>
      </c>
      <c r="N205" s="17" t="s">
        <v>16</v>
      </c>
      <c r="O205" s="18"/>
      <c r="P205" s="122">
        <f t="shared" si="35"/>
        <v>55</v>
      </c>
      <c r="Q205" s="89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14</v>
      </c>
      <c r="F209" s="70"/>
      <c r="G209" s="46">
        <f t="shared" si="27"/>
        <v>14</v>
      </c>
      <c r="H209" s="77">
        <v>0</v>
      </c>
      <c r="I209" s="75">
        <v>0</v>
      </c>
      <c r="J209" s="46">
        <f t="shared" si="28"/>
        <v>12</v>
      </c>
      <c r="K209" s="71">
        <v>2</v>
      </c>
      <c r="L209" s="20">
        <v>120</v>
      </c>
      <c r="M209" s="64">
        <f t="shared" si="31"/>
        <v>240</v>
      </c>
      <c r="N209" s="17" t="s">
        <v>16</v>
      </c>
      <c r="O209" s="18"/>
      <c r="P209" s="122">
        <f t="shared" si="35"/>
        <v>240</v>
      </c>
      <c r="Q209" s="89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0</v>
      </c>
      <c r="F217" s="70"/>
      <c r="G217" s="46">
        <f t="shared" si="27"/>
        <v>0</v>
      </c>
      <c r="H217" s="77">
        <v>0</v>
      </c>
      <c r="I217" s="75">
        <v>0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5"/>
        <v>0</v>
      </c>
      <c r="Q217" s="89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51" si="37">E231+F231</f>
        <v>0</v>
      </c>
      <c r="H231" s="77">
        <v>0</v>
      </c>
      <c r="I231" s="75">
        <v>0</v>
      </c>
      <c r="J231" s="46">
        <f t="shared" ref="J231:J250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>
        <f>+'29'!J235</f>
        <v>0</v>
      </c>
      <c r="F235" s="70"/>
      <c r="G235" s="46">
        <f t="shared" si="37"/>
        <v>0</v>
      </c>
      <c r="H235" s="77">
        <v>0</v>
      </c>
      <c r="I235" s="75">
        <v>0</v>
      </c>
      <c r="J235" s="46">
        <f t="shared" si="38"/>
        <v>0</v>
      </c>
      <c r="K235" s="71"/>
      <c r="L235" s="20">
        <v>50</v>
      </c>
      <c r="M235" s="64">
        <f t="shared" ref="M235:M247" si="39">+L235*K235</f>
        <v>0</v>
      </c>
      <c r="N235" s="17" t="s">
        <v>16</v>
      </c>
      <c r="O235" s="18"/>
      <c r="P235" s="23">
        <f t="shared" si="35"/>
        <v>0</v>
      </c>
      <c r="Q235" s="89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>
        <f>+'29'!J236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89"/>
      <c r="R236" s="43">
        <f t="shared" si="40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>
        <f>+'29'!J237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35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89"/>
      <c r="R237" s="43">
        <f t="shared" si="40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>
        <f>+'29'!J238</f>
        <v>0</v>
      </c>
      <c r="F238" s="70"/>
      <c r="G238" s="46">
        <f t="shared" si="37"/>
        <v>0</v>
      </c>
      <c r="H238" s="77">
        <v>0</v>
      </c>
      <c r="I238" s="75">
        <v>0</v>
      </c>
      <c r="J238" s="46">
        <f t="shared" si="38"/>
        <v>0</v>
      </c>
      <c r="K238" s="71"/>
      <c r="L238" s="20">
        <v>80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>
        <f>+'29'!J239</f>
        <v>0</v>
      </c>
      <c r="F239" s="70"/>
      <c r="G239" s="46">
        <f t="shared" si="37"/>
        <v>0</v>
      </c>
      <c r="H239" s="77">
        <v>0</v>
      </c>
      <c r="I239" s="75">
        <v>0</v>
      </c>
      <c r="J239" s="46">
        <f t="shared" si="38"/>
        <v>0</v>
      </c>
      <c r="K239" s="71"/>
      <c r="L239" s="20">
        <v>35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>
        <f>+'29'!J240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89"/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>
        <f>+'29'!J241</f>
        <v>0</v>
      </c>
      <c r="F241" s="70"/>
      <c r="G241" s="46">
        <f t="shared" si="37"/>
        <v>0</v>
      </c>
      <c r="H241" s="77">
        <v>0</v>
      </c>
      <c r="I241" s="75">
        <v>0</v>
      </c>
      <c r="J241" s="46">
        <f t="shared" si="38"/>
        <v>0</v>
      </c>
      <c r="K241" s="71"/>
      <c r="L241" s="20">
        <v>35</v>
      </c>
      <c r="M241" s="64">
        <f t="shared" si="39"/>
        <v>0</v>
      </c>
      <c r="N241" s="17" t="s">
        <v>16</v>
      </c>
      <c r="O241" s="18"/>
      <c r="P241" s="23">
        <f t="shared" si="35"/>
        <v>0</v>
      </c>
      <c r="Q241" s="89"/>
      <c r="R241" s="43">
        <f t="shared" si="40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>
        <f>+'29'!J242</f>
        <v>0</v>
      </c>
      <c r="F242" s="70"/>
      <c r="G242" s="46">
        <f t="shared" si="37"/>
        <v>0</v>
      </c>
      <c r="H242" s="77">
        <v>0</v>
      </c>
      <c r="I242" s="75">
        <v>0</v>
      </c>
      <c r="J242" s="46">
        <f t="shared" si="38"/>
        <v>0</v>
      </c>
      <c r="K242" s="71"/>
      <c r="L242" s="20">
        <v>15</v>
      </c>
      <c r="M242" s="64">
        <f t="shared" si="39"/>
        <v>0</v>
      </c>
      <c r="N242" s="17" t="s">
        <v>16</v>
      </c>
      <c r="O242" s="18"/>
      <c r="P242" s="23">
        <f t="shared" si="35"/>
        <v>0</v>
      </c>
      <c r="Q242" s="89"/>
      <c r="R242" s="43">
        <f t="shared" si="40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>
        <f>+'29'!J243</f>
        <v>1</v>
      </c>
      <c r="F243" s="70"/>
      <c r="G243" s="46">
        <f t="shared" si="37"/>
        <v>1</v>
      </c>
      <c r="H243" s="77">
        <v>0</v>
      </c>
      <c r="I243" s="75">
        <v>0</v>
      </c>
      <c r="J243" s="46">
        <f t="shared" si="38"/>
        <v>1</v>
      </c>
      <c r="K243" s="71"/>
      <c r="L243" s="20">
        <v>35</v>
      </c>
      <c r="M243" s="64">
        <f t="shared" ref="M243:M246" si="41">+L243*K243</f>
        <v>0</v>
      </c>
      <c r="N243" s="17" t="s">
        <v>16</v>
      </c>
      <c r="O243" s="18"/>
      <c r="P243" s="23">
        <f t="shared" si="35"/>
        <v>0</v>
      </c>
      <c r="Q243" s="89"/>
      <c r="R243" s="43">
        <f t="shared" ref="R243:R246" si="42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>
        <f>+'29'!J244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25</v>
      </c>
      <c r="M244" s="64">
        <f t="shared" si="41"/>
        <v>0</v>
      </c>
      <c r="N244" s="17" t="s">
        <v>16</v>
      </c>
      <c r="O244" s="18"/>
      <c r="P244" s="23">
        <f t="shared" si="35"/>
        <v>0</v>
      </c>
      <c r="Q244" s="89"/>
      <c r="R244" s="43">
        <f t="shared" si="42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>
        <f>+'29'!J245</f>
        <v>7</v>
      </c>
      <c r="F245" s="70"/>
      <c r="G245" s="46">
        <f t="shared" si="37"/>
        <v>7</v>
      </c>
      <c r="H245" s="77">
        <v>0</v>
      </c>
      <c r="I245" s="75">
        <v>0</v>
      </c>
      <c r="J245" s="46">
        <f t="shared" si="38"/>
        <v>7</v>
      </c>
      <c r="K245" s="71"/>
      <c r="L245" s="20">
        <v>20</v>
      </c>
      <c r="M245" s="64">
        <f t="shared" si="41"/>
        <v>0</v>
      </c>
      <c r="N245" s="17" t="s">
        <v>16</v>
      </c>
      <c r="O245" s="18"/>
      <c r="P245" s="23">
        <f t="shared" si="35"/>
        <v>0</v>
      </c>
      <c r="Q245" s="89"/>
      <c r="R245" s="43">
        <f t="shared" si="42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+'29'!J246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2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>
        <f>+'29'!J247</f>
        <v>25</v>
      </c>
      <c r="F247" s="70"/>
      <c r="G247" s="46">
        <f t="shared" si="37"/>
        <v>25</v>
      </c>
      <c r="H247" s="77">
        <v>0</v>
      </c>
      <c r="I247" s="75">
        <v>0</v>
      </c>
      <c r="J247" s="46">
        <f t="shared" si="38"/>
        <v>25</v>
      </c>
      <c r="K247" s="71"/>
      <c r="L247" s="20">
        <v>20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89"/>
      <c r="R247" s="43">
        <f t="shared" si="40"/>
        <v>0</v>
      </c>
    </row>
    <row r="248" spans="1:19" ht="25.5" x14ac:dyDescent="0.55000000000000004">
      <c r="A248" s="10">
        <v>244</v>
      </c>
      <c r="B248" s="10">
        <v>20060434</v>
      </c>
      <c r="C248" s="19" t="s">
        <v>1445</v>
      </c>
      <c r="D248" s="10" t="s">
        <v>433</v>
      </c>
      <c r="E248" s="63">
        <f>+'29'!J248</f>
        <v>2</v>
      </c>
      <c r="F248" s="70"/>
      <c r="G248" s="46">
        <f t="shared" si="37"/>
        <v>2</v>
      </c>
      <c r="H248" s="77">
        <v>0</v>
      </c>
      <c r="I248" s="75">
        <v>0</v>
      </c>
      <c r="J248" s="46">
        <f t="shared" si="38"/>
        <v>1</v>
      </c>
      <c r="K248" s="71">
        <v>1</v>
      </c>
      <c r="L248" s="20">
        <v>35</v>
      </c>
      <c r="M248" s="64">
        <f t="shared" si="31"/>
        <v>35</v>
      </c>
      <c r="N248" s="17" t="s">
        <v>16</v>
      </c>
      <c r="O248" s="18">
        <v>15</v>
      </c>
      <c r="P248" s="122">
        <f t="shared" si="35"/>
        <v>20</v>
      </c>
      <c r="Q248" s="89"/>
      <c r="R248" s="43">
        <f t="shared" si="32"/>
        <v>0</v>
      </c>
    </row>
    <row r="249" spans="1:19" ht="25.5" x14ac:dyDescent="0.55000000000000004">
      <c r="A249" s="10">
        <v>245</v>
      </c>
      <c r="B249" s="10">
        <v>20060765</v>
      </c>
      <c r="C249" s="19" t="s">
        <v>1446</v>
      </c>
      <c r="D249" s="10" t="s">
        <v>433</v>
      </c>
      <c r="E249" s="63">
        <f>+'29'!J249</f>
        <v>1</v>
      </c>
      <c r="F249" s="70"/>
      <c r="G249" s="46">
        <f t="shared" si="37"/>
        <v>1</v>
      </c>
      <c r="H249" s="77">
        <v>0</v>
      </c>
      <c r="I249" s="75">
        <v>0</v>
      </c>
      <c r="J249" s="46">
        <f t="shared" si="38"/>
        <v>0</v>
      </c>
      <c r="K249" s="71">
        <v>1</v>
      </c>
      <c r="L249" s="20">
        <v>35</v>
      </c>
      <c r="M249" s="64">
        <f t="shared" si="31"/>
        <v>35</v>
      </c>
      <c r="N249" s="17" t="s">
        <v>16</v>
      </c>
      <c r="O249" s="18">
        <v>15</v>
      </c>
      <c r="P249" s="122">
        <f t="shared" si="35"/>
        <v>20</v>
      </c>
      <c r="Q249" s="89"/>
      <c r="R249" s="43">
        <f t="shared" si="32"/>
        <v>0</v>
      </c>
    </row>
    <row r="250" spans="1:19" ht="25.5" x14ac:dyDescent="0.55000000000000004">
      <c r="A250" s="10">
        <v>246</v>
      </c>
      <c r="B250" s="10">
        <v>20060976</v>
      </c>
      <c r="C250" s="19" t="s">
        <v>1447</v>
      </c>
      <c r="D250" s="10" t="s">
        <v>433</v>
      </c>
      <c r="E250" s="63">
        <f>+'29'!J250</f>
        <v>1</v>
      </c>
      <c r="F250" s="70"/>
      <c r="G250" s="46">
        <f t="shared" si="37"/>
        <v>1</v>
      </c>
      <c r="H250" s="77">
        <v>0</v>
      </c>
      <c r="I250" s="75">
        <v>0</v>
      </c>
      <c r="J250" s="46">
        <f t="shared" si="38"/>
        <v>1</v>
      </c>
      <c r="K250" s="71"/>
      <c r="L250" s="20">
        <v>29</v>
      </c>
      <c r="M250" s="64">
        <f t="shared" si="31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+'29'!J251</f>
        <v>0</v>
      </c>
      <c r="F251" s="70"/>
      <c r="G251" s="46">
        <f t="shared" si="37"/>
        <v>0</v>
      </c>
      <c r="H251" s="77">
        <v>0</v>
      </c>
      <c r="I251" s="75">
        <v>0</v>
      </c>
      <c r="J251" s="46">
        <f t="shared" ref="J251:J252" si="43">+G251-H251-K251-I251</f>
        <v>0</v>
      </c>
      <c r="K251" s="71"/>
      <c r="L251" s="20"/>
      <c r="M251" s="64">
        <f t="shared" si="31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+'29'!J252</f>
        <v>0</v>
      </c>
      <c r="F252" s="70"/>
      <c r="G252" s="46">
        <f t="shared" ref="G252" si="44">E252+F252</f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31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+'29'!J253</f>
        <v>0</v>
      </c>
      <c r="F253" s="70"/>
      <c r="G253" s="46">
        <f t="shared" ref="G253" si="45">E253+F253</f>
        <v>0</v>
      </c>
      <c r="H253" s="77">
        <v>0</v>
      </c>
      <c r="I253" s="75">
        <v>0</v>
      </c>
      <c r="J253" s="46">
        <f t="shared" ref="J253" si="46">+G253-H253-K253-I253</f>
        <v>0</v>
      </c>
      <c r="K253" s="71"/>
      <c r="L253" s="20"/>
      <c r="M253" s="64">
        <f t="shared" ref="M253" si="47">+L253*K253</f>
        <v>0</v>
      </c>
      <c r="N253" s="17" t="s">
        <v>16</v>
      </c>
      <c r="O253" s="18"/>
      <c r="P253" s="23">
        <f t="shared" si="35"/>
        <v>0</v>
      </c>
      <c r="Q253" s="89"/>
      <c r="R253" s="43">
        <f t="shared" ref="R253" si="48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1810.9799999999996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4625</v>
      </c>
    </row>
    <row r="257" spans="1:22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22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1700</v>
      </c>
      <c r="O258" s="2">
        <v>205</v>
      </c>
      <c r="P258" s="2">
        <v>50</v>
      </c>
      <c r="Q258" s="2">
        <v>100</v>
      </c>
      <c r="R258" s="2">
        <v>250</v>
      </c>
      <c r="S258" s="2">
        <v>390</v>
      </c>
      <c r="T258" s="2">
        <v>150</v>
      </c>
      <c r="U258" s="2">
        <v>255</v>
      </c>
      <c r="V258" s="2">
        <v>300</v>
      </c>
    </row>
    <row r="259" spans="1:22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22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22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1455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1470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>
        <v>1470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22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22" x14ac:dyDescent="0.5">
      <c r="J266" s="2"/>
      <c r="L266" s="2"/>
    </row>
    <row r="267" spans="1:22" ht="25.5" x14ac:dyDescent="0.55000000000000004">
      <c r="J267" s="2"/>
      <c r="L267" s="72" t="s">
        <v>271</v>
      </c>
      <c r="M267" s="2" t="s">
        <v>306</v>
      </c>
    </row>
    <row r="268" spans="1:22" x14ac:dyDescent="0.5">
      <c r="J268" s="2"/>
      <c r="L268" s="2"/>
    </row>
    <row r="269" spans="1:22" x14ac:dyDescent="0.5">
      <c r="J269" s="2"/>
      <c r="L269" s="2"/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>
    <filterColumn colId="15">
      <filters blank="1">
        <filter val="-"/>
        <filter val="100.00"/>
        <filter val="120.00"/>
        <filter val="150.00"/>
        <filter val="20.00"/>
        <filter val="240.00"/>
        <filter val="350.00"/>
        <filter val="360.00"/>
        <filter val="50"/>
        <filter val="50.00"/>
        <filter val="55.00"/>
        <filter val="60.00"/>
        <filter val="70.00"/>
        <filter val="700.00"/>
        <filter val="7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0"/>
  <sheetViews>
    <sheetView zoomScale="90" zoomScaleNormal="90" workbookViewId="0">
      <pane xSplit="10" ySplit="4" topLeftCell="K250" activePane="bottomRight" state="frozen"/>
      <selection activeCell="B247" sqref="B247:L247"/>
      <selection pane="topRight" activeCell="B247" sqref="B247:L247"/>
      <selection pane="bottomLeft" activeCell="B247" sqref="B247:L247"/>
      <selection pane="bottomRight" activeCell="B247" sqref="B247:L24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30" t="s">
        <v>1430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/>
      <c r="F5" s="70"/>
      <c r="G5" s="46">
        <f t="shared" ref="G5:G26" si="0">E5+F5</f>
        <v>0</v>
      </c>
      <c r="H5" s="77">
        <v>0</v>
      </c>
      <c r="I5" s="75">
        <v>0</v>
      </c>
      <c r="J5" s="46">
        <f t="shared" ref="J5:J26" si="1">+G5-H5-K5-I5</f>
        <v>0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/>
      <c r="F6" s="70"/>
      <c r="G6" s="46">
        <f t="shared" si="0"/>
        <v>0</v>
      </c>
      <c r="H6" s="77">
        <v>0</v>
      </c>
      <c r="I6" s="75">
        <v>0</v>
      </c>
      <c r="J6" s="46">
        <f t="shared" si="1"/>
        <v>0</v>
      </c>
      <c r="K6" s="71"/>
      <c r="L6" s="15">
        <v>100</v>
      </c>
      <c r="M6" s="64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20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/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/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/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/>
      <c r="F22" s="70"/>
      <c r="G22" s="46">
        <f t="shared" si="0"/>
        <v>0</v>
      </c>
      <c r="H22" s="77">
        <v>0</v>
      </c>
      <c r="I22" s="75">
        <v>0</v>
      </c>
      <c r="J22" s="46">
        <f t="shared" si="1"/>
        <v>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/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>SUM(M27-O27)</f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/>
      <c r="F28" s="70"/>
      <c r="G28" s="46">
        <f t="shared" si="5"/>
        <v>0</v>
      </c>
      <c r="H28" s="77">
        <v>0</v>
      </c>
      <c r="I28" s="75">
        <v>0</v>
      </c>
      <c r="J28" s="46">
        <f t="shared" si="6"/>
        <v>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/>
      <c r="F31" s="70"/>
      <c r="G31" s="46">
        <f t="shared" si="5"/>
        <v>0</v>
      </c>
      <c r="H31" s="77">
        <v>0</v>
      </c>
      <c r="I31" s="75">
        <v>0</v>
      </c>
      <c r="J31" s="46">
        <f t="shared" si="6"/>
        <v>0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3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/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/>
      <c r="F33" s="70"/>
      <c r="G33" s="46">
        <f t="shared" si="5"/>
        <v>0</v>
      </c>
      <c r="H33" s="77">
        <v>0</v>
      </c>
      <c r="I33" s="75">
        <v>0</v>
      </c>
      <c r="J33" s="46">
        <f t="shared" si="6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/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/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/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/>
      <c r="F41" s="70"/>
      <c r="G41" s="46">
        <f t="shared" si="5"/>
        <v>0</v>
      </c>
      <c r="H41" s="77">
        <v>0</v>
      </c>
      <c r="I41" s="75">
        <v>0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/>
      <c r="F46" s="70"/>
      <c r="G46" s="46">
        <f t="shared" si="5"/>
        <v>0</v>
      </c>
      <c r="H46" s="77">
        <v>0</v>
      </c>
      <c r="I46" s="75">
        <v>0</v>
      </c>
      <c r="J46" s="46">
        <f t="shared" si="6"/>
        <v>0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>SUM(M46-O46)</f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/>
      <c r="F47" s="70"/>
      <c r="G47" s="46">
        <f t="shared" si="5"/>
        <v>0</v>
      </c>
      <c r="H47" s="77">
        <v>0</v>
      </c>
      <c r="I47" s="75">
        <v>0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/>
      <c r="F48" s="70"/>
      <c r="G48" s="46">
        <f t="shared" si="5"/>
        <v>0</v>
      </c>
      <c r="H48" s="77">
        <v>0</v>
      </c>
      <c r="I48" s="75">
        <v>0</v>
      </c>
      <c r="J48" s="46">
        <f t="shared" si="6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/>
      <c r="F49" s="70"/>
      <c r="G49" s="46">
        <f t="shared" si="5"/>
        <v>0</v>
      </c>
      <c r="H49" s="77">
        <v>0</v>
      </c>
      <c r="I49" s="75">
        <v>0</v>
      </c>
      <c r="J49" s="46">
        <f t="shared" si="6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/>
      <c r="F50" s="70"/>
      <c r="G50" s="46">
        <f t="shared" si="5"/>
        <v>0</v>
      </c>
      <c r="H50" s="77">
        <v>0</v>
      </c>
      <c r="I50" s="75">
        <v>0</v>
      </c>
      <c r="J50" s="46">
        <f t="shared" si="6"/>
        <v>0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/>
      <c r="F53" s="70"/>
      <c r="G53" s="46">
        <f t="shared" si="5"/>
        <v>0</v>
      </c>
      <c r="H53" s="77">
        <v>0</v>
      </c>
      <c r="I53" s="75">
        <v>0</v>
      </c>
      <c r="J53" s="46">
        <f t="shared" si="6"/>
        <v>0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/>
      <c r="F55" s="70"/>
      <c r="G55" s="46">
        <f t="shared" si="5"/>
        <v>0</v>
      </c>
      <c r="H55" s="77">
        <v>0</v>
      </c>
      <c r="I55" s="75">
        <v>0</v>
      </c>
      <c r="J55" s="46">
        <f t="shared" si="6"/>
        <v>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3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/>
      <c r="F56" s="70"/>
      <c r="G56" s="46">
        <f t="shared" si="5"/>
        <v>0</v>
      </c>
      <c r="H56" s="77">
        <v>0</v>
      </c>
      <c r="I56" s="75">
        <v>0</v>
      </c>
      <c r="J56" s="46">
        <f t="shared" si="6"/>
        <v>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3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/>
      <c r="F57" s="70"/>
      <c r="G57" s="46">
        <f t="shared" si="5"/>
        <v>0</v>
      </c>
      <c r="H57" s="77">
        <v>0</v>
      </c>
      <c r="I57" s="75">
        <v>0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/>
      <c r="F58" s="70"/>
      <c r="G58" s="46">
        <f t="shared" si="5"/>
        <v>0</v>
      </c>
      <c r="H58" s="77">
        <v>0</v>
      </c>
      <c r="I58" s="75">
        <v>0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/>
      <c r="F59" s="70"/>
      <c r="G59" s="46">
        <f t="shared" si="5"/>
        <v>0</v>
      </c>
      <c r="H59" s="77">
        <v>0</v>
      </c>
      <c r="I59" s="75">
        <v>0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/>
      <c r="F62" s="70"/>
      <c r="G62" s="46">
        <f t="shared" si="5"/>
        <v>0</v>
      </c>
      <c r="H62" s="77">
        <v>0</v>
      </c>
      <c r="I62" s="75">
        <v>0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>SUM(M68-O68)</f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85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/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/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/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>SUM(M86-O86)</f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ref="P87:P106" si="15">SUM(M87-O87)</f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5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5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5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5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5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5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5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5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5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5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5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5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5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5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5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5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5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5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>SUM(M107-O107)</f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ref="P108:P125" si="27"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2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/>
      <c r="F112" s="70"/>
      <c r="G112" s="46">
        <f t="shared" si="21"/>
        <v>0</v>
      </c>
      <c r="H112" s="77">
        <v>0</v>
      </c>
      <c r="I112" s="75">
        <v>0</v>
      </c>
      <c r="J112" s="46">
        <f t="shared" si="22"/>
        <v>0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/>
      <c r="F113" s="70"/>
      <c r="G113" s="46">
        <f t="shared" si="21"/>
        <v>0</v>
      </c>
      <c r="H113" s="77">
        <v>0</v>
      </c>
      <c r="I113" s="75">
        <v>0</v>
      </c>
      <c r="J113" s="46">
        <f t="shared" si="22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7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/>
      <c r="F115" s="70"/>
      <c r="G115" s="46">
        <f t="shared" si="21"/>
        <v>0</v>
      </c>
      <c r="H115" s="77">
        <v>0</v>
      </c>
      <c r="I115" s="75">
        <v>0</v>
      </c>
      <c r="J115" s="46">
        <f t="shared" si="22"/>
        <v>0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27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2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2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ref="P126:P172" si="28">SUM(M126-O126)</f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/>
      <c r="F132" s="70"/>
      <c r="G132" s="46">
        <f t="shared" si="21"/>
        <v>0</v>
      </c>
      <c r="H132" s="77">
        <v>0</v>
      </c>
      <c r="I132" s="75">
        <v>0</v>
      </c>
      <c r="J132" s="46">
        <f t="shared" si="22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2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/>
      <c r="F133" s="70"/>
      <c r="G133" s="46">
        <f t="shared" si="21"/>
        <v>0</v>
      </c>
      <c r="H133" s="77">
        <v>0</v>
      </c>
      <c r="I133" s="75">
        <v>0</v>
      </c>
      <c r="J133" s="46">
        <f t="shared" si="22"/>
        <v>0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2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1436</v>
      </c>
      <c r="D156" s="10" t="s">
        <v>433</v>
      </c>
      <c r="E156" s="63"/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1437</v>
      </c>
      <c r="O156" s="18"/>
      <c r="P156" s="23">
        <f t="shared" si="2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>
        <v>20061265</v>
      </c>
      <c r="C157" s="19" t="s">
        <v>1438</v>
      </c>
      <c r="D157" s="10" t="s">
        <v>433</v>
      </c>
      <c r="E157" s="63"/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30</v>
      </c>
      <c r="M157" s="64">
        <f t="shared" si="8"/>
        <v>0</v>
      </c>
      <c r="N157" s="17" t="s">
        <v>1437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ref="P173:P186" si="31"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31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/>
      <c r="F175" s="70"/>
      <c r="G175" s="46">
        <f t="shared" si="29"/>
        <v>0</v>
      </c>
      <c r="H175" s="77">
        <v>0</v>
      </c>
      <c r="I175" s="75">
        <v>0</v>
      </c>
      <c r="J175" s="46">
        <f t="shared" si="30"/>
        <v>0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1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1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52" si="34">+L177*K177</f>
        <v>0</v>
      </c>
      <c r="N177" s="17" t="s">
        <v>16</v>
      </c>
      <c r="O177" s="18"/>
      <c r="P177" s="23">
        <f t="shared" si="31"/>
        <v>0</v>
      </c>
      <c r="Q177" s="89"/>
      <c r="R177" s="43">
        <f t="shared" ref="R177:R252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1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1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/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1"/>
        <v>0</v>
      </c>
      <c r="Q180" s="89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1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1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1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1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/>
      <c r="F185" s="70"/>
      <c r="G185" s="46">
        <f t="shared" si="29"/>
        <v>0</v>
      </c>
      <c r="H185" s="77">
        <v>0</v>
      </c>
      <c r="I185" s="75">
        <v>0</v>
      </c>
      <c r="J185" s="46">
        <f t="shared" si="30"/>
        <v>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1"/>
        <v>0</v>
      </c>
      <c r="Q185" s="89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1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ref="P190:P252" si="37">SUM(M190-O190)</f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/>
      <c r="F193" s="70"/>
      <c r="G193" s="46">
        <f t="shared" si="29"/>
        <v>0</v>
      </c>
      <c r="H193" s="77">
        <v>0</v>
      </c>
      <c r="I193" s="75">
        <v>0</v>
      </c>
      <c r="J193" s="46">
        <f t="shared" si="30"/>
        <v>0</v>
      </c>
      <c r="K193" s="71"/>
      <c r="L193" s="20">
        <v>60</v>
      </c>
      <c r="M193" s="64">
        <f t="shared" si="34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/>
      <c r="F194" s="70"/>
      <c r="G194" s="46">
        <f t="shared" si="29"/>
        <v>0</v>
      </c>
      <c r="H194" s="77">
        <v>0</v>
      </c>
      <c r="I194" s="75">
        <v>0</v>
      </c>
      <c r="J194" s="46">
        <f t="shared" si="30"/>
        <v>0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/>
      <c r="F195" s="70"/>
      <c r="G195" s="46">
        <f t="shared" si="29"/>
        <v>0</v>
      </c>
      <c r="H195" s="77">
        <v>0</v>
      </c>
      <c r="I195" s="75">
        <v>0</v>
      </c>
      <c r="J195" s="46">
        <f t="shared" si="30"/>
        <v>0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/>
      <c r="F196" s="70"/>
      <c r="G196" s="46">
        <f t="shared" si="29"/>
        <v>0</v>
      </c>
      <c r="H196" s="77">
        <v>0</v>
      </c>
      <c r="I196" s="75">
        <v>0</v>
      </c>
      <c r="J196" s="46">
        <f t="shared" si="30"/>
        <v>0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/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/>
      <c r="F217" s="70"/>
      <c r="G217" s="46">
        <f t="shared" si="29"/>
        <v>0</v>
      </c>
      <c r="H217" s="77">
        <v>0</v>
      </c>
      <c r="I217" s="75">
        <v>0</v>
      </c>
      <c r="J217" s="46">
        <f t="shared" si="30"/>
        <v>0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/>
      <c r="C229" s="19" t="s">
        <v>1416</v>
      </c>
      <c r="D229" s="10" t="s">
        <v>433</v>
      </c>
      <c r="E229" s="63"/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/>
      <c r="C230" s="19" t="s">
        <v>1418</v>
      </c>
      <c r="D230" s="10" t="s">
        <v>433</v>
      </c>
      <c r="E230" s="63"/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ref="G231:G251" si="40">E231+F231</f>
        <v>0</v>
      </c>
      <c r="H231" s="77">
        <v>0</v>
      </c>
      <c r="I231" s="75">
        <v>0</v>
      </c>
      <c r="J231" s="46">
        <f t="shared" ref="J231:J250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>
        <v>1007015</v>
      </c>
      <c r="C234" s="19" t="s">
        <v>1422</v>
      </c>
      <c r="D234" s="10" t="s">
        <v>563</v>
      </c>
      <c r="E234" s="63"/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>
        <v>1100042</v>
      </c>
      <c r="C235" s="19" t="s">
        <v>1423</v>
      </c>
      <c r="D235" s="10" t="s">
        <v>433</v>
      </c>
      <c r="E235" s="63"/>
      <c r="F235" s="70"/>
      <c r="G235" s="46">
        <f t="shared" si="40"/>
        <v>0</v>
      </c>
      <c r="H235" s="77">
        <v>0</v>
      </c>
      <c r="I235" s="75">
        <v>0</v>
      </c>
      <c r="J235" s="46">
        <f t="shared" si="41"/>
        <v>0</v>
      </c>
      <c r="K235" s="71"/>
      <c r="L235" s="20">
        <v>50</v>
      </c>
      <c r="M235" s="64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89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1100043</v>
      </c>
      <c r="C236" s="19" t="s">
        <v>1424</v>
      </c>
      <c r="D236" s="10" t="s">
        <v>433</v>
      </c>
      <c r="E236" s="63"/>
      <c r="F236" s="70"/>
      <c r="G236" s="46">
        <f t="shared" si="40"/>
        <v>0</v>
      </c>
      <c r="H236" s="77">
        <v>0</v>
      </c>
      <c r="I236" s="75">
        <v>0</v>
      </c>
      <c r="J236" s="46">
        <f t="shared" si="41"/>
        <v>0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89"/>
      <c r="R236" s="43">
        <f t="shared" si="44"/>
        <v>0</v>
      </c>
    </row>
    <row r="237" spans="1:18" ht="25.5" x14ac:dyDescent="0.55000000000000004">
      <c r="A237" s="10">
        <v>233</v>
      </c>
      <c r="B237" s="10">
        <v>2005827</v>
      </c>
      <c r="C237" s="19" t="s">
        <v>1425</v>
      </c>
      <c r="D237" s="10" t="s">
        <v>433</v>
      </c>
      <c r="E237" s="63"/>
      <c r="F237" s="70"/>
      <c r="G237" s="46">
        <f t="shared" si="40"/>
        <v>0</v>
      </c>
      <c r="H237" s="77">
        <v>0</v>
      </c>
      <c r="I237" s="75">
        <v>0</v>
      </c>
      <c r="J237" s="46">
        <f t="shared" si="41"/>
        <v>0</v>
      </c>
      <c r="K237" s="71"/>
      <c r="L237" s="20">
        <v>35</v>
      </c>
      <c r="M237" s="64">
        <f t="shared" si="42"/>
        <v>0</v>
      </c>
      <c r="N237" s="17" t="s">
        <v>16</v>
      </c>
      <c r="O237" s="18"/>
      <c r="P237" s="23">
        <f t="shared" si="43"/>
        <v>0</v>
      </c>
      <c r="Q237" s="89"/>
      <c r="R237" s="43">
        <f t="shared" si="44"/>
        <v>0</v>
      </c>
    </row>
    <row r="238" spans="1:18" ht="25.5" x14ac:dyDescent="0.55000000000000004">
      <c r="A238" s="10">
        <v>234</v>
      </c>
      <c r="B238" s="10">
        <v>1200032</v>
      </c>
      <c r="C238" s="19" t="s">
        <v>1426</v>
      </c>
      <c r="D238" s="10" t="s">
        <v>433</v>
      </c>
      <c r="E238" s="63"/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80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1100044</v>
      </c>
      <c r="C239" s="19" t="s">
        <v>1427</v>
      </c>
      <c r="D239" s="10" t="s">
        <v>433</v>
      </c>
      <c r="E239" s="63"/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35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20049130</v>
      </c>
      <c r="C240" s="19" t="s">
        <v>714</v>
      </c>
      <c r="D240" s="10" t="s">
        <v>433</v>
      </c>
      <c r="E240" s="63"/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89"/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20051101</v>
      </c>
      <c r="C241" s="19" t="s">
        <v>1431</v>
      </c>
      <c r="D241" s="10" t="s">
        <v>433</v>
      </c>
      <c r="E241" s="63"/>
      <c r="F241" s="70"/>
      <c r="G241" s="46">
        <f t="shared" si="40"/>
        <v>0</v>
      </c>
      <c r="H241" s="77">
        <v>0</v>
      </c>
      <c r="I241" s="75">
        <v>0</v>
      </c>
      <c r="J241" s="46">
        <f t="shared" si="41"/>
        <v>0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89"/>
      <c r="R241" s="43">
        <f t="shared" si="44"/>
        <v>0</v>
      </c>
    </row>
    <row r="242" spans="1:19" ht="25.5" x14ac:dyDescent="0.55000000000000004">
      <c r="A242" s="10">
        <v>238</v>
      </c>
      <c r="B242" s="10">
        <v>20059796</v>
      </c>
      <c r="C242" s="19" t="s">
        <v>1432</v>
      </c>
      <c r="D242" s="10" t="s">
        <v>433</v>
      </c>
      <c r="E242" s="63"/>
      <c r="F242" s="70"/>
      <c r="G242" s="46">
        <f t="shared" si="40"/>
        <v>0</v>
      </c>
      <c r="H242" s="77">
        <v>0</v>
      </c>
      <c r="I242" s="75">
        <v>0</v>
      </c>
      <c r="J242" s="46">
        <f t="shared" si="41"/>
        <v>0</v>
      </c>
      <c r="K242" s="71"/>
      <c r="L242" s="20">
        <v>15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89"/>
      <c r="R242" s="43">
        <f t="shared" si="44"/>
        <v>0</v>
      </c>
    </row>
    <row r="243" spans="1:19" ht="25.5" x14ac:dyDescent="0.55000000000000004">
      <c r="A243" s="10">
        <v>239</v>
      </c>
      <c r="B243" s="10">
        <v>20060974</v>
      </c>
      <c r="C243" s="19" t="s">
        <v>1433</v>
      </c>
      <c r="D243" s="10" t="s">
        <v>433</v>
      </c>
      <c r="E243" s="63"/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35</v>
      </c>
      <c r="M243" s="64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20060764</v>
      </c>
      <c r="C244" s="19" t="s">
        <v>1434</v>
      </c>
      <c r="D244" s="10" t="s">
        <v>433</v>
      </c>
      <c r="E244" s="63"/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25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1113229</v>
      </c>
      <c r="C245" s="19" t="s">
        <v>1435</v>
      </c>
      <c r="D245" s="10" t="s">
        <v>433</v>
      </c>
      <c r="E245" s="63"/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20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1440</v>
      </c>
      <c r="D246" s="10" t="s">
        <v>433</v>
      </c>
      <c r="E246" s="63">
        <f>+'5'!J246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20059799</v>
      </c>
      <c r="C247" s="19" t="s">
        <v>1444</v>
      </c>
      <c r="D247" s="10" t="s">
        <v>433</v>
      </c>
      <c r="E247" s="63"/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20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89"/>
      <c r="R247" s="43">
        <f t="shared" si="44"/>
        <v>0</v>
      </c>
    </row>
    <row r="248" spans="1:19" ht="25.5" x14ac:dyDescent="0.55000000000000004">
      <c r="A248" s="10">
        <v>244</v>
      </c>
      <c r="B248" s="10"/>
      <c r="C248" s="19"/>
      <c r="D248" s="10"/>
      <c r="E248" s="63"/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/>
      <c r="M248" s="64">
        <f t="shared" si="34"/>
        <v>0</v>
      </c>
      <c r="N248" s="17" t="s">
        <v>16</v>
      </c>
      <c r="O248" s="18"/>
      <c r="P248" s="23">
        <f t="shared" si="37"/>
        <v>0</v>
      </c>
      <c r="Q248" s="89"/>
      <c r="R248" s="43">
        <f t="shared" si="35"/>
        <v>0</v>
      </c>
    </row>
    <row r="249" spans="1:19" ht="25.5" x14ac:dyDescent="0.55000000000000004">
      <c r="A249" s="10">
        <v>245</v>
      </c>
      <c r="B249" s="10"/>
      <c r="C249" s="19"/>
      <c r="D249" s="10"/>
      <c r="E249" s="63"/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/>
      <c r="M249" s="64">
        <f t="shared" si="34"/>
        <v>0</v>
      </c>
      <c r="N249" s="17" t="s">
        <v>16</v>
      </c>
      <c r="O249" s="18"/>
      <c r="P249" s="23">
        <f t="shared" si="37"/>
        <v>0</v>
      </c>
      <c r="Q249" s="89"/>
      <c r="R249" s="43">
        <f t="shared" si="35"/>
        <v>0</v>
      </c>
    </row>
    <row r="250" spans="1:19" ht="25.5" x14ac:dyDescent="0.55000000000000004">
      <c r="A250" s="10">
        <v>246</v>
      </c>
      <c r="B250" s="10"/>
      <c r="C250" s="19"/>
      <c r="D250" s="10"/>
      <c r="E250" s="63"/>
      <c r="F250" s="70"/>
      <c r="G250" s="46">
        <f t="shared" si="40"/>
        <v>0</v>
      </c>
      <c r="H250" s="77">
        <v>0</v>
      </c>
      <c r="I250" s="75">
        <v>0</v>
      </c>
      <c r="J250" s="46">
        <f t="shared" si="41"/>
        <v>0</v>
      </c>
      <c r="K250" s="71"/>
      <c r="L250" s="20"/>
      <c r="M250" s="64">
        <f t="shared" si="34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5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>
        <f>+'30'!J251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ref="J251:J252" si="48">+G251-H251-K251-I251</f>
        <v>0</v>
      </c>
      <c r="K251" s="71"/>
      <c r="L251" s="20"/>
      <c r="M251" s="64">
        <f t="shared" si="34"/>
        <v>0</v>
      </c>
      <c r="N251" s="17" t="s">
        <v>16</v>
      </c>
      <c r="O251" s="18"/>
      <c r="P251" s="23">
        <f t="shared" si="37"/>
        <v>0</v>
      </c>
      <c r="Q251" s="89">
        <v>20.36</v>
      </c>
      <c r="R251" s="43">
        <f t="shared" si="35"/>
        <v>0</v>
      </c>
    </row>
    <row r="252" spans="1:19" ht="24" customHeight="1" x14ac:dyDescent="0.55000000000000004">
      <c r="A252" s="10">
        <v>248</v>
      </c>
      <c r="B252" s="10"/>
      <c r="C252" s="19"/>
      <c r="D252" s="10"/>
      <c r="E252" s="63">
        <f>+'30'!J252</f>
        <v>0</v>
      </c>
      <c r="F252" s="70"/>
      <c r="G252" s="46">
        <f t="shared" ref="G252" si="49">E252+F252</f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34"/>
        <v>0</v>
      </c>
      <c r="N252" s="17" t="s">
        <v>16</v>
      </c>
      <c r="O252" s="18"/>
      <c r="P252" s="23">
        <f t="shared" si="37"/>
        <v>0</v>
      </c>
      <c r="Q252" s="89">
        <v>20.36</v>
      </c>
      <c r="R252" s="43">
        <f t="shared" si="35"/>
        <v>0</v>
      </c>
    </row>
    <row r="253" spans="1:19" ht="25.5" x14ac:dyDescent="0.55000000000000004">
      <c r="A253" s="10">
        <v>249</v>
      </c>
      <c r="B253" s="10"/>
      <c r="C253" s="19"/>
      <c r="D253" s="10"/>
      <c r="E253" s="63">
        <f>+'30'!J253</f>
        <v>0</v>
      </c>
      <c r="F253" s="70"/>
      <c r="G253" s="46">
        <f t="shared" ref="G253" si="50">E253+F253</f>
        <v>0</v>
      </c>
      <c r="H253" s="77">
        <v>0</v>
      </c>
      <c r="I253" s="75">
        <v>0</v>
      </c>
      <c r="J253" s="46">
        <f t="shared" ref="J253" si="51">+G253-H253-K253-I253</f>
        <v>0</v>
      </c>
      <c r="K253" s="71"/>
      <c r="L253" s="20"/>
      <c r="M253" s="64">
        <f t="shared" ref="M253" si="52">+L253*K253</f>
        <v>0</v>
      </c>
      <c r="N253" s="17" t="s">
        <v>16</v>
      </c>
      <c r="O253" s="18"/>
      <c r="P253" s="23">
        <f t="shared" ref="P253" si="53">SUM(M253-O253)</f>
        <v>0</v>
      </c>
      <c r="Q253" s="89">
        <v>20.36</v>
      </c>
      <c r="R253" s="43">
        <f t="shared" ref="R253" si="54">+K253*Q253</f>
        <v>0</v>
      </c>
    </row>
    <row r="254" spans="1:19" ht="25.5" x14ac:dyDescent="0.55000000000000004">
      <c r="A254" s="1"/>
      <c r="E254" s="1"/>
      <c r="F254" s="1"/>
      <c r="G254" s="24"/>
      <c r="H254" s="25"/>
      <c r="I254" s="25"/>
      <c r="J254" s="24"/>
      <c r="K254" s="24"/>
      <c r="L254" s="26"/>
      <c r="M254" s="28"/>
      <c r="N254" s="27"/>
      <c r="O254" s="18">
        <v>0</v>
      </c>
      <c r="P254" s="73" t="s">
        <v>213</v>
      </c>
      <c r="R254" s="74">
        <f>SUM(R5:R253)</f>
        <v>0</v>
      </c>
      <c r="S254" s="74"/>
    </row>
    <row r="255" spans="1:19" ht="25.5" customHeight="1" x14ac:dyDescent="0.5">
      <c r="A255" s="1"/>
      <c r="E255" s="1"/>
      <c r="F255" s="1"/>
      <c r="G255" s="24"/>
      <c r="H255" s="25"/>
      <c r="I255" s="25"/>
      <c r="J255" s="24"/>
      <c r="K255" s="105" t="s">
        <v>212</v>
      </c>
      <c r="L255" s="106"/>
      <c r="M255" s="30">
        <f>+O254</f>
        <v>0</v>
      </c>
      <c r="N255" s="27"/>
      <c r="O255" s="29"/>
    </row>
    <row r="256" spans="1:19" ht="25.5" x14ac:dyDescent="0.55000000000000004">
      <c r="A256" s="1"/>
      <c r="E256" s="1"/>
      <c r="F256" s="1"/>
      <c r="G256" s="31"/>
      <c r="J256" s="31"/>
      <c r="K256" s="32"/>
      <c r="L256" s="94" t="s">
        <v>202</v>
      </c>
      <c r="M256" s="94"/>
      <c r="N256" s="33">
        <f>SUM(M5:M255)</f>
        <v>0</v>
      </c>
    </row>
    <row r="257" spans="1:14" ht="25.5" x14ac:dyDescent="0.55000000000000004">
      <c r="A257" s="1"/>
      <c r="E257" s="1"/>
      <c r="F257" s="1"/>
      <c r="G257" s="31"/>
      <c r="J257" s="31"/>
      <c r="L257" s="34" t="s">
        <v>203</v>
      </c>
      <c r="M257" s="35"/>
      <c r="N257" s="36"/>
    </row>
    <row r="258" spans="1:14" ht="25.5" x14ac:dyDescent="0.55000000000000004">
      <c r="A258" s="1"/>
      <c r="E258" s="1"/>
      <c r="F258" s="1"/>
      <c r="G258" s="31"/>
      <c r="J258" s="31"/>
      <c r="L258" s="34" t="s">
        <v>204</v>
      </c>
      <c r="M258" s="35"/>
      <c r="N258" s="36">
        <f>SUM(O258:AF258)</f>
        <v>0</v>
      </c>
    </row>
    <row r="259" spans="1:14" ht="25.5" x14ac:dyDescent="0.55000000000000004">
      <c r="A259" s="1"/>
      <c r="E259" s="1"/>
      <c r="F259" s="1"/>
      <c r="G259" s="31"/>
      <c r="J259" s="31"/>
      <c r="L259" s="34" t="s">
        <v>205</v>
      </c>
      <c r="M259" s="35"/>
      <c r="N259" s="36">
        <v>0</v>
      </c>
    </row>
    <row r="260" spans="1:14" ht="25.5" x14ac:dyDescent="0.55000000000000004">
      <c r="A260" s="1"/>
      <c r="E260" s="1"/>
      <c r="F260" s="1"/>
      <c r="G260" s="31"/>
      <c r="J260" s="31"/>
      <c r="L260" s="34" t="s">
        <v>206</v>
      </c>
      <c r="M260" s="35"/>
      <c r="N260" s="36"/>
    </row>
    <row r="261" spans="1:14" ht="25.5" x14ac:dyDescent="0.55000000000000004">
      <c r="A261" s="1"/>
      <c r="E261" s="1"/>
      <c r="F261" s="1"/>
      <c r="G261" s="31"/>
      <c r="J261" s="31"/>
      <c r="L261" s="34" t="s">
        <v>207</v>
      </c>
      <c r="M261" s="35"/>
      <c r="N261" s="37">
        <f>SUM(O5:O254)</f>
        <v>0</v>
      </c>
    </row>
    <row r="262" spans="1:14" ht="25.5" x14ac:dyDescent="0.55000000000000004">
      <c r="A262" s="1"/>
      <c r="E262" s="1"/>
      <c r="F262" s="1"/>
      <c r="G262" s="31"/>
      <c r="J262" s="31"/>
      <c r="L262" s="34" t="s">
        <v>208</v>
      </c>
      <c r="M262" s="35"/>
      <c r="N262" s="33">
        <f>N256-N257-N258-N260-N261</f>
        <v>0</v>
      </c>
    </row>
    <row r="263" spans="1:14" ht="25.5" x14ac:dyDescent="0.55000000000000004">
      <c r="A263" s="1"/>
      <c r="E263" s="1"/>
      <c r="F263" s="1"/>
      <c r="G263" s="31"/>
      <c r="J263" s="31"/>
      <c r="L263" s="34" t="s">
        <v>209</v>
      </c>
      <c r="M263" s="35"/>
      <c r="N263" s="37"/>
    </row>
    <row r="264" spans="1:14" ht="25.5" x14ac:dyDescent="0.55000000000000004">
      <c r="A264" s="1"/>
      <c r="E264" s="1"/>
      <c r="F264" s="1"/>
      <c r="G264" s="31"/>
      <c r="J264" s="31"/>
      <c r="L264" s="34" t="s">
        <v>210</v>
      </c>
      <c r="M264" s="35"/>
      <c r="N264" s="33">
        <f>+N263-N262</f>
        <v>0</v>
      </c>
    </row>
    <row r="265" spans="1:14" ht="25.5" x14ac:dyDescent="0.55000000000000004">
      <c r="E265" s="1"/>
      <c r="F265" s="1"/>
      <c r="J265" s="2"/>
      <c r="L265" s="34" t="s">
        <v>211</v>
      </c>
      <c r="M265" s="35"/>
      <c r="N265" s="33">
        <f>+N263-N262</f>
        <v>0</v>
      </c>
    </row>
    <row r="266" spans="1:14" x14ac:dyDescent="0.5">
      <c r="J266" s="2"/>
      <c r="L266" s="2"/>
    </row>
    <row r="267" spans="1:14" ht="25.5" x14ac:dyDescent="0.55000000000000004">
      <c r="J267" s="2"/>
      <c r="L267" s="72" t="s">
        <v>271</v>
      </c>
      <c r="M267" s="2" t="s">
        <v>306</v>
      </c>
    </row>
    <row r="268" spans="1:14" x14ac:dyDescent="0.5">
      <c r="J268" s="2"/>
      <c r="L268" s="2"/>
    </row>
    <row r="269" spans="1:14" x14ac:dyDescent="0.5">
      <c r="J269" s="2"/>
      <c r="L269" s="2"/>
    </row>
    <row r="270" spans="1:14" x14ac:dyDescent="0.5">
      <c r="J270" s="2"/>
      <c r="L270" s="2"/>
    </row>
    <row r="271" spans="1:14" x14ac:dyDescent="0.5">
      <c r="J271" s="2"/>
      <c r="L271" s="2"/>
    </row>
    <row r="272" spans="1:14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</sheetData>
  <autoFilter ref="A1:S265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9" t="s">
        <v>242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O2" s="190" t="s">
        <v>0</v>
      </c>
      <c r="P2" s="190"/>
      <c r="Q2" s="190"/>
      <c r="R2" s="190"/>
      <c r="S2" s="190"/>
      <c r="T2" s="190"/>
      <c r="U2" s="190"/>
      <c r="V2" s="190"/>
      <c r="W2" s="190"/>
      <c r="X2" s="190"/>
      <c r="Y2" s="190"/>
    </row>
    <row r="3" spans="1:26" s="5" customFormat="1" ht="26.25" x14ac:dyDescent="0.55000000000000004">
      <c r="A3" s="191" t="s">
        <v>1</v>
      </c>
      <c r="B3" s="191" t="s">
        <v>2</v>
      </c>
      <c r="C3" s="192" t="s">
        <v>3</v>
      </c>
      <c r="D3" s="192" t="s">
        <v>4</v>
      </c>
      <c r="E3" s="192" t="s">
        <v>5</v>
      </c>
      <c r="F3" s="4" t="s">
        <v>6</v>
      </c>
      <c r="G3" s="194" t="s">
        <v>7</v>
      </c>
      <c r="H3" s="196" t="s">
        <v>8</v>
      </c>
      <c r="I3" s="197"/>
      <c r="J3" s="198"/>
      <c r="K3" s="199" t="s">
        <v>9</v>
      </c>
      <c r="L3" s="186" t="s">
        <v>10</v>
      </c>
      <c r="O3" s="191" t="s">
        <v>1</v>
      </c>
      <c r="P3" s="191" t="s">
        <v>2</v>
      </c>
      <c r="Q3" s="192" t="s">
        <v>3</v>
      </c>
      <c r="R3" s="192" t="s">
        <v>4</v>
      </c>
      <c r="S3" s="192" t="s">
        <v>5</v>
      </c>
      <c r="T3" s="4" t="s">
        <v>6</v>
      </c>
      <c r="U3" s="194" t="s">
        <v>7</v>
      </c>
      <c r="V3" s="196" t="s">
        <v>8</v>
      </c>
      <c r="W3" s="197"/>
      <c r="X3" s="198"/>
      <c r="Y3" s="199" t="s">
        <v>9</v>
      </c>
      <c r="Z3" s="186" t="s">
        <v>10</v>
      </c>
    </row>
    <row r="4" spans="1:26" s="5" customFormat="1" ht="27" thickBot="1" x14ac:dyDescent="0.6">
      <c r="A4" s="191"/>
      <c r="B4" s="191"/>
      <c r="C4" s="193"/>
      <c r="D4" s="193"/>
      <c r="E4" s="193"/>
      <c r="F4" s="6" t="s">
        <v>11</v>
      </c>
      <c r="G4" s="195"/>
      <c r="H4" s="7" t="s">
        <v>12</v>
      </c>
      <c r="I4" s="8" t="s">
        <v>13</v>
      </c>
      <c r="J4" s="9" t="s">
        <v>14</v>
      </c>
      <c r="K4" s="200"/>
      <c r="L4" s="186"/>
      <c r="O4" s="191"/>
      <c r="P4" s="191"/>
      <c r="Q4" s="193"/>
      <c r="R4" s="193"/>
      <c r="S4" s="193"/>
      <c r="T4" s="6" t="s">
        <v>11</v>
      </c>
      <c r="U4" s="195"/>
      <c r="V4" s="7" t="s">
        <v>12</v>
      </c>
      <c r="W4" s="8" t="s">
        <v>13</v>
      </c>
      <c r="X4" s="9" t="s">
        <v>14</v>
      </c>
      <c r="Y4" s="200"/>
      <c r="Z4" s="186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1" t="s">
        <v>119</v>
      </c>
      <c r="Q107" s="202"/>
      <c r="R107" s="202"/>
      <c r="S107" s="202"/>
      <c r="T107" s="202"/>
      <c r="U107" s="202"/>
      <c r="V107" s="202"/>
      <c r="W107" s="203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6" t="s">
        <v>213</v>
      </c>
      <c r="N205" s="206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80" t="s">
        <v>212</v>
      </c>
      <c r="I206" s="181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7" t="s">
        <v>202</v>
      </c>
      <c r="J207" s="207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4" t="s">
        <v>203</v>
      </c>
      <c r="J208" s="205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4" t="s">
        <v>205</v>
      </c>
      <c r="J210" s="205"/>
      <c r="K210" s="36">
        <v>0</v>
      </c>
    </row>
    <row r="211" spans="1:11" ht="25.5" x14ac:dyDescent="0.55000000000000004">
      <c r="A211" s="1"/>
      <c r="C211" s="31"/>
      <c r="E211" s="31"/>
      <c r="G211" s="31"/>
      <c r="I211" s="204" t="s">
        <v>206</v>
      </c>
      <c r="J211" s="205"/>
      <c r="K211" s="36">
        <v>0</v>
      </c>
    </row>
    <row r="212" spans="1:11" ht="25.5" x14ac:dyDescent="0.55000000000000004">
      <c r="A212" s="1"/>
      <c r="C212" s="31"/>
      <c r="E212" s="31"/>
      <c r="G212" s="31"/>
      <c r="I212" s="204" t="s">
        <v>207</v>
      </c>
      <c r="J212" s="205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4" t="s">
        <v>208</v>
      </c>
      <c r="J213" s="205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4" t="s">
        <v>209</v>
      </c>
      <c r="J214" s="205"/>
      <c r="K214" s="37">
        <v>0</v>
      </c>
    </row>
    <row r="215" spans="1:11" ht="25.5" x14ac:dyDescent="0.55000000000000004">
      <c r="A215" s="1"/>
      <c r="C215" s="31"/>
      <c r="E215" s="31"/>
      <c r="G215" s="31"/>
      <c r="I215" s="204" t="s">
        <v>210</v>
      </c>
      <c r="J215" s="205"/>
      <c r="K215" s="33">
        <f>+K214-K213</f>
        <v>0</v>
      </c>
    </row>
    <row r="216" spans="1:11" ht="25.5" x14ac:dyDescent="0.55000000000000004">
      <c r="G216" s="2"/>
      <c r="I216" s="204" t="s">
        <v>211</v>
      </c>
      <c r="J216" s="205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2025-10-06T01:09:36Z</cp:lastPrinted>
  <dcterms:created xsi:type="dcterms:W3CDTF">2023-12-01T06:41:03Z</dcterms:created>
  <dcterms:modified xsi:type="dcterms:W3CDTF">2025-10-07T07:39:18Z</dcterms:modified>
</cp:coreProperties>
</file>