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3B01831F-F4ED-4B40-B34C-C1B2763189F0}" xr6:coauthVersionLast="47" xr6:coauthVersionMax="47" xr10:uidLastSave="{00000000-0000-0000-0000-000000000000}"/>
  <bookViews>
    <workbookView xWindow="-120" yWindow="-120" windowWidth="29040" windowHeight="15720" tabRatio="743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Month!$A$1:$DN$365</definedName>
    <definedName name="_xlnm._FilterDatabase" localSheetId="1" hidden="1">'Week 1'!$H$1:$H$371</definedName>
    <definedName name="_xlnm._FilterDatabase" localSheetId="3" hidden="1">'Week 2'!$H$1:$H$367</definedName>
    <definedName name="_xlnm._FilterDatabase" localSheetId="5" hidden="1">'Week 3'!$H$1:$H$997</definedName>
    <definedName name="_xlnm._FilterDatabase" localSheetId="7" hidden="1">'Week 4'!$H$1:$H$364</definedName>
    <definedName name="_xlnm._FilterDatabase" localSheetId="9" hidden="1">'Week 5'!$A$1:$CE$368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55" i="6" l="1"/>
  <c r="AS354" i="6"/>
  <c r="AS353" i="6"/>
  <c r="AS352" i="6"/>
  <c r="AS330" i="6"/>
  <c r="AS329" i="6"/>
  <c r="AS300" i="6"/>
  <c r="AS224" i="6"/>
  <c r="AS223" i="6"/>
  <c r="AS222" i="6"/>
  <c r="AS204" i="6"/>
  <c r="AS185" i="6"/>
  <c r="AS171" i="6"/>
  <c r="AS145" i="6"/>
  <c r="AI355" i="6"/>
  <c r="AI354" i="6"/>
  <c r="AI353" i="6"/>
  <c r="AI352" i="6"/>
  <c r="AI330" i="6"/>
  <c r="AI329" i="6"/>
  <c r="AI300" i="6"/>
  <c r="AI224" i="6"/>
  <c r="AI223" i="6"/>
  <c r="AI222" i="6"/>
  <c r="AI204" i="6"/>
  <c r="AI185" i="6"/>
  <c r="AI171" i="6"/>
  <c r="AI145" i="6"/>
  <c r="Y355" i="6"/>
  <c r="Y354" i="6"/>
  <c r="Y353" i="6"/>
  <c r="Y352" i="6"/>
  <c r="Y341" i="6"/>
  <c r="Y338" i="6"/>
  <c r="Y337" i="6"/>
  <c r="Y330" i="6"/>
  <c r="Y329" i="6"/>
  <c r="Y300" i="6"/>
  <c r="Y224" i="6"/>
  <c r="Y223" i="6"/>
  <c r="Y222" i="6"/>
  <c r="Y204" i="6"/>
  <c r="Y185" i="6"/>
  <c r="Y171" i="6"/>
  <c r="Y145" i="6"/>
  <c r="Y103" i="6"/>
  <c r="O355" i="6"/>
  <c r="O354" i="6"/>
  <c r="O352" i="6"/>
  <c r="O343" i="6"/>
  <c r="O341" i="6"/>
  <c r="O338" i="6"/>
  <c r="O337" i="6"/>
  <c r="O330" i="6"/>
  <c r="O329" i="6"/>
  <c r="O300" i="6"/>
  <c r="O224" i="6"/>
  <c r="O223" i="6"/>
  <c r="O222" i="6"/>
  <c r="O204" i="6"/>
  <c r="O185" i="6"/>
  <c r="O171" i="6"/>
  <c r="O145" i="6"/>
  <c r="O103" i="6"/>
  <c r="AS355" i="4"/>
  <c r="AS354" i="4"/>
  <c r="AS353" i="4"/>
  <c r="AS352" i="4"/>
  <c r="AS343" i="4"/>
  <c r="AS341" i="4"/>
  <c r="AS338" i="4"/>
  <c r="AS337" i="4"/>
  <c r="AS330" i="4"/>
  <c r="AS329" i="4"/>
  <c r="AS300" i="4"/>
  <c r="AS224" i="4"/>
  <c r="AS223" i="4"/>
  <c r="AS222" i="4"/>
  <c r="AS204" i="4"/>
  <c r="AS185" i="4"/>
  <c r="AS171" i="4"/>
  <c r="AS145" i="4"/>
  <c r="AS103" i="4"/>
  <c r="AI355" i="4"/>
  <c r="AI354" i="4"/>
  <c r="AI353" i="4"/>
  <c r="AI352" i="4"/>
  <c r="AI343" i="4"/>
  <c r="AI341" i="4"/>
  <c r="AI338" i="4"/>
  <c r="AI337" i="4"/>
  <c r="AI330" i="4"/>
  <c r="AI329" i="4"/>
  <c r="AI300" i="4"/>
  <c r="AI224" i="4"/>
  <c r="AI223" i="4"/>
  <c r="AI222" i="4"/>
  <c r="AI204" i="4"/>
  <c r="AI185" i="4"/>
  <c r="AI171" i="4"/>
  <c r="AI145" i="4"/>
  <c r="AI103" i="4"/>
  <c r="Y355" i="4"/>
  <c r="Y354" i="4"/>
  <c r="Y353" i="4"/>
  <c r="Y352" i="4"/>
  <c r="Y343" i="4"/>
  <c r="Y341" i="4"/>
  <c r="Y338" i="4"/>
  <c r="Y337" i="4"/>
  <c r="Y330" i="4"/>
  <c r="Y329" i="4"/>
  <c r="Y300" i="4"/>
  <c r="Y224" i="4"/>
  <c r="Y223" i="4"/>
  <c r="Y222" i="4"/>
  <c r="Y204" i="4"/>
  <c r="Y185" i="4"/>
  <c r="Y171" i="4"/>
  <c r="Y145" i="4"/>
  <c r="Y103" i="4"/>
  <c r="O355" i="4"/>
  <c r="O354" i="4"/>
  <c r="O353" i="4"/>
  <c r="O352" i="4"/>
  <c r="O343" i="4"/>
  <c r="O341" i="4"/>
  <c r="O338" i="4"/>
  <c r="O337" i="4"/>
  <c r="O330" i="4"/>
  <c r="O329" i="4"/>
  <c r="O300" i="4"/>
  <c r="O224" i="4"/>
  <c r="O223" i="4"/>
  <c r="O222" i="4"/>
  <c r="O204" i="4"/>
  <c r="O185" i="4"/>
  <c r="O171" i="4"/>
  <c r="O145" i="4"/>
  <c r="O103" i="4"/>
  <c r="AS364" i="2"/>
  <c r="AS363" i="2"/>
  <c r="L363" i="2" s="1"/>
  <c r="AS362" i="2"/>
  <c r="AS358" i="2"/>
  <c r="AS344" i="2"/>
  <c r="AS341" i="2"/>
  <c r="AS338" i="2"/>
  <c r="AS337" i="2"/>
  <c r="AS330" i="2"/>
  <c r="AS329" i="2"/>
  <c r="AS300" i="2"/>
  <c r="AS224" i="2"/>
  <c r="AS223" i="2"/>
  <c r="AS222" i="2"/>
  <c r="AS204" i="2"/>
  <c r="AS185" i="2"/>
  <c r="AS171" i="2"/>
  <c r="AS145" i="2"/>
  <c r="AS103" i="2"/>
  <c r="AI364" i="2"/>
  <c r="AI363" i="2"/>
  <c r="AI362" i="2"/>
  <c r="AI344" i="2"/>
  <c r="AI341" i="2"/>
  <c r="AI338" i="2"/>
  <c r="AI337" i="2"/>
  <c r="AI330" i="2"/>
  <c r="AI329" i="2"/>
  <c r="AI300" i="2"/>
  <c r="AI224" i="2"/>
  <c r="AI223" i="2"/>
  <c r="AI222" i="2"/>
  <c r="AI204" i="2"/>
  <c r="AI185" i="2"/>
  <c r="AI171" i="2"/>
  <c r="AI145" i="2"/>
  <c r="AI103" i="2"/>
  <c r="Y364" i="2"/>
  <c r="Y363" i="2"/>
  <c r="Y362" i="2"/>
  <c r="Y344" i="2"/>
  <c r="Y341" i="2"/>
  <c r="Y338" i="2"/>
  <c r="Y337" i="2"/>
  <c r="Y330" i="2"/>
  <c r="Y329" i="2"/>
  <c r="Y300" i="2"/>
  <c r="Y224" i="2"/>
  <c r="Y223" i="2"/>
  <c r="Y222" i="2"/>
  <c r="Y204" i="2"/>
  <c r="Y185" i="2"/>
  <c r="Y171" i="2"/>
  <c r="Y145" i="2"/>
  <c r="Y103" i="2"/>
  <c r="O364" i="2"/>
  <c r="O363" i="2"/>
  <c r="O362" i="2"/>
  <c r="O344" i="2"/>
  <c r="O341" i="2"/>
  <c r="O338" i="2"/>
  <c r="O337" i="2"/>
  <c r="O330" i="2"/>
  <c r="O329" i="2"/>
  <c r="O300" i="2"/>
  <c r="O224" i="2"/>
  <c r="O223" i="2"/>
  <c r="O222" i="2"/>
  <c r="O204" i="2"/>
  <c r="O185" i="2"/>
  <c r="O171" i="2"/>
  <c r="O145" i="2"/>
  <c r="O103" i="2"/>
  <c r="L364" i="2"/>
  <c r="L362" i="2"/>
  <c r="L358" i="2"/>
  <c r="L361" i="6" l="1"/>
  <c r="BY361" i="6"/>
  <c r="CD361" i="6"/>
  <c r="L355" i="6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65" i="2"/>
  <c r="L357" i="2"/>
  <c r="L356" i="2"/>
  <c r="L358" i="8"/>
  <c r="L355" i="8"/>
  <c r="L359" i="6"/>
  <c r="L359" i="4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L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CL322" i="1"/>
  <c r="CL321" i="1"/>
  <c r="L365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2" i="10" l="1"/>
  <c r="BY362" i="10"/>
  <c r="L362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58" i="4"/>
  <c r="BY358" i="4"/>
  <c r="L358" i="4"/>
  <c r="CD357" i="4"/>
  <c r="BY357" i="4"/>
  <c r="L357" i="4"/>
  <c r="CD356" i="4"/>
  <c r="BY356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L352" i="4"/>
  <c r="CD351" i="4"/>
  <c r="BY351" i="4"/>
  <c r="L351" i="4"/>
  <c r="CD350" i="4"/>
  <c r="BY350" i="4"/>
  <c r="L350" i="4"/>
  <c r="CD349" i="4"/>
  <c r="BY349" i="4"/>
  <c r="L349" i="4"/>
  <c r="CD348" i="4"/>
  <c r="BY348" i="4"/>
  <c r="L348" i="4"/>
  <c r="CD347" i="4"/>
  <c r="BY347" i="4"/>
  <c r="L347" i="4"/>
  <c r="CD346" i="4"/>
  <c r="BY346" i="4"/>
  <c r="L346" i="4"/>
  <c r="CD345" i="4"/>
  <c r="BY345" i="4"/>
  <c r="L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L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L325" i="4"/>
  <c r="CD324" i="4"/>
  <c r="BY324" i="4"/>
  <c r="L324" i="4"/>
  <c r="CD323" i="4"/>
  <c r="BY323" i="4"/>
  <c r="L323" i="4"/>
  <c r="CD322" i="4"/>
  <c r="BY322" i="4"/>
  <c r="L322" i="4"/>
  <c r="CD321" i="4"/>
  <c r="BY321" i="4"/>
  <c r="L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L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L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L144" i="4"/>
  <c r="CD143" i="4"/>
  <c r="BY143" i="4"/>
  <c r="L143" i="4"/>
  <c r="CD142" i="4"/>
  <c r="BY142" i="4"/>
  <c r="L142" i="4"/>
  <c r="CD141" i="4"/>
  <c r="BY141" i="4"/>
  <c r="L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L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L104" i="4"/>
  <c r="CD103" i="4"/>
  <c r="BY103" i="4"/>
  <c r="L103" i="4"/>
  <c r="CD102" i="4"/>
  <c r="BY102" i="4"/>
  <c r="L102" i="4"/>
  <c r="CD101" i="4"/>
  <c r="BY101" i="4"/>
  <c r="L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L94" i="4"/>
  <c r="CD93" i="4"/>
  <c r="BY93" i="4"/>
  <c r="L93" i="4"/>
  <c r="CD92" i="4"/>
  <c r="BY92" i="4"/>
  <c r="L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L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8" i="6"/>
  <c r="BY358" i="6"/>
  <c r="L358" i="6"/>
  <c r="CD357" i="6"/>
  <c r="BY357" i="6"/>
  <c r="L357" i="6"/>
  <c r="CD356" i="6"/>
  <c r="BY356" i="6"/>
  <c r="L356" i="6"/>
  <c r="CD354" i="6"/>
  <c r="BY354" i="6"/>
  <c r="L354" i="6"/>
  <c r="CD353" i="6"/>
  <c r="BY353" i="6"/>
  <c r="L353" i="6"/>
  <c r="CD352" i="6"/>
  <c r="BY352" i="6"/>
  <c r="L352" i="6"/>
  <c r="CD351" i="6"/>
  <c r="BY351" i="6"/>
  <c r="L351" i="6"/>
  <c r="CD350" i="6"/>
  <c r="BY350" i="6"/>
  <c r="L350" i="6"/>
  <c r="CD349" i="6"/>
  <c r="BY349" i="6"/>
  <c r="L349" i="6"/>
  <c r="CD348" i="6"/>
  <c r="BY348" i="6"/>
  <c r="L348" i="6"/>
  <c r="CD347" i="6"/>
  <c r="BY347" i="6"/>
  <c r="L347" i="6"/>
  <c r="CD346" i="6"/>
  <c r="BY346" i="6"/>
  <c r="L346" i="6"/>
  <c r="CD345" i="6"/>
  <c r="BY345" i="6"/>
  <c r="L345" i="6"/>
  <c r="CD344" i="6"/>
  <c r="BY344" i="6"/>
  <c r="L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L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L325" i="6"/>
  <c r="CD324" i="6"/>
  <c r="BY324" i="6"/>
  <c r="L324" i="6"/>
  <c r="CD323" i="6"/>
  <c r="BY323" i="6"/>
  <c r="L323" i="6"/>
  <c r="CD322" i="6"/>
  <c r="BY322" i="6"/>
  <c r="L322" i="6"/>
  <c r="CD321" i="6"/>
  <c r="BY321" i="6"/>
  <c r="L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L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L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L144" i="6"/>
  <c r="CD143" i="6"/>
  <c r="BY143" i="6"/>
  <c r="L143" i="6"/>
  <c r="CD142" i="6"/>
  <c r="BY142" i="6"/>
  <c r="L142" i="6"/>
  <c r="CD141" i="6"/>
  <c r="BY141" i="6"/>
  <c r="L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L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L104" i="6"/>
  <c r="CD103" i="6"/>
  <c r="BY103" i="6"/>
  <c r="L103" i="6"/>
  <c r="CD102" i="6"/>
  <c r="BY102" i="6"/>
  <c r="L102" i="6"/>
  <c r="CD101" i="6"/>
  <c r="BY101" i="6"/>
  <c r="L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L94" i="6"/>
  <c r="CD93" i="6"/>
  <c r="BY93" i="6"/>
  <c r="L93" i="6"/>
  <c r="CD92" i="6"/>
  <c r="BY92" i="6"/>
  <c r="L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L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L352" i="8"/>
  <c r="L353" i="8"/>
  <c r="L354" i="8"/>
  <c r="CD358" i="8"/>
  <c r="BY358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<sst xmlns="http://schemas.openxmlformats.org/spreadsheetml/2006/main" count="9192" uniqueCount="448">
  <si>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</si>
  <si>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</si>
  <si>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</si>
  <si>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</si>
  <si>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</si>
  <si>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</si>
  <si>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</si>
  <si>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</si>
  <si>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</si>
  <si>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</si>
  <si>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</si>
  <si>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</si>
  <si>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</si>
  <si>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</si>
  <si>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</si>
  <si>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</si>
  <si>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</si>
  <si>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</si>
  <si>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</si>
  <si>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</si>
  <si>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</si>
  <si>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</si>
  <si>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</si>
  <si>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</si>
  <si>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</si>
  <si>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</si>
  <si>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</si>
  <si>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</si>
  <si>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</si>
  <si>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</si>
  <si>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</si>
  <si>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</si>
  <si>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</si>
  <si>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</si>
  <si>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</si>
  <si>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</si>
  <si>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</si>
  <si>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</si>
  <si>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</si>
  <si>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</si>
  <si>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</si>
  <si>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</si>
  <si>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</si>
  <si>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</si>
  <si>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</si>
  <si>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</si>
  <si>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</si>
  <si>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</si>
  <si>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</si>
  <si>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</si>
  <si>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</si>
  <si>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</si>
  <si>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</si>
  <si>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</si>
  <si>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</si>
  <si>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</si>
  <si>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</si>
  <si>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</si>
  <si>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</si>
  <si>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</si>
  <si>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</si>
  <si>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</si>
  <si>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</si>
  <si>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</si>
  <si>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</si>
  <si>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</si>
  <si>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</si>
  <si>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</si>
  <si>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</si>
  <si>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</si>
  <si>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</si>
  <si>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</si>
  <si>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</si>
  <si>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</si>
  <si>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</si>
  <si>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</si>
  <si>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</si>
  <si>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</si>
  <si>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</si>
  <si>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</si>
  <si>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</si>
  <si>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</si>
  <si>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</si>
  <si>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</si>
  <si>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</si>
  <si>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</si>
  <si>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</si>
  <si>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</si>
  <si>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</si>
  <si>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</si>
  <si>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</si>
  <si>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</si>
  <si>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</si>
  <si>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</si>
  <si>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</si>
  <si>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</si>
  <si>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</si>
  <si>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</si>
  <si>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</si>
  <si>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</si>
  <si>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</si>
  <si>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</si>
  <si>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</si>
  <si>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</si>
  <si>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</si>
  <si>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</si>
  <si>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</si>
  <si>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</si>
  <si>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</si>
  <si>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</si>
  <si>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</si>
  <si>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</si>
  <si>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</si>
  <si>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</si>
  <si>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</si>
  <si>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</si>
  <si>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</si>
  <si>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</si>
  <si>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</si>
  <si>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</si>
  <si>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</si>
  <si>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</si>
  <si>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</si>
  <si>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</si>
  <si>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</si>
  <si>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</si>
  <si>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</si>
  <si>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</si>
  <si>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</si>
  <si>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</si>
  <si>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</si>
  <si>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</si>
  <si>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</si>
  <si>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</si>
  <si>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</si>
  <si>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</si>
  <si>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</si>
  <si>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</si>
  <si>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</si>
  <si>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</si>
  <si>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</si>
  <si>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</si>
  <si>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</si>
  <si>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</si>
  <si>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</si>
  <si>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</si>
  <si>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</si>
  <si>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</si>
  <si>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</si>
  <si>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</si>
  <si>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</si>
  <si>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</si>
  <si>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</si>
  <si>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</si>
  <si>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</si>
  <si>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</si>
  <si>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</si>
  <si>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</si>
  <si>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</si>
  <si>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</si>
  <si>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</si>
  <si>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</si>
  <si>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</si>
  <si>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</si>
  <si>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</si>
  <si>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</si>
  <si>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</si>
  <si>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</si>
  <si>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</si>
  <si>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</si>
  <si>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</si>
  <si>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</si>
  <si>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</si>
  <si>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</si>
  <si>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</si>
  <si>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</si>
  <si>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</si>
  <si>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</si>
  <si>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</si>
  <si>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</si>
  <si>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</si>
  <si>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</si>
  <si>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</si>
  <si>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</si>
  <si>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</si>
  <si>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</si>
  <si>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</si>
  <si>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</si>
  <si>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</si>
  <si>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</si>
  <si>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</si>
  <si>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</si>
  <si>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</si>
  <si>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</si>
  <si>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</si>
  <si>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</si>
  <si>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</si>
  <si>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</si>
  <si>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</si>
  <si>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</si>
  <si>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</si>
  <si>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</si>
  <si>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</si>
  <si>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</si>
  <si>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</si>
  <si>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</si>
  <si>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</si>
  <si>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</si>
  <si>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</si>
  <si>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</si>
  <si>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</si>
  <si>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</si>
  <si>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</si>
  <si>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</si>
  <si>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</si>
  <si>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</si>
  <si>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</si>
  <si>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</si>
  <si>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</si>
  <si>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</si>
  <si>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</si>
  <si>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</si>
  <si>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</si>
  <si>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</si>
  <si>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</si>
  <si>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</si>
  <si>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</si>
  <si>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</si>
  <si>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</si>
  <si>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</si>
  <si>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</si>
  <si>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</si>
  <si>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</si>
  <si>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</si>
  <si>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</si>
  <si>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</si>
  <si>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</si>
  <si>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</si>
  <si>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</si>
  <si>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</si>
  <si>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</si>
  <si>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</si>
  <si>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</si>
  <si>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</si>
  <si>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</si>
  <si>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</si>
  <si>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</si>
  <si>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</si>
  <si>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</si>
  <si>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</si>
  <si>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</si>
  <si>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</si>
  <si>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</si>
  <si>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</si>
  <si>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</si>
  <si>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</si>
  <si>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</si>
  <si>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</si>
  <si>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</si>
  <si>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</si>
  <si>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</si>
  <si>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</si>
  <si>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</si>
  <si>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</si>
  <si>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</si>
  <si>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</si>
  <si>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</si>
  <si>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</si>
  <si>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</si>
  <si>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</si>
  <si>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</si>
  <si>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</si>
  <si>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</si>
  <si>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</si>
  <si>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</si>
  <si>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</si>
  <si>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</si>
  <si>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</si>
  <si>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</si>
  <si>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</si>
  <si>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</si>
  <si>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</si>
  <si>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</si>
  <si>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</si>
  <si>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</si>
  <si>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</si>
  <si>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</si>
  <si>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</si>
  <si>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</si>
  <si>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</si>
  <si>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</si>
  <si>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</si>
  <si>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</si>
  <si>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</si>
  <si>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</si>
  <si>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</si>
  <si>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</si>
  <si>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</si>
  <si>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</si>
  <si>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</si>
  <si>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</si>
  <si>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</si>
  <si>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</si>
  <si>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</si>
  <si>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</si>
  <si>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</si>
  <si>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</si>
  <si>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</si>
  <si>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</si>
  <si>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</si>
  <si>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</si>
  <si>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</si>
  <si>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</si>
  <si>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</si>
  <si>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</si>
  <si>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</si>
  <si>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</si>
  <si>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</si>
  <si>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</si>
  <si>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</si>
  <si>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</si>
  <si>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</si>
  <si>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</si>
  <si>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</si>
  <si>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</si>
  <si>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</si>
  <si>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</si>
  <si>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</si>
  <si>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</si>
  <si>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</si>
  <si>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</si>
  <si>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</si>
  <si>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</si>
  <si>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</si>
  <si>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</si>
  <si>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</si>
  <si>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</si>
  <si>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</si>
  <si>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</si>
  <si>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</si>
  <si>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</si>
  <si>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</si>
  <si>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</si>
  <si>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</si>
  <si>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</si>
  <si>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</si>
  <si>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</si>
  <si>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</si>
  <si>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</si>
  <si>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</si>
  <si>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</si>
  <si>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</si>
  <si>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</si>
  <si>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</si>
  <si>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</si>
  <si>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</si>
  <si>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</si>
  <si>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</si>
  <si>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</si>
  <si>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</si>
  <si>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</si>
  <si>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</si>
  <si>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</si>
  <si>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</si>
  <si>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</si>
  <si>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</si>
  <si>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</si>
  <si>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</si>
  <si>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</si>
  <si>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</si>
  <si>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</si>
  <si>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</si>
  <si>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</si>
  <si>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</si>
  <si>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</si>
  <si>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</si>
  <si>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</si>
  <si>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</si>
  <si>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</si>
  <si>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</si>
  <si>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</si>
  <si>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</si>
  <si>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</si>
  <si>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</si>
  <si>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</si>
  <si>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</si>
  <si>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</si>
  <si>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</si>
  <si>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</si>
  <si>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</si>
  <si>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</si>
  <si>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</si>
  <si>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</si>
  <si>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</si>
  <si>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</si>
  <si>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</si>
  <si>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</si>
  <si>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</si>
  <si>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</si>
  <si>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</si>
  <si>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</si>
  <si>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</si>
  <si>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</si>
  <si>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</si>
  <si>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</si>
  <si>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</si>
  <si>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</si>
  <si>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</si>
  <si>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</si>
  <si>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</si>
  <si>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</si>
  <si>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</si>
  <si>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</si>
  <si>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</si>
  <si>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</si>
  <si>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</si>
  <si>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</si>
  <si>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</si>
  <si>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</si>
  <si>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</si>
  <si>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</si>
  <si>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</si>
  <si>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</si>
  <si>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</si>
  <si>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วรรณวนัชเเฮมเห็ดมายองเนส 90g</t>
  </si>
  <si>
    <t xml:space="preserve">ช็อกโกแลตเค้กเลิฟเวอร์ 85 กรัม </t>
  </si>
  <si>
    <t>วรรณวนัชโดนัทเคลือบไวท์ช็อกสตอเบอรี 50g</t>
  </si>
  <si>
    <t>วรรณวนัชมูสนมชมพู 100g</t>
  </si>
  <si>
    <t xml:space="preserve">ครีมฮอร์นวนิลา 3 ชิ้น </t>
  </si>
  <si>
    <t>ครีมฮอร์วนิลา</t>
  </si>
  <si>
    <t xml:space="preserve"> ชูครีมโกโก้ดัทช์ 80 กรัม</t>
  </si>
  <si>
    <t>week 1 (วันที่ 2-8 มีนาคม 2568)</t>
  </si>
  <si>
    <t>week 2 (วันที่ 9-15 มีนาคม 2568)</t>
  </si>
  <si>
    <t>week 3 (วันที่ 16-22 มีนาคม 2568)</t>
  </si>
  <si>
    <t>week 4 (วันที่ 23-29 มีนาคม 2568)</t>
  </si>
  <si>
    <t>week 5 (วันที่ 30-05 มีนาคม - เมษายน 2568)</t>
  </si>
  <si>
    <t>ครีมฮอร์นเดนิชไส้ครีมนม 55g</t>
  </si>
  <si>
    <t>แซนวิชทูน่าคอร์นสลัด120g</t>
  </si>
  <si>
    <t>วรรณวนัชทาร์ตไข่คาลาราเมล50g</t>
  </si>
  <si>
    <t xml:space="preserve"> </t>
  </si>
  <si>
    <t>วรรณวนัชแซนวิชทูน่าคอร์นสลัด120g</t>
  </si>
  <si>
    <t>วรรณวนัชครีมฮอร์นเดนิชไส้ครีมนม55g</t>
  </si>
  <si>
    <t>วรรณวนัชทาร์ตไข่คาราเมล50g</t>
  </si>
  <si>
    <t xml:space="preserve"> ชูครีมช็อกโกแลตดูไบ</t>
  </si>
  <si>
    <t>ชูครีมช็อกโกแลตดูไบ</t>
  </si>
  <si>
    <t>วรรณวนัชแฮมเห็ดมายองเนส 90g</t>
  </si>
  <si>
    <t>วรรณวนัชแซนวิชทูน่าคอร์สลัด 120g</t>
  </si>
  <si>
    <t>วรรณวนัชทาร์ตไข่คาราเมล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</si>
</sst>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0"/>
      <name val="Angsana New"/>
      <family val="1"/>
    </font>
    <font>
      <sz val="18"/>
      <color theme="3"/>
      <name val="Angsana New"/>
      <family val="1"/>
    </font>
  </fonts>
  <fills count="3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8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41" fillId="23" borderId="8" xfId="0" applyFont="1" applyFill="1" applyBorder="1" applyAlignment="1">
      <alignment horizontal="center"/>
    </xf>
    <xf numFmtId="0" fontId="41" fillId="24" borderId="8" xfId="0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19" fillId="38" borderId="22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0" fontId="42" fillId="16" borderId="6" xfId="0" applyFont="1" applyFill="1" applyBorder="1" applyAlignment="1">
      <alignment horizontal="center"/>
    </xf>
    <xf numFmtId="0" fontId="42" fillId="12" borderId="8" xfId="0" applyFont="1" applyFill="1" applyBorder="1" applyAlignment="1">
      <alignment horizontal="center"/>
    </xf>
    <xf numFmtId="3" fontId="42" fillId="16" borderId="6" xfId="0" applyNumberFormat="1" applyFont="1" applyFill="1" applyBorder="1" applyAlignment="1">
      <alignment horizontal="center"/>
    </xf>
    <xf numFmtId="0" fontId="42" fillId="16" borderId="8" xfId="0" applyFont="1" applyFill="1" applyBorder="1" applyAlignment="1">
      <alignment horizontal="center"/>
    </xf>
    <xf numFmtId="3" fontId="42" fillId="16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41" fillId="21" borderId="8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34" borderId="7" xfId="0" applyFont="1" applyFill="1" applyBorder="1" applyAlignment="1">
      <alignment horizontal="center"/>
    </xf>
    <xf numFmtId="0" fontId="34" fillId="33" borderId="6" xfId="0" applyFont="1" applyFill="1" applyBorder="1"/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0" fontId="21" fillId="36" borderId="0" xfId="0" applyFont="1" applyFill="1"/>
    <xf numFmtId="3" fontId="34" fillId="22" borderId="20" xfId="0" applyNumberFormat="1" applyFont="1" applyFill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21" borderId="1" xfId="0" applyFont="1" applyFill="1" applyBorder="1" applyAlignment="1">
      <alignment horizontal="center"/>
    </xf>
    <xf numFmtId="0" fontId="20" fillId="22" borderId="1" xfId="0" applyFont="1" applyFill="1" applyBorder="1" applyAlignment="1">
      <alignment horizontal="center"/>
    </xf>
    <xf numFmtId="0" fontId="20" fillId="23" borderId="1" xfId="0" applyFont="1" applyFill="1" applyBorder="1" applyAlignment="1">
      <alignment horizontal="center"/>
    </xf>
    <xf numFmtId="3" fontId="41" fillId="24" borderId="8" xfId="0" applyNumberFormat="1" applyFont="1" applyFill="1" applyBorder="1" applyAlignment="1">
      <alignment horizontal="center"/>
    </xf>
    <xf numFmtId="0" fontId="21" fillId="0" borderId="0" xfId="0" applyFont="1"/>
    <xf numFmtId="0" fontId="19" fillId="2" borderId="13" xfId="0" applyFont="1" applyFill="1" applyBorder="1" applyAlignment="1">
      <alignment horizontal="center"/>
    </xf>
    <xf numFmtId="0" fontId="41" fillId="23" borderId="7" xfId="0" applyFont="1" applyFill="1" applyBorder="1" applyAlignment="1">
      <alignment horizontal="center"/>
    </xf>
    <xf numFmtId="3" fontId="34" fillId="20" borderId="7" xfId="0" applyNumberFormat="1" applyFont="1" applyFill="1" applyBorder="1" applyAlignment="1">
      <alignment horizontal="center"/>
    </xf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3" fontId="34" fillId="20" borderId="8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4" fillId="23" borderId="7" xfId="0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1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AH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451" t="s">
        <v>0</v>
      </c>
      <c r="B1" s="454" t="s">
        <v>1</v>
      </c>
      <c r="C1" s="454" t="s">
        <v>2</v>
      </c>
      <c r="D1" s="454" t="s">
        <v>3</v>
      </c>
      <c r="E1" s="454" t="s">
        <v>4</v>
      </c>
      <c r="F1" s="455" t="s">
        <v>5</v>
      </c>
      <c r="G1" s="456" t="s">
        <v>6</v>
      </c>
      <c r="H1" s="155" t="s">
        <v>7</v>
      </c>
      <c r="I1" s="457" t="s">
        <v>8</v>
      </c>
      <c r="J1" s="458"/>
      <c r="K1" s="459"/>
      <c r="L1" s="460"/>
      <c r="M1" s="458"/>
      <c r="N1" s="461" t="s">
        <v>417</v>
      </c>
      <c r="O1" s="460"/>
      <c r="P1" s="460"/>
      <c r="Q1" s="460"/>
      <c r="R1" s="460"/>
      <c r="S1" s="460"/>
      <c r="T1" s="460"/>
      <c r="U1" s="460"/>
      <c r="V1" s="460"/>
      <c r="W1" s="460"/>
      <c r="X1" s="460"/>
      <c r="Y1" s="460"/>
      <c r="Z1" s="460"/>
      <c r="AA1" s="460"/>
      <c r="AB1" s="460"/>
      <c r="AC1" s="460"/>
      <c r="AD1" s="460"/>
      <c r="AE1" s="460"/>
      <c r="AF1" s="460"/>
      <c r="AG1" s="460"/>
      <c r="AH1" s="458"/>
      <c r="AI1" s="461" t="s">
        <v>418</v>
      </c>
      <c r="AJ1" s="460"/>
      <c r="AK1" s="460"/>
      <c r="AL1" s="460"/>
      <c r="AM1" s="460"/>
      <c r="AN1" s="460"/>
      <c r="AO1" s="460"/>
      <c r="AP1" s="460"/>
      <c r="AQ1" s="460"/>
      <c r="AR1" s="460"/>
      <c r="AS1" s="460"/>
      <c r="AT1" s="460"/>
      <c r="AU1" s="460"/>
      <c r="AV1" s="460"/>
      <c r="AW1" s="460"/>
      <c r="AX1" s="460"/>
      <c r="AY1" s="460"/>
      <c r="AZ1" s="460"/>
      <c r="BA1" s="460"/>
      <c r="BB1" s="460"/>
      <c r="BC1" s="458"/>
      <c r="BD1" s="461" t="s">
        <v>419</v>
      </c>
      <c r="BE1" s="460"/>
      <c r="BF1" s="460"/>
      <c r="BG1" s="460"/>
      <c r="BH1" s="460"/>
      <c r="BI1" s="460"/>
      <c r="BJ1" s="460"/>
      <c r="BK1" s="460"/>
      <c r="BL1" s="460"/>
      <c r="BM1" s="460"/>
      <c r="BN1" s="460"/>
      <c r="BO1" s="460"/>
      <c r="BP1" s="460"/>
      <c r="BQ1" s="460"/>
      <c r="BR1" s="460"/>
      <c r="BS1" s="460"/>
      <c r="BT1" s="460"/>
      <c r="BU1" s="460"/>
      <c r="BV1" s="460"/>
      <c r="BW1" s="460"/>
      <c r="BX1" s="458"/>
      <c r="BY1" s="461" t="s">
        <v>420</v>
      </c>
      <c r="BZ1" s="460"/>
      <c r="CA1" s="460"/>
      <c r="CB1" s="460"/>
      <c r="CC1" s="460"/>
      <c r="CD1" s="460"/>
      <c r="CE1" s="460"/>
      <c r="CF1" s="460"/>
      <c r="CG1" s="460"/>
      <c r="CH1" s="460"/>
      <c r="CI1" s="460"/>
      <c r="CJ1" s="460"/>
      <c r="CK1" s="460"/>
      <c r="CL1" s="460"/>
      <c r="CM1" s="460"/>
      <c r="CN1" s="460"/>
      <c r="CO1" s="460"/>
      <c r="CP1" s="460"/>
      <c r="CQ1" s="460"/>
      <c r="CR1" s="460"/>
      <c r="CS1" s="458"/>
      <c r="CT1" s="461" t="s">
        <v>421</v>
      </c>
      <c r="CU1" s="460"/>
      <c r="CV1" s="460"/>
      <c r="CW1" s="460"/>
      <c r="CX1" s="460"/>
      <c r="CY1" s="460"/>
      <c r="CZ1" s="460"/>
      <c r="DA1" s="460"/>
      <c r="DB1" s="460"/>
      <c r="DC1" s="460"/>
      <c r="DD1" s="460"/>
      <c r="DE1" s="460"/>
      <c r="DF1" s="460"/>
      <c r="DG1" s="460"/>
      <c r="DH1" s="460"/>
      <c r="DI1" s="460"/>
      <c r="DJ1" s="460"/>
      <c r="DK1" s="460"/>
      <c r="DL1" s="460"/>
      <c r="DM1" s="460"/>
      <c r="DN1" s="458"/>
    </row>
    <row r="2" spans="1:118" ht="26.25">
      <c r="A2" s="452"/>
      <c r="B2" s="452"/>
      <c r="C2" s="452"/>
      <c r="D2" s="452"/>
      <c r="E2" s="452"/>
      <c r="F2" s="452"/>
      <c r="G2" s="452"/>
      <c r="H2" s="246"/>
      <c r="I2" s="462" t="s">
        <v>11</v>
      </c>
      <c r="J2" s="462" t="s">
        <v>12</v>
      </c>
      <c r="K2" s="459" t="s">
        <v>13</v>
      </c>
      <c r="L2" s="460"/>
      <c r="M2" s="458"/>
      <c r="N2" s="465" t="s">
        <v>14</v>
      </c>
      <c r="O2" s="460"/>
      <c r="P2" s="458"/>
      <c r="Q2" s="465" t="s">
        <v>15</v>
      </c>
      <c r="R2" s="460"/>
      <c r="S2" s="458"/>
      <c r="T2" s="465" t="s">
        <v>16</v>
      </c>
      <c r="U2" s="460"/>
      <c r="V2" s="458"/>
      <c r="W2" s="465" t="s">
        <v>17</v>
      </c>
      <c r="X2" s="460"/>
      <c r="Y2" s="458"/>
      <c r="Z2" s="465" t="s">
        <v>18</v>
      </c>
      <c r="AA2" s="460"/>
      <c r="AB2" s="458"/>
      <c r="AC2" s="465" t="s">
        <v>19</v>
      </c>
      <c r="AD2" s="460"/>
      <c r="AE2" s="458"/>
      <c r="AF2" s="465" t="s">
        <v>20</v>
      </c>
      <c r="AG2" s="460"/>
      <c r="AH2" s="458"/>
      <c r="AI2" s="465" t="s">
        <v>14</v>
      </c>
      <c r="AJ2" s="460"/>
      <c r="AK2" s="458"/>
      <c r="AL2" s="465" t="s">
        <v>15</v>
      </c>
      <c r="AM2" s="460"/>
      <c r="AN2" s="458"/>
      <c r="AO2" s="465" t="s">
        <v>16</v>
      </c>
      <c r="AP2" s="460"/>
      <c r="AQ2" s="458"/>
      <c r="AR2" s="465" t="s">
        <v>17</v>
      </c>
      <c r="AS2" s="460"/>
      <c r="AT2" s="458"/>
      <c r="AU2" s="465" t="s">
        <v>18</v>
      </c>
      <c r="AV2" s="460"/>
      <c r="AW2" s="458"/>
      <c r="AX2" s="465" t="s">
        <v>19</v>
      </c>
      <c r="AY2" s="460"/>
      <c r="AZ2" s="458"/>
      <c r="BA2" s="465" t="s">
        <v>20</v>
      </c>
      <c r="BB2" s="460"/>
      <c r="BC2" s="458"/>
      <c r="BD2" s="465" t="s">
        <v>14</v>
      </c>
      <c r="BE2" s="460"/>
      <c r="BF2" s="458"/>
      <c r="BG2" s="465" t="s">
        <v>15</v>
      </c>
      <c r="BH2" s="460"/>
      <c r="BI2" s="458"/>
      <c r="BJ2" s="465" t="s">
        <v>16</v>
      </c>
      <c r="BK2" s="460"/>
      <c r="BL2" s="458"/>
      <c r="BM2" s="465" t="s">
        <v>17</v>
      </c>
      <c r="BN2" s="460"/>
      <c r="BO2" s="458"/>
      <c r="BP2" s="465" t="s">
        <v>18</v>
      </c>
      <c r="BQ2" s="460"/>
      <c r="BR2" s="458"/>
      <c r="BS2" s="465" t="s">
        <v>19</v>
      </c>
      <c r="BT2" s="460"/>
      <c r="BU2" s="458"/>
      <c r="BV2" s="465" t="s">
        <v>20</v>
      </c>
      <c r="BW2" s="460"/>
      <c r="BX2" s="458"/>
      <c r="BY2" s="465" t="s">
        <v>14</v>
      </c>
      <c r="BZ2" s="460"/>
      <c r="CA2" s="458"/>
      <c r="CB2" s="465" t="s">
        <v>15</v>
      </c>
      <c r="CC2" s="460"/>
      <c r="CD2" s="458"/>
      <c r="CE2" s="465" t="s">
        <v>16</v>
      </c>
      <c r="CF2" s="460"/>
      <c r="CG2" s="458"/>
      <c r="CH2" s="465" t="s">
        <v>17</v>
      </c>
      <c r="CI2" s="460"/>
      <c r="CJ2" s="458"/>
      <c r="CK2" s="465" t="s">
        <v>18</v>
      </c>
      <c r="CL2" s="460"/>
      <c r="CM2" s="458"/>
      <c r="CN2" s="465" t="s">
        <v>19</v>
      </c>
      <c r="CO2" s="460"/>
      <c r="CP2" s="458"/>
      <c r="CQ2" s="465" t="s">
        <v>20</v>
      </c>
      <c r="CR2" s="460"/>
      <c r="CS2" s="458"/>
      <c r="CT2" s="465" t="s">
        <v>14</v>
      </c>
      <c r="CU2" s="460"/>
      <c r="CV2" s="458"/>
      <c r="CW2" s="465" t="s">
        <v>15</v>
      </c>
      <c r="CX2" s="460"/>
      <c r="CY2" s="458"/>
      <c r="CZ2" s="465" t="s">
        <v>16</v>
      </c>
      <c r="DA2" s="460"/>
      <c r="DB2" s="458"/>
      <c r="DC2" s="465" t="s">
        <v>17</v>
      </c>
      <c r="DD2" s="460"/>
      <c r="DE2" s="458"/>
      <c r="DF2" s="465" t="s">
        <v>18</v>
      </c>
      <c r="DG2" s="460"/>
      <c r="DH2" s="458"/>
      <c r="DI2" s="465" t="s">
        <v>19</v>
      </c>
      <c r="DJ2" s="460"/>
      <c r="DK2" s="458"/>
      <c r="DL2" s="465" t="s">
        <v>20</v>
      </c>
      <c r="DM2" s="460"/>
      <c r="DN2" s="458"/>
    </row>
    <row r="3" spans="1:118" ht="26.25">
      <c r="A3" s="452"/>
      <c r="B3" s="452"/>
      <c r="C3" s="452"/>
      <c r="D3" s="452"/>
      <c r="E3" s="452"/>
      <c r="F3" s="452"/>
      <c r="G3" s="452"/>
      <c r="H3" s="246"/>
      <c r="I3" s="463"/>
      <c r="J3" s="463"/>
      <c r="K3" s="459" t="s">
        <v>21</v>
      </c>
      <c r="L3" s="460"/>
      <c r="M3" s="458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465">
        <v>30</v>
      </c>
      <c r="DG3" s="460"/>
      <c r="DH3" s="458"/>
      <c r="DI3" s="465">
        <v>31</v>
      </c>
      <c r="DJ3" s="460"/>
      <c r="DK3" s="458"/>
      <c r="DL3" s="465">
        <v>1</v>
      </c>
      <c r="DM3" s="460"/>
      <c r="DN3" s="458"/>
    </row>
    <row r="4" spans="1:118" ht="60.75" customHeight="1">
      <c r="A4" s="453"/>
      <c r="B4" s="453"/>
      <c r="C4" s="453"/>
      <c r="D4" s="453"/>
      <c r="E4" s="453"/>
      <c r="F4" s="453"/>
      <c r="G4" s="453"/>
      <c r="H4" s="247"/>
      <c r="I4" s="464"/>
      <c r="J4" s="46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80</v>
      </c>
      <c r="M5" s="172">
        <v>0</v>
      </c>
      <c r="N5" s="173"/>
      <c r="O5" s="202">
        <v>10</v>
      </c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>
        <v>10</v>
      </c>
      <c r="AB5" s="173"/>
      <c r="AC5" s="173"/>
      <c r="AD5" s="214"/>
      <c r="AE5" s="173"/>
      <c r="AF5" s="173"/>
      <c r="AG5" s="174"/>
      <c r="AH5" s="173"/>
      <c r="AI5" s="173"/>
      <c r="AJ5" s="202">
        <v>10</v>
      </c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>
        <v>10</v>
      </c>
      <c r="AW5" s="173"/>
      <c r="AX5" s="173"/>
      <c r="AY5" s="214"/>
      <c r="AZ5" s="173"/>
      <c r="BA5" s="173"/>
      <c r="BB5" s="174"/>
      <c r="BC5" s="173"/>
      <c r="BD5" s="173"/>
      <c r="BE5" s="202">
        <v>10</v>
      </c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>
        <v>10</v>
      </c>
      <c r="BR5" s="173"/>
      <c r="BS5" s="173"/>
      <c r="BT5" s="214"/>
      <c r="BU5" s="173"/>
      <c r="BV5" s="173"/>
      <c r="BW5" s="174"/>
      <c r="BX5" s="173"/>
      <c r="BY5" s="173"/>
      <c r="BZ5" s="202">
        <v>10</v>
      </c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>
        <v>10</v>
      </c>
      <c r="CM5" s="173"/>
      <c r="CN5" s="173"/>
      <c r="CO5" s="214"/>
      <c r="CP5" s="173"/>
      <c r="CQ5" s="173"/>
      <c r="CR5" s="174"/>
      <c r="CS5" s="173"/>
      <c r="CT5" s="173"/>
      <c r="CU5" s="202">
        <v>10</v>
      </c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>
        <v>10</v>
      </c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7680</v>
      </c>
      <c r="M9" s="172">
        <v>0</v>
      </c>
      <c r="N9" s="173"/>
      <c r="O9" s="218">
        <v>1500</v>
      </c>
      <c r="P9" s="173"/>
      <c r="Q9" s="173"/>
      <c r="R9" s="211"/>
      <c r="S9" s="173"/>
      <c r="T9" s="173"/>
      <c r="U9" s="205">
        <v>420</v>
      </c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>
        <v>1500</v>
      </c>
      <c r="AK9" s="173"/>
      <c r="AL9" s="173"/>
      <c r="AM9" s="211"/>
      <c r="AN9" s="173"/>
      <c r="AO9" s="173"/>
      <c r="AP9" s="205">
        <v>420</v>
      </c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>
        <v>1500</v>
      </c>
      <c r="BF9" s="173"/>
      <c r="BG9" s="173"/>
      <c r="BH9" s="211"/>
      <c r="BI9" s="173"/>
      <c r="BJ9" s="173"/>
      <c r="BK9" s="205">
        <v>420</v>
      </c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>
        <v>1500</v>
      </c>
      <c r="CA9" s="173"/>
      <c r="CB9" s="173"/>
      <c r="CC9" s="211"/>
      <c r="CD9" s="173"/>
      <c r="CE9" s="173"/>
      <c r="CF9" s="205">
        <v>420</v>
      </c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>
        <v>1500</v>
      </c>
      <c r="CV9" s="173"/>
      <c r="CW9" s="173"/>
      <c r="CX9" s="211"/>
      <c r="CY9" s="173"/>
      <c r="CZ9" s="173"/>
      <c r="DA9" s="205">
        <v>420</v>
      </c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3140</v>
      </c>
      <c r="M17" s="172">
        <v>0</v>
      </c>
      <c r="N17" s="173"/>
      <c r="O17" s="202">
        <v>150</v>
      </c>
      <c r="P17" s="173"/>
      <c r="Q17" s="173"/>
      <c r="R17" s="211"/>
      <c r="S17" s="173"/>
      <c r="T17" s="173"/>
      <c r="U17" s="205">
        <v>500</v>
      </c>
      <c r="V17" s="173"/>
      <c r="W17" s="173"/>
      <c r="X17" s="213"/>
      <c r="Y17" s="173"/>
      <c r="Z17" s="173"/>
      <c r="AA17" s="207">
        <v>120</v>
      </c>
      <c r="AB17" s="173"/>
      <c r="AC17" s="173"/>
      <c r="AD17" s="214"/>
      <c r="AE17" s="173"/>
      <c r="AF17" s="173"/>
      <c r="AG17" s="174"/>
      <c r="AH17" s="173"/>
      <c r="AI17" s="173"/>
      <c r="AJ17" s="202">
        <v>150</v>
      </c>
      <c r="AK17" s="173"/>
      <c r="AL17" s="173"/>
      <c r="AM17" s="211"/>
      <c r="AN17" s="173"/>
      <c r="AO17" s="173"/>
      <c r="AP17" s="205">
        <v>550</v>
      </c>
      <c r="AQ17" s="173"/>
      <c r="AR17" s="173"/>
      <c r="AS17" s="213"/>
      <c r="AT17" s="173"/>
      <c r="AU17" s="173"/>
      <c r="AV17" s="207">
        <v>130</v>
      </c>
      <c r="AW17" s="173"/>
      <c r="AX17" s="173"/>
      <c r="AY17" s="214"/>
      <c r="AZ17" s="173"/>
      <c r="BA17" s="173"/>
      <c r="BB17" s="174"/>
      <c r="BC17" s="173"/>
      <c r="BD17" s="173"/>
      <c r="BE17" s="202">
        <v>150</v>
      </c>
      <c r="BF17" s="173"/>
      <c r="BG17" s="173"/>
      <c r="BH17" s="211"/>
      <c r="BI17" s="173"/>
      <c r="BJ17" s="173"/>
      <c r="BK17" s="205">
        <v>500</v>
      </c>
      <c r="BL17" s="173"/>
      <c r="BM17" s="173"/>
      <c r="BN17" s="213"/>
      <c r="BO17" s="173"/>
      <c r="BP17" s="173"/>
      <c r="BQ17" s="207">
        <v>120</v>
      </c>
      <c r="BR17" s="173"/>
      <c r="BS17" s="173"/>
      <c r="BT17" s="214"/>
      <c r="BU17" s="173"/>
      <c r="BV17" s="173"/>
      <c r="BW17" s="174"/>
      <c r="BX17" s="173"/>
      <c r="BY17" s="173"/>
      <c r="BZ17" s="202">
        <v>150</v>
      </c>
      <c r="CA17" s="173"/>
      <c r="CB17" s="173"/>
      <c r="CC17" s="211"/>
      <c r="CD17" s="173"/>
      <c r="CE17" s="173"/>
      <c r="CF17" s="205">
        <v>500</v>
      </c>
      <c r="CG17" s="173"/>
      <c r="CH17" s="173"/>
      <c r="CI17" s="213"/>
      <c r="CJ17" s="173"/>
      <c r="CK17" s="173"/>
      <c r="CL17" s="207">
        <v>120</v>
      </c>
      <c r="CM17" s="173"/>
      <c r="CN17" s="173"/>
      <c r="CO17" s="214"/>
      <c r="CP17" s="173"/>
      <c r="CQ17" s="173"/>
      <c r="CR17" s="174"/>
      <c r="CS17" s="173"/>
      <c r="CT17" s="173"/>
      <c r="CU17" s="202">
        <v>150</v>
      </c>
      <c r="CV17" s="173"/>
      <c r="CW17" s="173"/>
      <c r="CX17" s="211"/>
      <c r="CY17" s="173"/>
      <c r="CZ17" s="173"/>
      <c r="DA17" s="205">
        <v>500</v>
      </c>
      <c r="DB17" s="173"/>
      <c r="DC17" s="173"/>
      <c r="DD17" s="213"/>
      <c r="DE17" s="173"/>
      <c r="DF17" s="173"/>
      <c r="DG17" s="207">
        <v>120</v>
      </c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160</v>
      </c>
      <c r="M32" s="172">
        <v>0</v>
      </c>
      <c r="N32" s="173"/>
      <c r="O32" s="202">
        <v>20</v>
      </c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>
        <v>20</v>
      </c>
      <c r="AB32" s="173"/>
      <c r="AC32" s="173"/>
      <c r="AD32" s="214"/>
      <c r="AE32" s="173"/>
      <c r="AF32" s="173"/>
      <c r="AG32" s="174"/>
      <c r="AH32" s="173"/>
      <c r="AI32" s="173"/>
      <c r="AJ32" s="202">
        <v>20</v>
      </c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>
        <v>20</v>
      </c>
      <c r="AW32" s="173"/>
      <c r="AX32" s="173"/>
      <c r="AY32" s="214"/>
      <c r="AZ32" s="173"/>
      <c r="BA32" s="173"/>
      <c r="BB32" s="174"/>
      <c r="BC32" s="173"/>
      <c r="BD32" s="173"/>
      <c r="BE32" s="202">
        <v>20</v>
      </c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>
        <v>20</v>
      </c>
      <c r="BR32" s="173"/>
      <c r="BS32" s="173"/>
      <c r="BT32" s="214"/>
      <c r="BU32" s="173"/>
      <c r="BV32" s="173"/>
      <c r="BW32" s="174"/>
      <c r="BX32" s="173"/>
      <c r="BY32" s="173"/>
      <c r="BZ32" s="202">
        <v>20</v>
      </c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>
        <v>20</v>
      </c>
      <c r="CM32" s="173"/>
      <c r="CN32" s="173"/>
      <c r="CO32" s="214"/>
      <c r="CP32" s="173"/>
      <c r="CQ32" s="173"/>
      <c r="CR32" s="174"/>
      <c r="CS32" s="173"/>
      <c r="CT32" s="173"/>
      <c r="CU32" s="202">
        <v>20</v>
      </c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>
        <v>20</v>
      </c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1310</v>
      </c>
      <c r="M62" s="172">
        <v>0</v>
      </c>
      <c r="N62" s="173"/>
      <c r="O62" s="202">
        <v>70</v>
      </c>
      <c r="P62" s="173"/>
      <c r="Q62" s="173"/>
      <c r="R62" s="211"/>
      <c r="S62" s="173"/>
      <c r="T62" s="173"/>
      <c r="U62" s="205">
        <v>150</v>
      </c>
      <c r="V62" s="173"/>
      <c r="W62" s="173"/>
      <c r="X62" s="213"/>
      <c r="Y62" s="173"/>
      <c r="Z62" s="173"/>
      <c r="AA62" s="207">
        <v>100</v>
      </c>
      <c r="AB62" s="173"/>
      <c r="AC62" s="173"/>
      <c r="AD62" s="214"/>
      <c r="AE62" s="173"/>
      <c r="AF62" s="173"/>
      <c r="AG62" s="174"/>
      <c r="AH62" s="173"/>
      <c r="AI62" s="173"/>
      <c r="AJ62" s="202">
        <v>100</v>
      </c>
      <c r="AK62" s="173"/>
      <c r="AL62" s="173"/>
      <c r="AM62" s="211"/>
      <c r="AN62" s="173"/>
      <c r="AO62" s="173"/>
      <c r="AP62" s="205">
        <v>150</v>
      </c>
      <c r="AQ62" s="173"/>
      <c r="AR62" s="173"/>
      <c r="AS62" s="213"/>
      <c r="AT62" s="173"/>
      <c r="AU62" s="173"/>
      <c r="AV62" s="207">
        <v>100</v>
      </c>
      <c r="AW62" s="173"/>
      <c r="AX62" s="173"/>
      <c r="AY62" s="214"/>
      <c r="AZ62" s="173"/>
      <c r="BA62" s="173"/>
      <c r="BB62" s="174"/>
      <c r="BC62" s="173"/>
      <c r="BD62" s="173"/>
      <c r="BE62" s="202">
        <v>70</v>
      </c>
      <c r="BF62" s="173"/>
      <c r="BG62" s="173"/>
      <c r="BH62" s="211"/>
      <c r="BI62" s="173"/>
      <c r="BJ62" s="173"/>
      <c r="BK62" s="205">
        <v>150</v>
      </c>
      <c r="BL62" s="173"/>
      <c r="BM62" s="173"/>
      <c r="BN62" s="213"/>
      <c r="BO62" s="173"/>
      <c r="BP62" s="173"/>
      <c r="BQ62" s="207">
        <v>100</v>
      </c>
      <c r="BR62" s="173"/>
      <c r="BS62" s="173"/>
      <c r="BT62" s="214"/>
      <c r="BU62" s="173"/>
      <c r="BV62" s="173"/>
      <c r="BW62" s="174"/>
      <c r="BX62" s="173"/>
      <c r="BY62" s="173"/>
      <c r="BZ62" s="202">
        <v>70</v>
      </c>
      <c r="CA62" s="173"/>
      <c r="CB62" s="173"/>
      <c r="CC62" s="211"/>
      <c r="CD62" s="173"/>
      <c r="CE62" s="173"/>
      <c r="CF62" s="205">
        <v>150</v>
      </c>
      <c r="CG62" s="173"/>
      <c r="CH62" s="173"/>
      <c r="CI62" s="213"/>
      <c r="CJ62" s="173"/>
      <c r="CK62" s="173"/>
      <c r="CL62" s="207">
        <v>100</v>
      </c>
      <c r="CM62" s="173"/>
      <c r="CN62" s="173"/>
      <c r="CO62" s="214"/>
      <c r="CP62" s="173"/>
      <c r="CQ62" s="173"/>
      <c r="CR62" s="174"/>
      <c r="CS62" s="173"/>
      <c r="CT62" s="173"/>
      <c r="CU62" s="202">
        <v>70</v>
      </c>
      <c r="CV62" s="173"/>
      <c r="CW62" s="173"/>
      <c r="CX62" s="211"/>
      <c r="CY62" s="173"/>
      <c r="CZ62" s="173"/>
      <c r="DA62" s="205">
        <v>150</v>
      </c>
      <c r="DB62" s="173"/>
      <c r="DC62" s="173"/>
      <c r="DD62" s="213"/>
      <c r="DE62" s="173"/>
      <c r="DF62" s="173"/>
      <c r="DG62" s="207">
        <v>100</v>
      </c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3200</v>
      </c>
      <c r="M92" s="172">
        <v>0</v>
      </c>
      <c r="N92" s="173"/>
      <c r="O92" s="202">
        <v>650</v>
      </c>
      <c r="P92" s="173"/>
      <c r="Q92" s="173"/>
      <c r="R92" s="211"/>
      <c r="S92" s="173"/>
      <c r="T92" s="173"/>
      <c r="U92" s="205">
        <v>150</v>
      </c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>
        <v>650</v>
      </c>
      <c r="AK92" s="173"/>
      <c r="AL92" s="173"/>
      <c r="AM92" s="211"/>
      <c r="AN92" s="173"/>
      <c r="AO92" s="173"/>
      <c r="AP92" s="205">
        <v>150</v>
      </c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>
        <v>650</v>
      </c>
      <c r="BF92" s="173"/>
      <c r="BG92" s="173"/>
      <c r="BH92" s="211"/>
      <c r="BI92" s="173"/>
      <c r="BJ92" s="173"/>
      <c r="BK92" s="205">
        <v>150</v>
      </c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>
        <v>650</v>
      </c>
      <c r="CA92" s="173"/>
      <c r="CB92" s="173"/>
      <c r="CC92" s="211"/>
      <c r="CD92" s="173"/>
      <c r="CE92" s="173"/>
      <c r="CF92" s="205">
        <v>150</v>
      </c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>
        <v>650</v>
      </c>
      <c r="CV92" s="173"/>
      <c r="CW92" s="173"/>
      <c r="CX92" s="211"/>
      <c r="CY92" s="173"/>
      <c r="CZ92" s="173"/>
      <c r="DA92" s="205">
        <v>150</v>
      </c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2440</v>
      </c>
      <c r="M93" s="172">
        <v>0</v>
      </c>
      <c r="N93" s="173"/>
      <c r="O93" s="202">
        <v>450</v>
      </c>
      <c r="P93" s="173"/>
      <c r="Q93" s="173"/>
      <c r="R93" s="211"/>
      <c r="S93" s="173"/>
      <c r="T93" s="173"/>
      <c r="U93" s="205">
        <v>160</v>
      </c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>
        <v>450</v>
      </c>
      <c r="AK93" s="173"/>
      <c r="AL93" s="173"/>
      <c r="AM93" s="211"/>
      <c r="AN93" s="173"/>
      <c r="AO93" s="173"/>
      <c r="AP93" s="205">
        <v>160</v>
      </c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>
        <v>450</v>
      </c>
      <c r="BF93" s="173"/>
      <c r="BG93" s="173"/>
      <c r="BH93" s="211"/>
      <c r="BI93" s="173"/>
      <c r="BJ93" s="173"/>
      <c r="BK93" s="205">
        <v>160</v>
      </c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>
        <v>450</v>
      </c>
      <c r="CA93" s="173"/>
      <c r="CB93" s="173"/>
      <c r="CC93" s="211"/>
      <c r="CD93" s="173"/>
      <c r="CE93" s="173"/>
      <c r="CF93" s="205">
        <v>160</v>
      </c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>
        <v>450</v>
      </c>
      <c r="CV93" s="173"/>
      <c r="CW93" s="173"/>
      <c r="CX93" s="211"/>
      <c r="CY93" s="173"/>
      <c r="CZ93" s="173"/>
      <c r="DA93" s="205">
        <v>160</v>
      </c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2600</v>
      </c>
      <c r="M94" s="172">
        <v>0</v>
      </c>
      <c r="N94" s="173"/>
      <c r="O94" s="202">
        <v>550</v>
      </c>
      <c r="P94" s="173"/>
      <c r="Q94" s="173"/>
      <c r="R94" s="211"/>
      <c r="S94" s="173"/>
      <c r="T94" s="173"/>
      <c r="U94" s="205">
        <v>100</v>
      </c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>
        <v>550</v>
      </c>
      <c r="AK94" s="173"/>
      <c r="AL94" s="173"/>
      <c r="AM94" s="211"/>
      <c r="AN94" s="173"/>
      <c r="AO94" s="173"/>
      <c r="AP94" s="205">
        <v>100</v>
      </c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>
        <v>550</v>
      </c>
      <c r="BF94" s="173"/>
      <c r="BG94" s="173"/>
      <c r="BH94" s="211"/>
      <c r="BI94" s="173"/>
      <c r="BJ94" s="173"/>
      <c r="BK94" s="205">
        <v>100</v>
      </c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>
        <v>550</v>
      </c>
      <c r="CA94" s="173"/>
      <c r="CB94" s="173"/>
      <c r="CC94" s="211"/>
      <c r="CD94" s="173"/>
      <c r="CE94" s="173"/>
      <c r="CF94" s="205">
        <v>100</v>
      </c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>
        <v>550</v>
      </c>
      <c r="CV94" s="173"/>
      <c r="CW94" s="173"/>
      <c r="CX94" s="211"/>
      <c r="CY94" s="173"/>
      <c r="CZ94" s="173"/>
      <c r="DA94" s="205">
        <v>100</v>
      </c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80</v>
      </c>
      <c r="M96" s="172">
        <v>0</v>
      </c>
      <c r="N96" s="173"/>
      <c r="O96" s="202">
        <v>10</v>
      </c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>
        <v>10</v>
      </c>
      <c r="AB96" s="173"/>
      <c r="AC96" s="173"/>
      <c r="AD96" s="214"/>
      <c r="AE96" s="173"/>
      <c r="AF96" s="173"/>
      <c r="AG96" s="174"/>
      <c r="AH96" s="173"/>
      <c r="AI96" s="173"/>
      <c r="AJ96" s="202">
        <v>10</v>
      </c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>
        <v>10</v>
      </c>
      <c r="AW96" s="173"/>
      <c r="AX96" s="173"/>
      <c r="AY96" s="214"/>
      <c r="AZ96" s="173"/>
      <c r="BA96" s="173"/>
      <c r="BB96" s="174"/>
      <c r="BC96" s="173"/>
      <c r="BD96" s="173"/>
      <c r="BE96" s="202">
        <v>10</v>
      </c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>
        <v>10</v>
      </c>
      <c r="BR96" s="173"/>
      <c r="BS96" s="173"/>
      <c r="BT96" s="214"/>
      <c r="BU96" s="173"/>
      <c r="BV96" s="173"/>
      <c r="BW96" s="174"/>
      <c r="BX96" s="173"/>
      <c r="BY96" s="173"/>
      <c r="BZ96" s="202">
        <v>10</v>
      </c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>
        <v>10</v>
      </c>
      <c r="CM96" s="173"/>
      <c r="CN96" s="173"/>
      <c r="CO96" s="214"/>
      <c r="CP96" s="173"/>
      <c r="CQ96" s="173"/>
      <c r="CR96" s="174"/>
      <c r="CS96" s="173"/>
      <c r="CT96" s="173"/>
      <c r="CU96" s="202">
        <v>10</v>
      </c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>
        <v>10</v>
      </c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80</v>
      </c>
      <c r="M97" s="172">
        <v>0</v>
      </c>
      <c r="N97" s="173"/>
      <c r="O97" s="202">
        <v>10</v>
      </c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>
        <v>10</v>
      </c>
      <c r="AB97" s="173"/>
      <c r="AC97" s="173"/>
      <c r="AD97" s="214"/>
      <c r="AE97" s="173"/>
      <c r="AF97" s="173"/>
      <c r="AG97" s="174"/>
      <c r="AH97" s="173"/>
      <c r="AI97" s="173"/>
      <c r="AJ97" s="202">
        <v>10</v>
      </c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>
        <v>10</v>
      </c>
      <c r="AW97" s="173"/>
      <c r="AX97" s="173"/>
      <c r="AY97" s="214"/>
      <c r="AZ97" s="173"/>
      <c r="BA97" s="173"/>
      <c r="BB97" s="174"/>
      <c r="BC97" s="173"/>
      <c r="BD97" s="173"/>
      <c r="BE97" s="202">
        <v>10</v>
      </c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>
        <v>10</v>
      </c>
      <c r="BR97" s="173"/>
      <c r="BS97" s="173"/>
      <c r="BT97" s="214"/>
      <c r="BU97" s="173"/>
      <c r="BV97" s="173"/>
      <c r="BW97" s="174"/>
      <c r="BX97" s="173"/>
      <c r="BY97" s="173"/>
      <c r="BZ97" s="202">
        <v>10</v>
      </c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>
        <v>10</v>
      </c>
      <c r="CM97" s="173"/>
      <c r="CN97" s="173"/>
      <c r="CO97" s="214"/>
      <c r="CP97" s="173"/>
      <c r="CQ97" s="173"/>
      <c r="CR97" s="174"/>
      <c r="CS97" s="173"/>
      <c r="CT97" s="173"/>
      <c r="CU97" s="202">
        <v>10</v>
      </c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>
        <v>10</v>
      </c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280</v>
      </c>
      <c r="M98" s="172">
        <v>0</v>
      </c>
      <c r="N98" s="173"/>
      <c r="O98" s="202">
        <v>40</v>
      </c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>
        <v>30</v>
      </c>
      <c r="AB98" s="173"/>
      <c r="AC98" s="173"/>
      <c r="AD98" s="214"/>
      <c r="AE98" s="173"/>
      <c r="AF98" s="173"/>
      <c r="AG98" s="174"/>
      <c r="AH98" s="173"/>
      <c r="AI98" s="173"/>
      <c r="AJ98" s="202">
        <v>40</v>
      </c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>
        <v>30</v>
      </c>
      <c r="AW98" s="173"/>
      <c r="AX98" s="173"/>
      <c r="AY98" s="214"/>
      <c r="AZ98" s="173"/>
      <c r="BA98" s="173"/>
      <c r="BB98" s="174"/>
      <c r="BC98" s="173"/>
      <c r="BD98" s="173"/>
      <c r="BE98" s="202">
        <v>40</v>
      </c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>
        <v>30</v>
      </c>
      <c r="BR98" s="173"/>
      <c r="BS98" s="173"/>
      <c r="BT98" s="214"/>
      <c r="BU98" s="173"/>
      <c r="BV98" s="173"/>
      <c r="BW98" s="174"/>
      <c r="BX98" s="173"/>
      <c r="BY98" s="173"/>
      <c r="BZ98" s="202">
        <v>40</v>
      </c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>
        <v>30</v>
      </c>
      <c r="CM98" s="173"/>
      <c r="CN98" s="173"/>
      <c r="CO98" s="214"/>
      <c r="CP98" s="173"/>
      <c r="CQ98" s="173"/>
      <c r="CR98" s="174"/>
      <c r="CS98" s="173"/>
      <c r="CT98" s="173"/>
      <c r="CU98" s="202">
        <v>40</v>
      </c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>
        <v>30</v>
      </c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240</v>
      </c>
      <c r="M99" s="172">
        <v>0</v>
      </c>
      <c r="N99" s="173"/>
      <c r="O99" s="202">
        <v>30</v>
      </c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>
        <v>30</v>
      </c>
      <c r="AB99" s="173"/>
      <c r="AC99" s="173"/>
      <c r="AD99" s="214"/>
      <c r="AE99" s="173"/>
      <c r="AF99" s="173"/>
      <c r="AG99" s="174"/>
      <c r="AH99" s="173"/>
      <c r="AI99" s="173"/>
      <c r="AJ99" s="202">
        <v>30</v>
      </c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>
        <v>30</v>
      </c>
      <c r="AW99" s="173"/>
      <c r="AX99" s="173"/>
      <c r="AY99" s="214"/>
      <c r="AZ99" s="173"/>
      <c r="BA99" s="173"/>
      <c r="BB99" s="174"/>
      <c r="BC99" s="173"/>
      <c r="BD99" s="173"/>
      <c r="BE99" s="202">
        <v>30</v>
      </c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>
        <v>30</v>
      </c>
      <c r="BR99" s="173"/>
      <c r="BS99" s="173"/>
      <c r="BT99" s="214"/>
      <c r="BU99" s="173"/>
      <c r="BV99" s="173"/>
      <c r="BW99" s="174"/>
      <c r="BX99" s="173"/>
      <c r="BY99" s="173"/>
      <c r="BZ99" s="202">
        <v>30</v>
      </c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>
        <v>30</v>
      </c>
      <c r="CM99" s="173"/>
      <c r="CN99" s="173"/>
      <c r="CO99" s="214"/>
      <c r="CP99" s="173"/>
      <c r="CQ99" s="173"/>
      <c r="CR99" s="174"/>
      <c r="CS99" s="173"/>
      <c r="CT99" s="173"/>
      <c r="CU99" s="202">
        <v>30</v>
      </c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>
        <v>30</v>
      </c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1890</v>
      </c>
      <c r="M101" s="172">
        <v>0</v>
      </c>
      <c r="N101" s="173"/>
      <c r="O101" s="202">
        <v>150</v>
      </c>
      <c r="P101" s="173"/>
      <c r="Q101" s="173"/>
      <c r="R101" s="211"/>
      <c r="S101" s="173"/>
      <c r="T101" s="173"/>
      <c r="U101" s="205">
        <v>170</v>
      </c>
      <c r="V101" s="173"/>
      <c r="W101" s="173"/>
      <c r="X101" s="213"/>
      <c r="Y101" s="173"/>
      <c r="Z101" s="173"/>
      <c r="AA101" s="207">
        <v>150</v>
      </c>
      <c r="AB101" s="173"/>
      <c r="AC101" s="173"/>
      <c r="AD101" s="214"/>
      <c r="AE101" s="173"/>
      <c r="AF101" s="173"/>
      <c r="AG101" s="174"/>
      <c r="AH101" s="173"/>
      <c r="AI101" s="173"/>
      <c r="AJ101" s="202">
        <v>150</v>
      </c>
      <c r="AK101" s="173"/>
      <c r="AL101" s="173"/>
      <c r="AM101" s="211"/>
      <c r="AN101" s="173"/>
      <c r="AO101" s="173"/>
      <c r="AP101" s="205">
        <v>180</v>
      </c>
      <c r="AQ101" s="173"/>
      <c r="AR101" s="173"/>
      <c r="AS101" s="213"/>
      <c r="AT101" s="173"/>
      <c r="AU101" s="173"/>
      <c r="AV101" s="207">
        <v>150</v>
      </c>
      <c r="AW101" s="173"/>
      <c r="AX101" s="173"/>
      <c r="AY101" s="214"/>
      <c r="AZ101" s="173"/>
      <c r="BA101" s="173"/>
      <c r="BB101" s="174"/>
      <c r="BC101" s="173"/>
      <c r="BD101" s="173"/>
      <c r="BE101" s="202">
        <v>150</v>
      </c>
      <c r="BF101" s="173"/>
      <c r="BG101" s="173"/>
      <c r="BH101" s="211"/>
      <c r="BI101" s="173"/>
      <c r="BJ101" s="173"/>
      <c r="BK101" s="205">
        <v>170</v>
      </c>
      <c r="BL101" s="173"/>
      <c r="BM101" s="173"/>
      <c r="BN101" s="213"/>
      <c r="BO101" s="173"/>
      <c r="BP101" s="173"/>
      <c r="BQ101" s="207">
        <v>150</v>
      </c>
      <c r="BR101" s="173"/>
      <c r="BS101" s="173"/>
      <c r="BT101" s="214"/>
      <c r="BU101" s="173"/>
      <c r="BV101" s="173"/>
      <c r="BW101" s="174"/>
      <c r="BX101" s="173"/>
      <c r="BY101" s="173"/>
      <c r="BZ101" s="202">
        <v>150</v>
      </c>
      <c r="CA101" s="173"/>
      <c r="CB101" s="173"/>
      <c r="CC101" s="211"/>
      <c r="CD101" s="173"/>
      <c r="CE101" s="173"/>
      <c r="CF101" s="205">
        <v>170</v>
      </c>
      <c r="CG101" s="173"/>
      <c r="CH101" s="173"/>
      <c r="CI101" s="213"/>
      <c r="CJ101" s="173"/>
      <c r="CK101" s="173"/>
      <c r="CL101" s="207">
        <v>150</v>
      </c>
      <c r="CM101" s="173"/>
      <c r="CN101" s="173"/>
      <c r="CO101" s="214"/>
      <c r="CP101" s="173"/>
      <c r="CQ101" s="173"/>
      <c r="CR101" s="174"/>
      <c r="CS101" s="173"/>
      <c r="CT101" s="173"/>
      <c r="CU101" s="202">
        <v>150</v>
      </c>
      <c r="CV101" s="173"/>
      <c r="CW101" s="173"/>
      <c r="CX101" s="211"/>
      <c r="CY101" s="173"/>
      <c r="CZ101" s="173"/>
      <c r="DA101" s="205">
        <v>170</v>
      </c>
      <c r="DB101" s="173"/>
      <c r="DC101" s="173"/>
      <c r="DD101" s="213"/>
      <c r="DE101" s="173"/>
      <c r="DF101" s="173"/>
      <c r="DG101" s="207">
        <v>150</v>
      </c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240</v>
      </c>
      <c r="M102" s="172">
        <v>0</v>
      </c>
      <c r="N102" s="173"/>
      <c r="O102" s="202">
        <v>30</v>
      </c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>
        <v>30</v>
      </c>
      <c r="AB102" s="173"/>
      <c r="AC102" s="173"/>
      <c r="AD102" s="214"/>
      <c r="AE102" s="173"/>
      <c r="AF102" s="173"/>
      <c r="AG102" s="174"/>
      <c r="AH102" s="173"/>
      <c r="AI102" s="173"/>
      <c r="AJ102" s="202">
        <v>30</v>
      </c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>
        <v>30</v>
      </c>
      <c r="AW102" s="173"/>
      <c r="AX102" s="173"/>
      <c r="AY102" s="214"/>
      <c r="AZ102" s="173"/>
      <c r="BA102" s="173"/>
      <c r="BB102" s="174"/>
      <c r="BC102" s="173"/>
      <c r="BD102" s="173"/>
      <c r="BE102" s="202">
        <v>30</v>
      </c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>
        <v>30</v>
      </c>
      <c r="BR102" s="173"/>
      <c r="BS102" s="173"/>
      <c r="BT102" s="214"/>
      <c r="BU102" s="173"/>
      <c r="BV102" s="173"/>
      <c r="BW102" s="174"/>
      <c r="BX102" s="173"/>
      <c r="BY102" s="173"/>
      <c r="BZ102" s="202">
        <v>30</v>
      </c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>
        <v>30</v>
      </c>
      <c r="CM102" s="173"/>
      <c r="CN102" s="173"/>
      <c r="CO102" s="214"/>
      <c r="CP102" s="173"/>
      <c r="CQ102" s="173"/>
      <c r="CR102" s="174"/>
      <c r="CS102" s="173"/>
      <c r="CT102" s="173"/>
      <c r="CU102" s="202">
        <v>30</v>
      </c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>
        <v>30</v>
      </c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77200</v>
      </c>
      <c r="M103" s="172">
        <v>0</v>
      </c>
      <c r="N103" s="173"/>
      <c r="O103" s="218">
        <v>3200</v>
      </c>
      <c r="P103" s="173"/>
      <c r="Q103" s="173"/>
      <c r="R103" s="221">
        <v>3000</v>
      </c>
      <c r="S103" s="173"/>
      <c r="T103" s="173"/>
      <c r="U103" s="222">
        <v>3100</v>
      </c>
      <c r="V103" s="173"/>
      <c r="W103" s="173"/>
      <c r="X103" s="248">
        <v>3000</v>
      </c>
      <c r="Y103" s="173"/>
      <c r="Z103" s="173"/>
      <c r="AA103" s="223">
        <v>3500</v>
      </c>
      <c r="AB103" s="173"/>
      <c r="AC103" s="173"/>
      <c r="AD103" s="224">
        <v>3500</v>
      </c>
      <c r="AE103" s="173"/>
      <c r="AF103" s="173"/>
      <c r="AG103" s="174"/>
      <c r="AH103" s="173"/>
      <c r="AI103" s="173"/>
      <c r="AJ103" s="218">
        <v>3200</v>
      </c>
      <c r="AK103" s="173"/>
      <c r="AL103" s="173"/>
      <c r="AM103" s="221">
        <v>3000</v>
      </c>
      <c r="AN103" s="173"/>
      <c r="AO103" s="173"/>
      <c r="AP103" s="222">
        <v>3100</v>
      </c>
      <c r="AQ103" s="173"/>
      <c r="AR103" s="173"/>
      <c r="AS103" s="248">
        <v>3000</v>
      </c>
      <c r="AT103" s="173"/>
      <c r="AU103" s="173"/>
      <c r="AV103" s="223">
        <v>3500</v>
      </c>
      <c r="AW103" s="173"/>
      <c r="AX103" s="173"/>
      <c r="AY103" s="224">
        <v>3500</v>
      </c>
      <c r="AZ103" s="173"/>
      <c r="BA103" s="173"/>
      <c r="BB103" s="174"/>
      <c r="BC103" s="173"/>
      <c r="BD103" s="173"/>
      <c r="BE103" s="218">
        <v>3200</v>
      </c>
      <c r="BF103" s="173"/>
      <c r="BG103" s="173"/>
      <c r="BH103" s="221">
        <v>3000</v>
      </c>
      <c r="BI103" s="173"/>
      <c r="BJ103" s="173"/>
      <c r="BK103" s="222">
        <v>3100</v>
      </c>
      <c r="BL103" s="173"/>
      <c r="BM103" s="173"/>
      <c r="BN103" s="248">
        <v>3000</v>
      </c>
      <c r="BO103" s="173"/>
      <c r="BP103" s="173"/>
      <c r="BQ103" s="223">
        <v>3500</v>
      </c>
      <c r="BR103" s="173"/>
      <c r="BS103" s="173"/>
      <c r="BT103" s="224">
        <v>3500</v>
      </c>
      <c r="BU103" s="173"/>
      <c r="BV103" s="173"/>
      <c r="BW103" s="174"/>
      <c r="BX103" s="173"/>
      <c r="BY103" s="173"/>
      <c r="BZ103" s="218">
        <v>3200</v>
      </c>
      <c r="CA103" s="173"/>
      <c r="CB103" s="173"/>
      <c r="CC103" s="221">
        <v>3000</v>
      </c>
      <c r="CD103" s="173"/>
      <c r="CE103" s="173"/>
      <c r="CF103" s="222">
        <v>3100</v>
      </c>
      <c r="CG103" s="173"/>
      <c r="CH103" s="173"/>
      <c r="CI103" s="248">
        <v>3000</v>
      </c>
      <c r="CJ103" s="173"/>
      <c r="CK103" s="173"/>
      <c r="CL103" s="223">
        <v>3500</v>
      </c>
      <c r="CM103" s="173"/>
      <c r="CN103" s="173"/>
      <c r="CO103" s="224">
        <v>3500</v>
      </c>
      <c r="CP103" s="173"/>
      <c r="CQ103" s="173"/>
      <c r="CR103" s="174"/>
      <c r="CS103" s="173"/>
      <c r="CT103" s="173"/>
      <c r="CU103" s="218">
        <v>3200</v>
      </c>
      <c r="CV103" s="173"/>
      <c r="CW103" s="173"/>
      <c r="CX103" s="221">
        <v>3000</v>
      </c>
      <c r="CY103" s="173"/>
      <c r="CZ103" s="173"/>
      <c r="DA103" s="222">
        <v>3100</v>
      </c>
      <c r="DB103" s="173"/>
      <c r="DC103" s="173"/>
      <c r="DD103" s="248">
        <v>3000</v>
      </c>
      <c r="DE103" s="173"/>
      <c r="DF103" s="173"/>
      <c r="DG103" s="223">
        <v>3500</v>
      </c>
      <c r="DH103" s="173"/>
      <c r="DI103" s="173"/>
      <c r="DJ103" s="224">
        <v>3500</v>
      </c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19800</v>
      </c>
      <c r="M104" s="172">
        <v>0</v>
      </c>
      <c r="N104" s="173"/>
      <c r="O104" s="218">
        <v>2500</v>
      </c>
      <c r="P104" s="173"/>
      <c r="Q104" s="173"/>
      <c r="R104" s="211"/>
      <c r="S104" s="173"/>
      <c r="T104" s="173"/>
      <c r="U104" s="222">
        <v>2000</v>
      </c>
      <c r="V104" s="173"/>
      <c r="W104" s="173"/>
      <c r="X104" s="213"/>
      <c r="Y104" s="173"/>
      <c r="Z104" s="173"/>
      <c r="AA104" s="223">
        <v>450</v>
      </c>
      <c r="AB104" s="173"/>
      <c r="AC104" s="173"/>
      <c r="AD104" s="214"/>
      <c r="AE104" s="173"/>
      <c r="AF104" s="173"/>
      <c r="AG104" s="174"/>
      <c r="AH104" s="173"/>
      <c r="AI104" s="173"/>
      <c r="AJ104" s="218">
        <v>2500</v>
      </c>
      <c r="AK104" s="173"/>
      <c r="AL104" s="173"/>
      <c r="AM104" s="211"/>
      <c r="AN104" s="173"/>
      <c r="AO104" s="173"/>
      <c r="AP104" s="222">
        <v>2000</v>
      </c>
      <c r="AQ104" s="173"/>
      <c r="AR104" s="173"/>
      <c r="AS104" s="213"/>
      <c r="AT104" s="173"/>
      <c r="AU104" s="173"/>
      <c r="AV104" s="223">
        <v>450</v>
      </c>
      <c r="AW104" s="173"/>
      <c r="AX104" s="173"/>
      <c r="AY104" s="214"/>
      <c r="AZ104" s="173"/>
      <c r="BA104" s="173"/>
      <c r="BB104" s="174"/>
      <c r="BC104" s="173"/>
      <c r="BD104" s="173"/>
      <c r="BE104" s="218">
        <v>2500</v>
      </c>
      <c r="BF104" s="173"/>
      <c r="BG104" s="173"/>
      <c r="BH104" s="211"/>
      <c r="BI104" s="173"/>
      <c r="BJ104" s="173"/>
      <c r="BK104" s="222">
        <v>2000</v>
      </c>
      <c r="BL104" s="173"/>
      <c r="BM104" s="173"/>
      <c r="BN104" s="213"/>
      <c r="BO104" s="173"/>
      <c r="BP104" s="173"/>
      <c r="BQ104" s="223">
        <v>450</v>
      </c>
      <c r="BR104" s="173"/>
      <c r="BS104" s="173"/>
      <c r="BT104" s="214"/>
      <c r="BU104" s="173"/>
      <c r="BV104" s="173"/>
      <c r="BW104" s="174"/>
      <c r="BX104" s="173"/>
      <c r="BY104" s="173"/>
      <c r="BZ104" s="218">
        <v>2500</v>
      </c>
      <c r="CA104" s="173"/>
      <c r="CB104" s="173"/>
      <c r="CC104" s="211"/>
      <c r="CD104" s="173"/>
      <c r="CE104" s="173"/>
      <c r="CF104" s="222">
        <v>2000</v>
      </c>
      <c r="CG104" s="173"/>
      <c r="CH104" s="173"/>
      <c r="CI104" s="213"/>
      <c r="CJ104" s="173"/>
      <c r="CK104" s="173"/>
      <c r="CL104" s="223">
        <v>450</v>
      </c>
      <c r="CM104" s="173"/>
      <c r="CN104" s="173"/>
      <c r="CO104" s="214"/>
      <c r="CP104" s="173"/>
      <c r="CQ104" s="173"/>
      <c r="CR104" s="174"/>
      <c r="CS104" s="173"/>
      <c r="CT104" s="173"/>
      <c r="CU104" s="218">
        <v>2500</v>
      </c>
      <c r="CV104" s="173"/>
      <c r="CW104" s="173"/>
      <c r="CX104" s="211"/>
      <c r="CY104" s="173"/>
      <c r="CZ104" s="173"/>
      <c r="DA104" s="222">
        <v>2000</v>
      </c>
      <c r="DB104" s="173"/>
      <c r="DC104" s="173"/>
      <c r="DD104" s="213"/>
      <c r="DE104" s="173"/>
      <c r="DF104" s="173"/>
      <c r="DG104" s="223">
        <v>450</v>
      </c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160</v>
      </c>
      <c r="M105" s="172">
        <v>0</v>
      </c>
      <c r="N105" s="173"/>
      <c r="O105" s="202">
        <v>20</v>
      </c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>
        <v>20</v>
      </c>
      <c r="AB105" s="173"/>
      <c r="AC105" s="173"/>
      <c r="AD105" s="214"/>
      <c r="AE105" s="173"/>
      <c r="AF105" s="173"/>
      <c r="AG105" s="174"/>
      <c r="AH105" s="173"/>
      <c r="AI105" s="173"/>
      <c r="AJ105" s="202">
        <v>20</v>
      </c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>
        <v>20</v>
      </c>
      <c r="AW105" s="173"/>
      <c r="AX105" s="173"/>
      <c r="AY105" s="214"/>
      <c r="AZ105" s="173"/>
      <c r="BA105" s="173"/>
      <c r="BB105" s="174"/>
      <c r="BC105" s="173"/>
      <c r="BD105" s="173"/>
      <c r="BE105" s="202">
        <v>20</v>
      </c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>
        <v>20</v>
      </c>
      <c r="BR105" s="173"/>
      <c r="BS105" s="173"/>
      <c r="BT105" s="214"/>
      <c r="BU105" s="173"/>
      <c r="BV105" s="173"/>
      <c r="BW105" s="174"/>
      <c r="BX105" s="173"/>
      <c r="BY105" s="173"/>
      <c r="BZ105" s="202">
        <v>20</v>
      </c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>
        <v>20</v>
      </c>
      <c r="CM105" s="173"/>
      <c r="CN105" s="173"/>
      <c r="CO105" s="214"/>
      <c r="CP105" s="173"/>
      <c r="CQ105" s="173"/>
      <c r="CR105" s="174"/>
      <c r="CS105" s="173"/>
      <c r="CT105" s="173"/>
      <c r="CU105" s="202">
        <v>20</v>
      </c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>
        <v>20</v>
      </c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160</v>
      </c>
      <c r="M107" s="172">
        <v>0</v>
      </c>
      <c r="N107" s="173"/>
      <c r="O107" s="202">
        <v>20</v>
      </c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>
        <v>20</v>
      </c>
      <c r="AB107" s="173"/>
      <c r="AC107" s="173"/>
      <c r="AD107" s="214"/>
      <c r="AE107" s="173"/>
      <c r="AF107" s="173"/>
      <c r="AG107" s="174"/>
      <c r="AH107" s="173"/>
      <c r="AI107" s="173"/>
      <c r="AJ107" s="202">
        <v>20</v>
      </c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>
        <v>20</v>
      </c>
      <c r="AW107" s="173"/>
      <c r="AX107" s="173"/>
      <c r="AY107" s="214"/>
      <c r="AZ107" s="173"/>
      <c r="BA107" s="173"/>
      <c r="BB107" s="174"/>
      <c r="BC107" s="173"/>
      <c r="BD107" s="173"/>
      <c r="BE107" s="202">
        <v>20</v>
      </c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>
        <v>20</v>
      </c>
      <c r="BR107" s="173"/>
      <c r="BS107" s="173"/>
      <c r="BT107" s="214"/>
      <c r="BU107" s="173"/>
      <c r="BV107" s="173"/>
      <c r="BW107" s="174"/>
      <c r="BX107" s="173"/>
      <c r="BY107" s="173"/>
      <c r="BZ107" s="202">
        <v>20</v>
      </c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>
        <v>20</v>
      </c>
      <c r="CM107" s="173"/>
      <c r="CN107" s="173"/>
      <c r="CO107" s="214"/>
      <c r="CP107" s="173"/>
      <c r="CQ107" s="173"/>
      <c r="CR107" s="174"/>
      <c r="CS107" s="173"/>
      <c r="CT107" s="173"/>
      <c r="CU107" s="202">
        <v>20</v>
      </c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>
        <v>20</v>
      </c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240</v>
      </c>
      <c r="M111" s="172">
        <v>0</v>
      </c>
      <c r="N111" s="173"/>
      <c r="O111" s="202">
        <v>30</v>
      </c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>
        <v>30</v>
      </c>
      <c r="AB111" s="173"/>
      <c r="AC111" s="173"/>
      <c r="AD111" s="214"/>
      <c r="AE111" s="173"/>
      <c r="AF111" s="173"/>
      <c r="AG111" s="174"/>
      <c r="AH111" s="173"/>
      <c r="AI111" s="173"/>
      <c r="AJ111" s="202">
        <v>30</v>
      </c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>
        <v>30</v>
      </c>
      <c r="AW111" s="173"/>
      <c r="AX111" s="173"/>
      <c r="AY111" s="214"/>
      <c r="AZ111" s="173"/>
      <c r="BA111" s="173"/>
      <c r="BB111" s="174"/>
      <c r="BC111" s="173"/>
      <c r="BD111" s="173"/>
      <c r="BE111" s="202">
        <v>30</v>
      </c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>
        <v>30</v>
      </c>
      <c r="BR111" s="173"/>
      <c r="BS111" s="173"/>
      <c r="BT111" s="214"/>
      <c r="BU111" s="173"/>
      <c r="BV111" s="173"/>
      <c r="BW111" s="174"/>
      <c r="BX111" s="173"/>
      <c r="BY111" s="173"/>
      <c r="BZ111" s="202">
        <v>30</v>
      </c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>
        <v>30</v>
      </c>
      <c r="CM111" s="173"/>
      <c r="CN111" s="173"/>
      <c r="CO111" s="214"/>
      <c r="CP111" s="173"/>
      <c r="CQ111" s="173"/>
      <c r="CR111" s="174"/>
      <c r="CS111" s="173"/>
      <c r="CT111" s="173"/>
      <c r="CU111" s="202">
        <v>30</v>
      </c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>
        <v>30</v>
      </c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5540</v>
      </c>
      <c r="M114" s="172">
        <v>0</v>
      </c>
      <c r="N114" s="173"/>
      <c r="O114" s="202">
        <v>750</v>
      </c>
      <c r="P114" s="173"/>
      <c r="Q114" s="173"/>
      <c r="R114" s="211"/>
      <c r="S114" s="173"/>
      <c r="T114" s="173"/>
      <c r="U114" s="205">
        <v>500</v>
      </c>
      <c r="V114" s="173"/>
      <c r="W114" s="173"/>
      <c r="X114" s="213"/>
      <c r="Y114" s="173"/>
      <c r="Z114" s="173"/>
      <c r="AA114" s="207">
        <v>130</v>
      </c>
      <c r="AB114" s="173"/>
      <c r="AC114" s="173"/>
      <c r="AD114" s="214"/>
      <c r="AE114" s="173"/>
      <c r="AF114" s="173"/>
      <c r="AG114" s="174"/>
      <c r="AH114" s="173"/>
      <c r="AI114" s="173"/>
      <c r="AJ114" s="202">
        <v>750</v>
      </c>
      <c r="AK114" s="173"/>
      <c r="AL114" s="173"/>
      <c r="AM114" s="211"/>
      <c r="AN114" s="173"/>
      <c r="AO114" s="173"/>
      <c r="AP114" s="205">
        <v>500</v>
      </c>
      <c r="AQ114" s="173"/>
      <c r="AR114" s="173"/>
      <c r="AS114" s="213"/>
      <c r="AT114" s="173"/>
      <c r="AU114" s="173"/>
      <c r="AV114" s="207">
        <v>150</v>
      </c>
      <c r="AW114" s="173"/>
      <c r="AX114" s="173"/>
      <c r="AY114" s="214"/>
      <c r="AZ114" s="173"/>
      <c r="BA114" s="173"/>
      <c r="BB114" s="174"/>
      <c r="BC114" s="173"/>
      <c r="BD114" s="173"/>
      <c r="BE114" s="202">
        <v>750</v>
      </c>
      <c r="BF114" s="173"/>
      <c r="BG114" s="173"/>
      <c r="BH114" s="211"/>
      <c r="BI114" s="173"/>
      <c r="BJ114" s="173"/>
      <c r="BK114" s="205">
        <v>500</v>
      </c>
      <c r="BL114" s="173"/>
      <c r="BM114" s="173"/>
      <c r="BN114" s="213"/>
      <c r="BO114" s="173"/>
      <c r="BP114" s="173"/>
      <c r="BQ114" s="207">
        <v>130</v>
      </c>
      <c r="BR114" s="173"/>
      <c r="BS114" s="173"/>
      <c r="BT114" s="214"/>
      <c r="BU114" s="173"/>
      <c r="BV114" s="173"/>
      <c r="BW114" s="174"/>
      <c r="BX114" s="173"/>
      <c r="BY114" s="173"/>
      <c r="BZ114" s="202">
        <v>750</v>
      </c>
      <c r="CA114" s="173"/>
      <c r="CB114" s="173"/>
      <c r="CC114" s="211"/>
      <c r="CD114" s="173"/>
      <c r="CE114" s="173"/>
      <c r="CF114" s="205">
        <v>500</v>
      </c>
      <c r="CG114" s="173"/>
      <c r="CH114" s="173"/>
      <c r="CI114" s="213"/>
      <c r="CJ114" s="173"/>
      <c r="CK114" s="173"/>
      <c r="CL114" s="207">
        <v>130</v>
      </c>
      <c r="CM114" s="173"/>
      <c r="CN114" s="173"/>
      <c r="CO114" s="214"/>
      <c r="CP114" s="173"/>
      <c r="CQ114" s="173"/>
      <c r="CR114" s="174"/>
      <c r="CS114" s="173"/>
      <c r="CT114" s="173"/>
      <c r="CU114" s="202">
        <v>750</v>
      </c>
      <c r="CV114" s="173"/>
      <c r="CW114" s="173"/>
      <c r="CX114" s="211"/>
      <c r="CY114" s="173"/>
      <c r="CZ114" s="173"/>
      <c r="DA114" s="205">
        <v>500</v>
      </c>
      <c r="DB114" s="173"/>
      <c r="DC114" s="173"/>
      <c r="DD114" s="213"/>
      <c r="DE114" s="173"/>
      <c r="DF114" s="173"/>
      <c r="DG114" s="207">
        <v>130</v>
      </c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160</v>
      </c>
      <c r="M126" s="172">
        <v>0</v>
      </c>
      <c r="N126" s="173"/>
      <c r="O126" s="202">
        <v>20</v>
      </c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>
        <v>20</v>
      </c>
      <c r="AB126" s="173"/>
      <c r="AC126" s="173"/>
      <c r="AD126" s="214"/>
      <c r="AE126" s="173"/>
      <c r="AF126" s="173"/>
      <c r="AG126" s="174"/>
      <c r="AH126" s="173"/>
      <c r="AI126" s="173"/>
      <c r="AJ126" s="202">
        <v>20</v>
      </c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>
        <v>20</v>
      </c>
      <c r="AW126" s="173"/>
      <c r="AX126" s="173"/>
      <c r="AY126" s="214"/>
      <c r="AZ126" s="173"/>
      <c r="BA126" s="173"/>
      <c r="BB126" s="174"/>
      <c r="BC126" s="173"/>
      <c r="BD126" s="173"/>
      <c r="BE126" s="202">
        <v>20</v>
      </c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>
        <v>20</v>
      </c>
      <c r="BR126" s="173"/>
      <c r="BS126" s="173"/>
      <c r="BT126" s="214"/>
      <c r="BU126" s="173"/>
      <c r="BV126" s="173"/>
      <c r="BW126" s="174"/>
      <c r="BX126" s="173"/>
      <c r="BY126" s="173"/>
      <c r="BZ126" s="202">
        <v>20</v>
      </c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>
        <v>20</v>
      </c>
      <c r="CM126" s="173"/>
      <c r="CN126" s="173"/>
      <c r="CO126" s="214"/>
      <c r="CP126" s="173"/>
      <c r="CQ126" s="173"/>
      <c r="CR126" s="174"/>
      <c r="CS126" s="173"/>
      <c r="CT126" s="173"/>
      <c r="CU126" s="202">
        <v>20</v>
      </c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>
        <v>20</v>
      </c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28400</v>
      </c>
      <c r="M141" s="172">
        <v>0</v>
      </c>
      <c r="N141" s="173"/>
      <c r="O141" s="218">
        <v>2700</v>
      </c>
      <c r="P141" s="173"/>
      <c r="Q141" s="173"/>
      <c r="R141" s="211"/>
      <c r="S141" s="173"/>
      <c r="T141" s="173"/>
      <c r="U141" s="222">
        <v>2000</v>
      </c>
      <c r="V141" s="173"/>
      <c r="W141" s="173"/>
      <c r="X141" s="213"/>
      <c r="Y141" s="173"/>
      <c r="Z141" s="173"/>
      <c r="AA141" s="223">
        <v>2500</v>
      </c>
      <c r="AB141" s="173"/>
      <c r="AC141" s="173"/>
      <c r="AD141" s="214"/>
      <c r="AE141" s="173"/>
      <c r="AF141" s="173"/>
      <c r="AG141" s="174"/>
      <c r="AH141" s="173"/>
      <c r="AI141" s="173"/>
      <c r="AJ141" s="218">
        <v>2700</v>
      </c>
      <c r="AK141" s="173"/>
      <c r="AL141" s="173"/>
      <c r="AM141" s="211"/>
      <c r="AN141" s="173"/>
      <c r="AO141" s="173"/>
      <c r="AP141" s="222">
        <v>1900</v>
      </c>
      <c r="AQ141" s="173"/>
      <c r="AR141" s="173"/>
      <c r="AS141" s="213"/>
      <c r="AT141" s="173"/>
      <c r="AU141" s="173"/>
      <c r="AV141" s="223">
        <v>2500</v>
      </c>
      <c r="AW141" s="173"/>
      <c r="AX141" s="173"/>
      <c r="AY141" s="214"/>
      <c r="AZ141" s="173"/>
      <c r="BA141" s="173"/>
      <c r="BB141" s="174"/>
      <c r="BC141" s="173"/>
      <c r="BD141" s="173"/>
      <c r="BE141" s="218">
        <v>2600</v>
      </c>
      <c r="BF141" s="173"/>
      <c r="BG141" s="173"/>
      <c r="BH141" s="211"/>
      <c r="BI141" s="173"/>
      <c r="BJ141" s="173"/>
      <c r="BK141" s="222">
        <v>2000</v>
      </c>
      <c r="BL141" s="173"/>
      <c r="BM141" s="173"/>
      <c r="BN141" s="213"/>
      <c r="BO141" s="173"/>
      <c r="BP141" s="173"/>
      <c r="BQ141" s="223">
        <v>2500</v>
      </c>
      <c r="BR141" s="173"/>
      <c r="BS141" s="173"/>
      <c r="BT141" s="214"/>
      <c r="BU141" s="173"/>
      <c r="BV141" s="173"/>
      <c r="BW141" s="174"/>
      <c r="BX141" s="173"/>
      <c r="BY141" s="173"/>
      <c r="BZ141" s="218">
        <v>2500</v>
      </c>
      <c r="CA141" s="173"/>
      <c r="CB141" s="173"/>
      <c r="CC141" s="211"/>
      <c r="CD141" s="173"/>
      <c r="CE141" s="173"/>
      <c r="CF141" s="222">
        <v>2000</v>
      </c>
      <c r="CG141" s="173"/>
      <c r="CH141" s="173"/>
      <c r="CI141" s="213"/>
      <c r="CJ141" s="173"/>
      <c r="CK141" s="173"/>
      <c r="CL141" s="223">
        <v>2500</v>
      </c>
      <c r="CM141" s="173"/>
      <c r="CN141" s="173"/>
      <c r="CO141" s="214"/>
      <c r="CP141" s="173"/>
      <c r="CQ141" s="173"/>
      <c r="CR141" s="174"/>
      <c r="CS141" s="173"/>
      <c r="CT141" s="173"/>
      <c r="CU141" s="218">
        <v>2500</v>
      </c>
      <c r="CV141" s="173"/>
      <c r="CW141" s="173"/>
      <c r="CX141" s="211"/>
      <c r="CY141" s="173"/>
      <c r="CZ141" s="173"/>
      <c r="DA141" s="222">
        <v>2000</v>
      </c>
      <c r="DB141" s="173"/>
      <c r="DC141" s="173"/>
      <c r="DD141" s="213"/>
      <c r="DE141" s="173"/>
      <c r="DF141" s="173"/>
      <c r="DG141" s="223">
        <v>2500</v>
      </c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2000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>
        <v>2000</v>
      </c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21100</v>
      </c>
      <c r="M144" s="172">
        <v>0</v>
      </c>
      <c r="N144" s="173"/>
      <c r="O144" s="218">
        <v>2000</v>
      </c>
      <c r="P144" s="173"/>
      <c r="Q144" s="173"/>
      <c r="R144" s="211"/>
      <c r="S144" s="173"/>
      <c r="T144" s="173"/>
      <c r="U144" s="222">
        <v>1500</v>
      </c>
      <c r="V144" s="173"/>
      <c r="W144" s="173"/>
      <c r="X144" s="213"/>
      <c r="Y144" s="173"/>
      <c r="Z144" s="173"/>
      <c r="AA144" s="223">
        <v>1800</v>
      </c>
      <c r="AB144" s="173"/>
      <c r="AC144" s="173"/>
      <c r="AD144" s="214"/>
      <c r="AE144" s="173"/>
      <c r="AF144" s="173"/>
      <c r="AG144" s="174"/>
      <c r="AH144" s="173"/>
      <c r="AI144" s="173"/>
      <c r="AJ144" s="218">
        <v>2000</v>
      </c>
      <c r="AK144" s="173"/>
      <c r="AL144" s="173"/>
      <c r="AM144" s="211"/>
      <c r="AN144" s="173"/>
      <c r="AO144" s="173"/>
      <c r="AP144" s="222">
        <v>1400</v>
      </c>
      <c r="AQ144" s="173"/>
      <c r="AR144" s="173"/>
      <c r="AS144" s="213"/>
      <c r="AT144" s="173"/>
      <c r="AU144" s="173"/>
      <c r="AV144" s="223">
        <v>1800</v>
      </c>
      <c r="AW144" s="173"/>
      <c r="AX144" s="173"/>
      <c r="AY144" s="214"/>
      <c r="AZ144" s="173"/>
      <c r="BA144" s="173"/>
      <c r="BB144" s="174"/>
      <c r="BC144" s="173"/>
      <c r="BD144" s="173"/>
      <c r="BE144" s="218">
        <v>2000</v>
      </c>
      <c r="BF144" s="173"/>
      <c r="BG144" s="173"/>
      <c r="BH144" s="211"/>
      <c r="BI144" s="173"/>
      <c r="BJ144" s="173"/>
      <c r="BK144" s="222">
        <v>1500</v>
      </c>
      <c r="BL144" s="173"/>
      <c r="BM144" s="173"/>
      <c r="BN144" s="213"/>
      <c r="BO144" s="173"/>
      <c r="BP144" s="173"/>
      <c r="BQ144" s="223">
        <v>1800</v>
      </c>
      <c r="BR144" s="173"/>
      <c r="BS144" s="173"/>
      <c r="BT144" s="214"/>
      <c r="BU144" s="173"/>
      <c r="BV144" s="173"/>
      <c r="BW144" s="174"/>
      <c r="BX144" s="173"/>
      <c r="BY144" s="173"/>
      <c r="BZ144" s="218">
        <v>2000</v>
      </c>
      <c r="CA144" s="173"/>
      <c r="CB144" s="173"/>
      <c r="CC144" s="211"/>
      <c r="CD144" s="173"/>
      <c r="CE144" s="173"/>
      <c r="CF144" s="222">
        <v>1500</v>
      </c>
      <c r="CG144" s="173"/>
      <c r="CH144" s="173"/>
      <c r="CI144" s="213"/>
      <c r="CJ144" s="173"/>
      <c r="CK144" s="173"/>
      <c r="CL144" s="223">
        <v>1800</v>
      </c>
      <c r="CM144" s="173"/>
      <c r="CN144" s="173"/>
      <c r="CO144" s="214"/>
      <c r="CP144" s="173"/>
      <c r="CQ144" s="173"/>
      <c r="CR144" s="174"/>
      <c r="CS144" s="173"/>
      <c r="CT144" s="173"/>
      <c r="CU144" s="218">
        <v>2000</v>
      </c>
      <c r="CV144" s="173"/>
      <c r="CW144" s="173"/>
      <c r="CX144" s="211"/>
      <c r="CY144" s="173"/>
      <c r="CZ144" s="173"/>
      <c r="DA144" s="222">
        <v>1500</v>
      </c>
      <c r="DB144" s="173"/>
      <c r="DC144" s="173"/>
      <c r="DD144" s="213"/>
      <c r="DE144" s="173"/>
      <c r="DF144" s="173"/>
      <c r="DG144" s="223">
        <v>1800</v>
      </c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47600</v>
      </c>
      <c r="M145" s="172">
        <v>0</v>
      </c>
      <c r="N145" s="173"/>
      <c r="O145" s="218">
        <v>2000</v>
      </c>
      <c r="P145" s="173"/>
      <c r="Q145" s="173"/>
      <c r="R145" s="221">
        <v>2000</v>
      </c>
      <c r="S145" s="173"/>
      <c r="T145" s="173"/>
      <c r="U145" s="222">
        <v>2000</v>
      </c>
      <c r="V145" s="173"/>
      <c r="W145" s="173"/>
      <c r="X145" s="248">
        <v>2000</v>
      </c>
      <c r="Y145" s="173"/>
      <c r="Z145" s="173"/>
      <c r="AA145" s="223">
        <v>1800</v>
      </c>
      <c r="AB145" s="173"/>
      <c r="AC145" s="173"/>
      <c r="AD145" s="224">
        <v>2100</v>
      </c>
      <c r="AE145" s="173"/>
      <c r="AF145" s="173"/>
      <c r="AG145" s="174"/>
      <c r="AH145" s="173"/>
      <c r="AI145" s="173"/>
      <c r="AJ145" s="218">
        <v>2000</v>
      </c>
      <c r="AK145" s="173"/>
      <c r="AL145" s="173"/>
      <c r="AM145" s="221">
        <v>2000</v>
      </c>
      <c r="AN145" s="173"/>
      <c r="AO145" s="173"/>
      <c r="AP145" s="222">
        <v>2000</v>
      </c>
      <c r="AQ145" s="173"/>
      <c r="AR145" s="173"/>
      <c r="AS145" s="248">
        <v>2000</v>
      </c>
      <c r="AT145" s="173"/>
      <c r="AU145" s="173"/>
      <c r="AV145" s="223">
        <v>1800</v>
      </c>
      <c r="AW145" s="173"/>
      <c r="AX145" s="173"/>
      <c r="AY145" s="224">
        <v>2100</v>
      </c>
      <c r="AZ145" s="173"/>
      <c r="BA145" s="173"/>
      <c r="BB145" s="174"/>
      <c r="BC145" s="173"/>
      <c r="BD145" s="173"/>
      <c r="BE145" s="218">
        <v>2000</v>
      </c>
      <c r="BF145" s="173"/>
      <c r="BG145" s="173"/>
      <c r="BH145" s="221">
        <v>2000</v>
      </c>
      <c r="BI145" s="173"/>
      <c r="BJ145" s="173"/>
      <c r="BK145" s="222">
        <v>2000</v>
      </c>
      <c r="BL145" s="173"/>
      <c r="BM145" s="173"/>
      <c r="BN145" s="248">
        <v>2000</v>
      </c>
      <c r="BO145" s="173"/>
      <c r="BP145" s="173"/>
      <c r="BQ145" s="223">
        <v>1800</v>
      </c>
      <c r="BR145" s="173"/>
      <c r="BS145" s="173"/>
      <c r="BT145" s="224">
        <v>2100</v>
      </c>
      <c r="BU145" s="173"/>
      <c r="BV145" s="173"/>
      <c r="BW145" s="174"/>
      <c r="BX145" s="173"/>
      <c r="BY145" s="173"/>
      <c r="BZ145" s="218">
        <v>2000</v>
      </c>
      <c r="CA145" s="173"/>
      <c r="CB145" s="173"/>
      <c r="CC145" s="221">
        <v>2000</v>
      </c>
      <c r="CD145" s="173"/>
      <c r="CE145" s="173"/>
      <c r="CF145" s="222">
        <v>2000</v>
      </c>
      <c r="CG145" s="173"/>
      <c r="CH145" s="173"/>
      <c r="CI145" s="248">
        <v>2000</v>
      </c>
      <c r="CJ145" s="173"/>
      <c r="CK145" s="173"/>
      <c r="CL145" s="223">
        <v>1800</v>
      </c>
      <c r="CM145" s="173"/>
      <c r="CN145" s="173"/>
      <c r="CO145" s="224">
        <v>2100</v>
      </c>
      <c r="CP145" s="173"/>
      <c r="CQ145" s="173"/>
      <c r="CR145" s="174"/>
      <c r="CS145" s="173"/>
      <c r="CT145" s="173"/>
      <c r="CU145" s="218">
        <v>2000</v>
      </c>
      <c r="CV145" s="173"/>
      <c r="CW145" s="173"/>
      <c r="CX145" s="221">
        <v>2000</v>
      </c>
      <c r="CY145" s="173"/>
      <c r="CZ145" s="173"/>
      <c r="DA145" s="222">
        <v>2000</v>
      </c>
      <c r="DB145" s="173"/>
      <c r="DC145" s="173"/>
      <c r="DD145" s="248">
        <v>2000</v>
      </c>
      <c r="DE145" s="173"/>
      <c r="DF145" s="173"/>
      <c r="DG145" s="223">
        <v>1800</v>
      </c>
      <c r="DH145" s="173"/>
      <c r="DI145" s="173"/>
      <c r="DJ145" s="224">
        <v>2100</v>
      </c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120</v>
      </c>
      <c r="M156" s="172">
        <v>0</v>
      </c>
      <c r="N156" s="173"/>
      <c r="O156" s="216">
        <v>20</v>
      </c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>
        <v>10</v>
      </c>
      <c r="AB156" s="173"/>
      <c r="AC156" s="173"/>
      <c r="AD156" s="214"/>
      <c r="AE156" s="173"/>
      <c r="AF156" s="173"/>
      <c r="AG156" s="174"/>
      <c r="AH156" s="173"/>
      <c r="AI156" s="173"/>
      <c r="AJ156" s="216">
        <v>20</v>
      </c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>
        <v>10</v>
      </c>
      <c r="AW156" s="173"/>
      <c r="AX156" s="173"/>
      <c r="AY156" s="214"/>
      <c r="AZ156" s="173"/>
      <c r="BA156" s="173"/>
      <c r="BB156" s="174"/>
      <c r="BC156" s="173"/>
      <c r="BD156" s="173"/>
      <c r="BE156" s="216">
        <v>20</v>
      </c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>
        <v>10</v>
      </c>
      <c r="BR156" s="173"/>
      <c r="BS156" s="173"/>
      <c r="BT156" s="214"/>
      <c r="BU156" s="173"/>
      <c r="BV156" s="173"/>
      <c r="BW156" s="174"/>
      <c r="BX156" s="173"/>
      <c r="BY156" s="173"/>
      <c r="BZ156" s="216">
        <v>20</v>
      </c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>
        <v>10</v>
      </c>
      <c r="CM156" s="173"/>
      <c r="CN156" s="173"/>
      <c r="CO156" s="214"/>
      <c r="CP156" s="173"/>
      <c r="CQ156" s="173"/>
      <c r="CR156" s="174"/>
      <c r="CS156" s="173"/>
      <c r="CT156" s="173"/>
      <c r="CU156" s="216">
        <v>20</v>
      </c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>
        <v>10</v>
      </c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40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>
        <v>10</v>
      </c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>
        <v>10</v>
      </c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>
        <v>10</v>
      </c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>
        <v>10</v>
      </c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>
        <v>10</v>
      </c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17400</v>
      </c>
      <c r="M169" s="172">
        <v>0</v>
      </c>
      <c r="N169" s="173"/>
      <c r="O169" s="218">
        <v>2300</v>
      </c>
      <c r="P169" s="173"/>
      <c r="Q169" s="173"/>
      <c r="R169" s="211"/>
      <c r="S169" s="173"/>
      <c r="T169" s="173"/>
      <c r="U169" s="222">
        <v>1800</v>
      </c>
      <c r="V169" s="173"/>
      <c r="W169" s="173"/>
      <c r="X169" s="213"/>
      <c r="Y169" s="173"/>
      <c r="Z169" s="173"/>
      <c r="AA169" s="223">
        <v>250</v>
      </c>
      <c r="AB169" s="173"/>
      <c r="AC169" s="173"/>
      <c r="AD169" s="214"/>
      <c r="AE169" s="173"/>
      <c r="AF169" s="173"/>
      <c r="AG169" s="174"/>
      <c r="AH169" s="173"/>
      <c r="AI169" s="173"/>
      <c r="AJ169" s="218">
        <v>2300</v>
      </c>
      <c r="AK169" s="173"/>
      <c r="AL169" s="173"/>
      <c r="AM169" s="211"/>
      <c r="AN169" s="173"/>
      <c r="AO169" s="173"/>
      <c r="AP169" s="222">
        <v>1800</v>
      </c>
      <c r="AQ169" s="173"/>
      <c r="AR169" s="173"/>
      <c r="AS169" s="213"/>
      <c r="AT169" s="173"/>
      <c r="AU169" s="173"/>
      <c r="AV169" s="223">
        <v>250</v>
      </c>
      <c r="AW169" s="173"/>
      <c r="AX169" s="173"/>
      <c r="AY169" s="214"/>
      <c r="AZ169" s="173"/>
      <c r="BA169" s="173"/>
      <c r="BB169" s="174"/>
      <c r="BC169" s="173"/>
      <c r="BD169" s="173"/>
      <c r="BE169" s="218">
        <v>2300</v>
      </c>
      <c r="BF169" s="173"/>
      <c r="BG169" s="173"/>
      <c r="BH169" s="211"/>
      <c r="BI169" s="173"/>
      <c r="BJ169" s="173"/>
      <c r="BK169" s="222">
        <v>1800</v>
      </c>
      <c r="BL169" s="173"/>
      <c r="BM169" s="173"/>
      <c r="BN169" s="213"/>
      <c r="BO169" s="173"/>
      <c r="BP169" s="173"/>
      <c r="BQ169" s="223">
        <v>250</v>
      </c>
      <c r="BR169" s="173"/>
      <c r="BS169" s="173"/>
      <c r="BT169" s="214"/>
      <c r="BU169" s="173"/>
      <c r="BV169" s="173"/>
      <c r="BW169" s="174"/>
      <c r="BX169" s="173"/>
      <c r="BY169" s="173"/>
      <c r="BZ169" s="218">
        <v>2300</v>
      </c>
      <c r="CA169" s="173"/>
      <c r="CB169" s="173"/>
      <c r="CC169" s="211"/>
      <c r="CD169" s="173"/>
      <c r="CE169" s="173"/>
      <c r="CF169" s="222">
        <v>1800</v>
      </c>
      <c r="CG169" s="173"/>
      <c r="CH169" s="173"/>
      <c r="CI169" s="213"/>
      <c r="CJ169" s="173"/>
      <c r="CK169" s="173"/>
      <c r="CL169" s="223">
        <v>250</v>
      </c>
      <c r="CM169" s="173"/>
      <c r="CN169" s="173"/>
      <c r="CO169" s="214"/>
      <c r="CP169" s="173"/>
      <c r="CQ169" s="173"/>
      <c r="CR169" s="174"/>
      <c r="CS169" s="173"/>
      <c r="CT169" s="173"/>
      <c r="CU169" s="218">
        <v>2300</v>
      </c>
      <c r="CV169" s="173"/>
      <c r="CW169" s="173"/>
      <c r="CX169" s="211"/>
      <c r="CY169" s="173"/>
      <c r="CZ169" s="173"/>
      <c r="DA169" s="222">
        <v>1800</v>
      </c>
      <c r="DB169" s="173"/>
      <c r="DC169" s="173"/>
      <c r="DD169" s="213"/>
      <c r="DE169" s="173"/>
      <c r="DF169" s="173"/>
      <c r="DG169" s="223">
        <v>250</v>
      </c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240</v>
      </c>
      <c r="M170" s="172">
        <v>0</v>
      </c>
      <c r="N170" s="173"/>
      <c r="O170" s="218">
        <v>30</v>
      </c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>
        <v>30</v>
      </c>
      <c r="AB170" s="173"/>
      <c r="AC170" s="173"/>
      <c r="AD170" s="214"/>
      <c r="AE170" s="173"/>
      <c r="AF170" s="173"/>
      <c r="AG170" s="174"/>
      <c r="AH170" s="173"/>
      <c r="AI170" s="173"/>
      <c r="AJ170" s="218">
        <v>30</v>
      </c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>
        <v>30</v>
      </c>
      <c r="AW170" s="173"/>
      <c r="AX170" s="173"/>
      <c r="AY170" s="214"/>
      <c r="AZ170" s="173"/>
      <c r="BA170" s="173"/>
      <c r="BB170" s="174"/>
      <c r="BC170" s="173"/>
      <c r="BD170" s="173"/>
      <c r="BE170" s="218">
        <v>30</v>
      </c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>
        <v>30</v>
      </c>
      <c r="BR170" s="173"/>
      <c r="BS170" s="173"/>
      <c r="BT170" s="214"/>
      <c r="BU170" s="173"/>
      <c r="BV170" s="173"/>
      <c r="BW170" s="174"/>
      <c r="BX170" s="173"/>
      <c r="BY170" s="173"/>
      <c r="BZ170" s="218">
        <v>30</v>
      </c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>
        <v>30</v>
      </c>
      <c r="CM170" s="173"/>
      <c r="CN170" s="173"/>
      <c r="CO170" s="214"/>
      <c r="CP170" s="173"/>
      <c r="CQ170" s="173"/>
      <c r="CR170" s="174"/>
      <c r="CS170" s="173"/>
      <c r="CT170" s="173"/>
      <c r="CU170" s="218">
        <v>30</v>
      </c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>
        <v>30</v>
      </c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75200</v>
      </c>
      <c r="M171" s="172">
        <v>0</v>
      </c>
      <c r="N171" s="173"/>
      <c r="O171" s="218">
        <v>3200</v>
      </c>
      <c r="P171" s="173"/>
      <c r="Q171" s="173"/>
      <c r="R171" s="221">
        <v>3100</v>
      </c>
      <c r="S171" s="173"/>
      <c r="T171" s="173"/>
      <c r="U171" s="222">
        <v>3100</v>
      </c>
      <c r="V171" s="173"/>
      <c r="W171" s="173"/>
      <c r="X171" s="248">
        <v>3200</v>
      </c>
      <c r="Y171" s="173"/>
      <c r="Z171" s="173"/>
      <c r="AA171" s="223">
        <v>3200</v>
      </c>
      <c r="AB171" s="173"/>
      <c r="AC171" s="173"/>
      <c r="AD171" s="224">
        <v>3000</v>
      </c>
      <c r="AE171" s="173"/>
      <c r="AF171" s="173"/>
      <c r="AG171" s="174"/>
      <c r="AH171" s="173"/>
      <c r="AI171" s="173"/>
      <c r="AJ171" s="218">
        <v>3200</v>
      </c>
      <c r="AK171" s="173"/>
      <c r="AL171" s="173"/>
      <c r="AM171" s="221">
        <v>3100</v>
      </c>
      <c r="AN171" s="173"/>
      <c r="AO171" s="173"/>
      <c r="AP171" s="222">
        <v>3100</v>
      </c>
      <c r="AQ171" s="173"/>
      <c r="AR171" s="173"/>
      <c r="AS171" s="248">
        <v>3200</v>
      </c>
      <c r="AT171" s="173"/>
      <c r="AU171" s="173"/>
      <c r="AV171" s="223">
        <v>3200</v>
      </c>
      <c r="AW171" s="173"/>
      <c r="AX171" s="173"/>
      <c r="AY171" s="224">
        <v>3000</v>
      </c>
      <c r="AZ171" s="173"/>
      <c r="BA171" s="173"/>
      <c r="BB171" s="174"/>
      <c r="BC171" s="173"/>
      <c r="BD171" s="173"/>
      <c r="BE171" s="218">
        <v>3200</v>
      </c>
      <c r="BF171" s="173"/>
      <c r="BG171" s="173"/>
      <c r="BH171" s="221">
        <v>3100</v>
      </c>
      <c r="BI171" s="173"/>
      <c r="BJ171" s="173"/>
      <c r="BK171" s="222">
        <v>3100</v>
      </c>
      <c r="BL171" s="173"/>
      <c r="BM171" s="173"/>
      <c r="BN171" s="248">
        <v>3200</v>
      </c>
      <c r="BO171" s="173"/>
      <c r="BP171" s="173"/>
      <c r="BQ171" s="223">
        <v>3200</v>
      </c>
      <c r="BR171" s="173"/>
      <c r="BS171" s="173"/>
      <c r="BT171" s="224">
        <v>3000</v>
      </c>
      <c r="BU171" s="173"/>
      <c r="BV171" s="173"/>
      <c r="BW171" s="174"/>
      <c r="BX171" s="173"/>
      <c r="BY171" s="173"/>
      <c r="BZ171" s="218">
        <v>3200</v>
      </c>
      <c r="CA171" s="173"/>
      <c r="CB171" s="173"/>
      <c r="CC171" s="221">
        <v>3100</v>
      </c>
      <c r="CD171" s="173"/>
      <c r="CE171" s="173"/>
      <c r="CF171" s="222">
        <v>3100</v>
      </c>
      <c r="CG171" s="173"/>
      <c r="CH171" s="173"/>
      <c r="CI171" s="248">
        <v>3200</v>
      </c>
      <c r="CJ171" s="173"/>
      <c r="CK171" s="173"/>
      <c r="CL171" s="223">
        <v>3200</v>
      </c>
      <c r="CM171" s="173"/>
      <c r="CN171" s="173"/>
      <c r="CO171" s="224">
        <v>3000</v>
      </c>
      <c r="CP171" s="173"/>
      <c r="CQ171" s="173"/>
      <c r="CR171" s="174"/>
      <c r="CS171" s="173"/>
      <c r="CT171" s="173"/>
      <c r="CU171" s="218">
        <v>3200</v>
      </c>
      <c r="CV171" s="173"/>
      <c r="CW171" s="173"/>
      <c r="CX171" s="221">
        <v>3100</v>
      </c>
      <c r="CY171" s="173"/>
      <c r="CZ171" s="173"/>
      <c r="DA171" s="222">
        <v>3100</v>
      </c>
      <c r="DB171" s="173"/>
      <c r="DC171" s="173"/>
      <c r="DD171" s="248">
        <v>3200</v>
      </c>
      <c r="DE171" s="173"/>
      <c r="DF171" s="173"/>
      <c r="DG171" s="223">
        <v>3200</v>
      </c>
      <c r="DH171" s="173"/>
      <c r="DI171" s="173"/>
      <c r="DJ171" s="224">
        <v>3000</v>
      </c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240</v>
      </c>
      <c r="M173" s="172">
        <v>0</v>
      </c>
      <c r="N173" s="173"/>
      <c r="O173" s="202">
        <v>30</v>
      </c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>
        <v>30</v>
      </c>
      <c r="AB173" s="173"/>
      <c r="AC173" s="173"/>
      <c r="AD173" s="214"/>
      <c r="AE173" s="173"/>
      <c r="AF173" s="173"/>
      <c r="AG173" s="174"/>
      <c r="AH173" s="173"/>
      <c r="AI173" s="173"/>
      <c r="AJ173" s="202">
        <v>30</v>
      </c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>
        <v>30</v>
      </c>
      <c r="AW173" s="173"/>
      <c r="AX173" s="173"/>
      <c r="AY173" s="214"/>
      <c r="AZ173" s="173"/>
      <c r="BA173" s="173"/>
      <c r="BB173" s="174"/>
      <c r="BC173" s="173"/>
      <c r="BD173" s="173"/>
      <c r="BE173" s="202">
        <v>30</v>
      </c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>
        <v>30</v>
      </c>
      <c r="BR173" s="173"/>
      <c r="BS173" s="173"/>
      <c r="BT173" s="214"/>
      <c r="BU173" s="173"/>
      <c r="BV173" s="173"/>
      <c r="BW173" s="174"/>
      <c r="BX173" s="173"/>
      <c r="BY173" s="173"/>
      <c r="BZ173" s="202">
        <v>30</v>
      </c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>
        <v>30</v>
      </c>
      <c r="CM173" s="173"/>
      <c r="CN173" s="173"/>
      <c r="CO173" s="214"/>
      <c r="CP173" s="173"/>
      <c r="CQ173" s="173"/>
      <c r="CR173" s="174"/>
      <c r="CS173" s="173"/>
      <c r="CT173" s="173"/>
      <c r="CU173" s="202">
        <v>30</v>
      </c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>
        <v>30</v>
      </c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3000</v>
      </c>
      <c r="M174" s="172">
        <v>0</v>
      </c>
      <c r="N174" s="173"/>
      <c r="O174" s="202">
        <v>250</v>
      </c>
      <c r="P174" s="173"/>
      <c r="Q174" s="173"/>
      <c r="R174" s="211"/>
      <c r="S174" s="173"/>
      <c r="T174" s="173"/>
      <c r="U174" s="205">
        <v>300</v>
      </c>
      <c r="V174" s="173"/>
      <c r="W174" s="173"/>
      <c r="X174" s="213"/>
      <c r="Y174" s="173"/>
      <c r="Z174" s="173"/>
      <c r="AA174" s="207">
        <v>200</v>
      </c>
      <c r="AB174" s="173"/>
      <c r="AC174" s="173"/>
      <c r="AD174" s="214"/>
      <c r="AE174" s="173"/>
      <c r="AF174" s="173"/>
      <c r="AG174" s="174"/>
      <c r="AH174" s="173"/>
      <c r="AI174" s="173"/>
      <c r="AJ174" s="202">
        <v>250</v>
      </c>
      <c r="AK174" s="173"/>
      <c r="AL174" s="173"/>
      <c r="AM174" s="211"/>
      <c r="AN174" s="173"/>
      <c r="AO174" s="173"/>
      <c r="AP174" s="205">
        <v>300</v>
      </c>
      <c r="AQ174" s="173"/>
      <c r="AR174" s="173"/>
      <c r="AS174" s="213"/>
      <c r="AT174" s="173"/>
      <c r="AU174" s="173"/>
      <c r="AV174" s="207">
        <v>200</v>
      </c>
      <c r="AW174" s="173"/>
      <c r="AX174" s="173"/>
      <c r="AY174" s="214"/>
      <c r="AZ174" s="173"/>
      <c r="BA174" s="173"/>
      <c r="BB174" s="174"/>
      <c r="BC174" s="173"/>
      <c r="BD174" s="173"/>
      <c r="BE174" s="202">
        <v>250</v>
      </c>
      <c r="BF174" s="173"/>
      <c r="BG174" s="173"/>
      <c r="BH174" s="211"/>
      <c r="BI174" s="173"/>
      <c r="BJ174" s="173"/>
      <c r="BK174" s="205">
        <v>300</v>
      </c>
      <c r="BL174" s="173"/>
      <c r="BM174" s="173"/>
      <c r="BN174" s="213"/>
      <c r="BO174" s="173"/>
      <c r="BP174" s="173"/>
      <c r="BQ174" s="207">
        <v>200</v>
      </c>
      <c r="BR174" s="173"/>
      <c r="BS174" s="173"/>
      <c r="BT174" s="214"/>
      <c r="BU174" s="173"/>
      <c r="BV174" s="173"/>
      <c r="BW174" s="174"/>
      <c r="BX174" s="173"/>
      <c r="BY174" s="173"/>
      <c r="BZ174" s="202">
        <v>250</v>
      </c>
      <c r="CA174" s="173"/>
      <c r="CB174" s="173"/>
      <c r="CC174" s="211"/>
      <c r="CD174" s="173"/>
      <c r="CE174" s="173"/>
      <c r="CF174" s="205">
        <v>300</v>
      </c>
      <c r="CG174" s="173"/>
      <c r="CH174" s="173"/>
      <c r="CI174" s="213"/>
      <c r="CJ174" s="173"/>
      <c r="CK174" s="173"/>
      <c r="CL174" s="207">
        <v>200</v>
      </c>
      <c r="CM174" s="173"/>
      <c r="CN174" s="173"/>
      <c r="CO174" s="214"/>
      <c r="CP174" s="173"/>
      <c r="CQ174" s="173"/>
      <c r="CR174" s="174"/>
      <c r="CS174" s="173"/>
      <c r="CT174" s="173"/>
      <c r="CU174" s="202">
        <v>250</v>
      </c>
      <c r="CV174" s="173"/>
      <c r="CW174" s="173"/>
      <c r="CX174" s="211"/>
      <c r="CY174" s="173"/>
      <c r="CZ174" s="173"/>
      <c r="DA174" s="205">
        <v>300</v>
      </c>
      <c r="DB174" s="173"/>
      <c r="DC174" s="173"/>
      <c r="DD174" s="213"/>
      <c r="DE174" s="173"/>
      <c r="DF174" s="173"/>
      <c r="DG174" s="207">
        <v>200</v>
      </c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1600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>
        <v>400</v>
      </c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>
        <v>400</v>
      </c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>
        <v>400</v>
      </c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>
        <v>400</v>
      </c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>
        <v>400</v>
      </c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28100</v>
      </c>
      <c r="M181" s="172">
        <v>0</v>
      </c>
      <c r="N181" s="173"/>
      <c r="O181" s="218">
        <v>2600</v>
      </c>
      <c r="P181" s="173"/>
      <c r="Q181" s="173"/>
      <c r="R181" s="211"/>
      <c r="S181" s="173"/>
      <c r="T181" s="173"/>
      <c r="U181" s="222">
        <v>2000</v>
      </c>
      <c r="V181" s="173"/>
      <c r="W181" s="173"/>
      <c r="X181" s="213"/>
      <c r="Y181" s="173"/>
      <c r="Z181" s="173"/>
      <c r="AA181" s="223">
        <v>2500</v>
      </c>
      <c r="AB181" s="173"/>
      <c r="AC181" s="173"/>
      <c r="AD181" s="214"/>
      <c r="AE181" s="173"/>
      <c r="AF181" s="173"/>
      <c r="AG181" s="174"/>
      <c r="AH181" s="173"/>
      <c r="AI181" s="173"/>
      <c r="AJ181" s="218">
        <v>2500</v>
      </c>
      <c r="AK181" s="173"/>
      <c r="AL181" s="173"/>
      <c r="AM181" s="211"/>
      <c r="AN181" s="173"/>
      <c r="AO181" s="173"/>
      <c r="AP181" s="222">
        <v>2000</v>
      </c>
      <c r="AQ181" s="173"/>
      <c r="AR181" s="173"/>
      <c r="AS181" s="213"/>
      <c r="AT181" s="173"/>
      <c r="AU181" s="173"/>
      <c r="AV181" s="223">
        <v>2500</v>
      </c>
      <c r="AW181" s="173"/>
      <c r="AX181" s="173"/>
      <c r="AY181" s="214"/>
      <c r="AZ181" s="173"/>
      <c r="BA181" s="173"/>
      <c r="BB181" s="174"/>
      <c r="BC181" s="173"/>
      <c r="BD181" s="173"/>
      <c r="BE181" s="218">
        <v>2600</v>
      </c>
      <c r="BF181" s="173"/>
      <c r="BG181" s="173"/>
      <c r="BH181" s="211"/>
      <c r="BI181" s="173"/>
      <c r="BJ181" s="173"/>
      <c r="BK181" s="222">
        <v>2000</v>
      </c>
      <c r="BL181" s="173"/>
      <c r="BM181" s="173"/>
      <c r="BN181" s="213"/>
      <c r="BO181" s="173"/>
      <c r="BP181" s="173"/>
      <c r="BQ181" s="223">
        <v>2400</v>
      </c>
      <c r="BR181" s="173"/>
      <c r="BS181" s="173"/>
      <c r="BT181" s="214"/>
      <c r="BU181" s="173"/>
      <c r="BV181" s="173"/>
      <c r="BW181" s="174"/>
      <c r="BX181" s="173"/>
      <c r="BY181" s="173"/>
      <c r="BZ181" s="218">
        <v>2500</v>
      </c>
      <c r="CA181" s="173"/>
      <c r="CB181" s="173"/>
      <c r="CC181" s="211"/>
      <c r="CD181" s="173"/>
      <c r="CE181" s="173"/>
      <c r="CF181" s="222">
        <v>2000</v>
      </c>
      <c r="CG181" s="173"/>
      <c r="CH181" s="173"/>
      <c r="CI181" s="213"/>
      <c r="CJ181" s="173"/>
      <c r="CK181" s="173"/>
      <c r="CL181" s="223">
        <v>2500</v>
      </c>
      <c r="CM181" s="173"/>
      <c r="CN181" s="173"/>
      <c r="CO181" s="214"/>
      <c r="CP181" s="173"/>
      <c r="CQ181" s="173"/>
      <c r="CR181" s="174"/>
      <c r="CS181" s="173"/>
      <c r="CT181" s="173"/>
      <c r="CU181" s="218">
        <v>2500</v>
      </c>
      <c r="CV181" s="173"/>
      <c r="CW181" s="173"/>
      <c r="CX181" s="211"/>
      <c r="CY181" s="173"/>
      <c r="CZ181" s="173"/>
      <c r="DA181" s="222">
        <v>2000</v>
      </c>
      <c r="DB181" s="173"/>
      <c r="DC181" s="173"/>
      <c r="DD181" s="213"/>
      <c r="DE181" s="173"/>
      <c r="DF181" s="173"/>
      <c r="DG181" s="223">
        <v>2500</v>
      </c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67600</v>
      </c>
      <c r="M186" s="172">
        <v>0</v>
      </c>
      <c r="N186" s="173"/>
      <c r="O186" s="218">
        <v>3500</v>
      </c>
      <c r="P186" s="173"/>
      <c r="Q186" s="173"/>
      <c r="R186" s="221">
        <v>3400</v>
      </c>
      <c r="S186" s="173"/>
      <c r="T186" s="173"/>
      <c r="U186" s="222">
        <v>2500</v>
      </c>
      <c r="V186" s="173"/>
      <c r="W186" s="173"/>
      <c r="X186" s="248">
        <v>2500</v>
      </c>
      <c r="Y186" s="173"/>
      <c r="Z186" s="173"/>
      <c r="AA186" s="223">
        <v>2500</v>
      </c>
      <c r="AB186" s="173"/>
      <c r="AC186" s="173"/>
      <c r="AD186" s="224">
        <v>2500</v>
      </c>
      <c r="AE186" s="173"/>
      <c r="AF186" s="173"/>
      <c r="AG186" s="174"/>
      <c r="AH186" s="173"/>
      <c r="AI186" s="173"/>
      <c r="AJ186" s="218">
        <v>3500</v>
      </c>
      <c r="AK186" s="173"/>
      <c r="AL186" s="173"/>
      <c r="AM186" s="221">
        <v>3400</v>
      </c>
      <c r="AN186" s="173"/>
      <c r="AO186" s="173"/>
      <c r="AP186" s="222">
        <v>2500</v>
      </c>
      <c r="AQ186" s="173"/>
      <c r="AR186" s="173"/>
      <c r="AS186" s="248">
        <v>2500</v>
      </c>
      <c r="AT186" s="173"/>
      <c r="AU186" s="173"/>
      <c r="AV186" s="223">
        <v>2500</v>
      </c>
      <c r="AW186" s="173"/>
      <c r="AX186" s="173"/>
      <c r="AY186" s="224">
        <v>2500</v>
      </c>
      <c r="AZ186" s="173"/>
      <c r="BA186" s="173"/>
      <c r="BB186" s="174"/>
      <c r="BC186" s="173"/>
      <c r="BD186" s="173"/>
      <c r="BE186" s="218">
        <v>3500</v>
      </c>
      <c r="BF186" s="173"/>
      <c r="BG186" s="173"/>
      <c r="BH186" s="221">
        <v>3400</v>
      </c>
      <c r="BI186" s="173"/>
      <c r="BJ186" s="173"/>
      <c r="BK186" s="222">
        <v>2500</v>
      </c>
      <c r="BL186" s="173"/>
      <c r="BM186" s="173"/>
      <c r="BN186" s="248">
        <v>2500</v>
      </c>
      <c r="BO186" s="173"/>
      <c r="BP186" s="173"/>
      <c r="BQ186" s="223">
        <v>2500</v>
      </c>
      <c r="BR186" s="173"/>
      <c r="BS186" s="173"/>
      <c r="BT186" s="224">
        <v>2500</v>
      </c>
      <c r="BU186" s="173"/>
      <c r="BV186" s="173"/>
      <c r="BW186" s="174"/>
      <c r="BX186" s="173"/>
      <c r="BY186" s="173"/>
      <c r="BZ186" s="218">
        <v>3500</v>
      </c>
      <c r="CA186" s="173"/>
      <c r="CB186" s="173"/>
      <c r="CC186" s="221">
        <v>3400</v>
      </c>
      <c r="CD186" s="173"/>
      <c r="CE186" s="173"/>
      <c r="CF186" s="222">
        <v>2500</v>
      </c>
      <c r="CG186" s="173"/>
      <c r="CH186" s="173"/>
      <c r="CI186" s="248">
        <v>2500</v>
      </c>
      <c r="CJ186" s="173"/>
      <c r="CK186" s="173"/>
      <c r="CL186" s="223">
        <v>2500</v>
      </c>
      <c r="CM186" s="173"/>
      <c r="CN186" s="173"/>
      <c r="CO186" s="224">
        <v>2500</v>
      </c>
      <c r="CP186" s="173"/>
      <c r="CQ186" s="173"/>
      <c r="CR186" s="174"/>
      <c r="CS186" s="173"/>
      <c r="CT186" s="173"/>
      <c r="CU186" s="218">
        <v>3500</v>
      </c>
      <c r="CV186" s="173"/>
      <c r="CW186" s="173"/>
      <c r="CX186" s="221">
        <v>3400</v>
      </c>
      <c r="CY186" s="173"/>
      <c r="CZ186" s="173"/>
      <c r="DA186" s="222">
        <v>2500</v>
      </c>
      <c r="DB186" s="173"/>
      <c r="DC186" s="173"/>
      <c r="DD186" s="248">
        <v>2500</v>
      </c>
      <c r="DE186" s="173"/>
      <c r="DF186" s="173"/>
      <c r="DG186" s="223">
        <v>2500</v>
      </c>
      <c r="DH186" s="173"/>
      <c r="DI186" s="173"/>
      <c r="DJ186" s="224">
        <v>2500</v>
      </c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23600</v>
      </c>
      <c r="M205" s="172">
        <v>0</v>
      </c>
      <c r="N205" s="173"/>
      <c r="O205" s="218">
        <v>1000</v>
      </c>
      <c r="P205" s="173"/>
      <c r="Q205" s="173"/>
      <c r="R205" s="221">
        <v>1000</v>
      </c>
      <c r="S205" s="173"/>
      <c r="T205" s="173"/>
      <c r="U205" s="222">
        <v>900</v>
      </c>
      <c r="V205" s="173"/>
      <c r="W205" s="173"/>
      <c r="X205" s="248">
        <v>950</v>
      </c>
      <c r="Y205" s="173"/>
      <c r="Z205" s="173"/>
      <c r="AA205" s="223">
        <v>1050</v>
      </c>
      <c r="AB205" s="173"/>
      <c r="AC205" s="173"/>
      <c r="AD205" s="224">
        <v>1000</v>
      </c>
      <c r="AE205" s="173"/>
      <c r="AF205" s="173"/>
      <c r="AG205" s="174"/>
      <c r="AH205" s="173"/>
      <c r="AI205" s="173"/>
      <c r="AJ205" s="218">
        <v>1000</v>
      </c>
      <c r="AK205" s="173"/>
      <c r="AL205" s="173"/>
      <c r="AM205" s="221">
        <v>1000</v>
      </c>
      <c r="AN205" s="173"/>
      <c r="AO205" s="173"/>
      <c r="AP205" s="222">
        <v>900</v>
      </c>
      <c r="AQ205" s="173"/>
      <c r="AR205" s="173"/>
      <c r="AS205" s="248">
        <v>950</v>
      </c>
      <c r="AT205" s="173"/>
      <c r="AU205" s="173"/>
      <c r="AV205" s="223">
        <v>1050</v>
      </c>
      <c r="AW205" s="173"/>
      <c r="AX205" s="173"/>
      <c r="AY205" s="224">
        <v>1000</v>
      </c>
      <c r="AZ205" s="173"/>
      <c r="BA205" s="173"/>
      <c r="BB205" s="174"/>
      <c r="BC205" s="173"/>
      <c r="BD205" s="173"/>
      <c r="BE205" s="218">
        <v>1000</v>
      </c>
      <c r="BF205" s="173"/>
      <c r="BG205" s="173"/>
      <c r="BH205" s="221">
        <v>1000</v>
      </c>
      <c r="BI205" s="173"/>
      <c r="BJ205" s="173"/>
      <c r="BK205" s="222">
        <v>900</v>
      </c>
      <c r="BL205" s="173"/>
      <c r="BM205" s="173"/>
      <c r="BN205" s="248">
        <v>950</v>
      </c>
      <c r="BO205" s="173"/>
      <c r="BP205" s="173"/>
      <c r="BQ205" s="223">
        <v>1050</v>
      </c>
      <c r="BR205" s="173"/>
      <c r="BS205" s="173"/>
      <c r="BT205" s="224">
        <v>1000</v>
      </c>
      <c r="BU205" s="173"/>
      <c r="BV205" s="173"/>
      <c r="BW205" s="174"/>
      <c r="BX205" s="173"/>
      <c r="BY205" s="173"/>
      <c r="BZ205" s="218">
        <v>1000</v>
      </c>
      <c r="CA205" s="173"/>
      <c r="CB205" s="173"/>
      <c r="CC205" s="221">
        <v>1000</v>
      </c>
      <c r="CD205" s="173"/>
      <c r="CE205" s="173"/>
      <c r="CF205" s="222">
        <v>900</v>
      </c>
      <c r="CG205" s="173"/>
      <c r="CH205" s="173"/>
      <c r="CI205" s="248">
        <v>950</v>
      </c>
      <c r="CJ205" s="173"/>
      <c r="CK205" s="173"/>
      <c r="CL205" s="223">
        <v>1050</v>
      </c>
      <c r="CM205" s="173"/>
      <c r="CN205" s="173"/>
      <c r="CO205" s="224">
        <v>1000</v>
      </c>
      <c r="CP205" s="173"/>
      <c r="CQ205" s="173"/>
      <c r="CR205" s="174"/>
      <c r="CS205" s="173"/>
      <c r="CT205" s="173"/>
      <c r="CU205" s="218">
        <v>1000</v>
      </c>
      <c r="CV205" s="173"/>
      <c r="CW205" s="173"/>
      <c r="CX205" s="221">
        <v>1000</v>
      </c>
      <c r="CY205" s="173"/>
      <c r="CZ205" s="173"/>
      <c r="DA205" s="222">
        <v>900</v>
      </c>
      <c r="DB205" s="173"/>
      <c r="DC205" s="173"/>
      <c r="DD205" s="248">
        <v>950</v>
      </c>
      <c r="DE205" s="173"/>
      <c r="DF205" s="173"/>
      <c r="DG205" s="223">
        <v>1050</v>
      </c>
      <c r="DH205" s="173"/>
      <c r="DI205" s="173"/>
      <c r="DJ205" s="224">
        <v>1000</v>
      </c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74800</v>
      </c>
      <c r="M223" s="172">
        <v>0</v>
      </c>
      <c r="N223" s="173"/>
      <c r="O223" s="218">
        <v>3050</v>
      </c>
      <c r="P223" s="173"/>
      <c r="Q223" s="173"/>
      <c r="R223" s="221">
        <v>3050</v>
      </c>
      <c r="S223" s="173"/>
      <c r="T223" s="173"/>
      <c r="U223" s="222">
        <v>3050</v>
      </c>
      <c r="V223" s="173"/>
      <c r="W223" s="173"/>
      <c r="X223" s="248">
        <v>3050</v>
      </c>
      <c r="Y223" s="173"/>
      <c r="Z223" s="173"/>
      <c r="AA223" s="223">
        <v>3400</v>
      </c>
      <c r="AB223" s="173"/>
      <c r="AC223" s="173"/>
      <c r="AD223" s="224">
        <v>3100</v>
      </c>
      <c r="AE223" s="173"/>
      <c r="AF223" s="173"/>
      <c r="AG223" s="174"/>
      <c r="AH223" s="173"/>
      <c r="AI223" s="173"/>
      <c r="AJ223" s="218">
        <v>3050</v>
      </c>
      <c r="AK223" s="173"/>
      <c r="AL223" s="173"/>
      <c r="AM223" s="221">
        <v>3050</v>
      </c>
      <c r="AN223" s="173"/>
      <c r="AO223" s="173"/>
      <c r="AP223" s="222">
        <v>3050</v>
      </c>
      <c r="AQ223" s="173"/>
      <c r="AR223" s="173"/>
      <c r="AS223" s="248">
        <v>3050</v>
      </c>
      <c r="AT223" s="173"/>
      <c r="AU223" s="173"/>
      <c r="AV223" s="223">
        <v>3400</v>
      </c>
      <c r="AW223" s="173"/>
      <c r="AX223" s="173"/>
      <c r="AY223" s="224">
        <v>3100</v>
      </c>
      <c r="AZ223" s="173"/>
      <c r="BA223" s="173"/>
      <c r="BB223" s="174"/>
      <c r="BC223" s="173"/>
      <c r="BD223" s="173"/>
      <c r="BE223" s="218">
        <v>3050</v>
      </c>
      <c r="BF223" s="173"/>
      <c r="BG223" s="173"/>
      <c r="BH223" s="221">
        <v>3050</v>
      </c>
      <c r="BI223" s="173"/>
      <c r="BJ223" s="173"/>
      <c r="BK223" s="222">
        <v>3050</v>
      </c>
      <c r="BL223" s="173"/>
      <c r="BM223" s="173"/>
      <c r="BN223" s="248">
        <v>3050</v>
      </c>
      <c r="BO223" s="173"/>
      <c r="BP223" s="173"/>
      <c r="BQ223" s="223">
        <v>3400</v>
      </c>
      <c r="BR223" s="173"/>
      <c r="BS223" s="173"/>
      <c r="BT223" s="224">
        <v>3100</v>
      </c>
      <c r="BU223" s="173"/>
      <c r="BV223" s="173"/>
      <c r="BW223" s="174"/>
      <c r="BX223" s="173"/>
      <c r="BY223" s="173"/>
      <c r="BZ223" s="218">
        <v>3050</v>
      </c>
      <c r="CA223" s="173"/>
      <c r="CB223" s="173"/>
      <c r="CC223" s="221">
        <v>3050</v>
      </c>
      <c r="CD223" s="173"/>
      <c r="CE223" s="173"/>
      <c r="CF223" s="222">
        <v>3050</v>
      </c>
      <c r="CG223" s="173"/>
      <c r="CH223" s="173"/>
      <c r="CI223" s="248">
        <v>3050</v>
      </c>
      <c r="CJ223" s="173"/>
      <c r="CK223" s="173"/>
      <c r="CL223" s="223">
        <v>3400</v>
      </c>
      <c r="CM223" s="173"/>
      <c r="CN223" s="173"/>
      <c r="CO223" s="224">
        <v>3100</v>
      </c>
      <c r="CP223" s="173"/>
      <c r="CQ223" s="173"/>
      <c r="CR223" s="174"/>
      <c r="CS223" s="173"/>
      <c r="CT223" s="173"/>
      <c r="CU223" s="218">
        <v>3050</v>
      </c>
      <c r="CV223" s="173"/>
      <c r="CW223" s="173"/>
      <c r="CX223" s="221">
        <v>3050</v>
      </c>
      <c r="CY223" s="173"/>
      <c r="CZ223" s="173"/>
      <c r="DA223" s="222">
        <v>3050</v>
      </c>
      <c r="DB223" s="173"/>
      <c r="DC223" s="173"/>
      <c r="DD223" s="248">
        <v>3050</v>
      </c>
      <c r="DE223" s="173"/>
      <c r="DF223" s="173"/>
      <c r="DG223" s="223">
        <v>3400</v>
      </c>
      <c r="DH223" s="173"/>
      <c r="DI223" s="173"/>
      <c r="DJ223" s="224">
        <v>3100</v>
      </c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53600</v>
      </c>
      <c r="M224" s="172">
        <v>0</v>
      </c>
      <c r="N224" s="173"/>
      <c r="O224" s="218">
        <v>2300</v>
      </c>
      <c r="P224" s="173"/>
      <c r="Q224" s="173"/>
      <c r="R224" s="221">
        <v>2000</v>
      </c>
      <c r="S224" s="173"/>
      <c r="T224" s="173"/>
      <c r="U224" s="222">
        <v>2300</v>
      </c>
      <c r="V224" s="173"/>
      <c r="W224" s="173"/>
      <c r="X224" s="248">
        <v>2200</v>
      </c>
      <c r="Y224" s="173"/>
      <c r="Z224" s="173"/>
      <c r="AA224" s="223">
        <v>2300</v>
      </c>
      <c r="AB224" s="173"/>
      <c r="AC224" s="173"/>
      <c r="AD224" s="224">
        <v>2300</v>
      </c>
      <c r="AE224" s="173"/>
      <c r="AF224" s="173"/>
      <c r="AG224" s="174"/>
      <c r="AH224" s="173"/>
      <c r="AI224" s="173"/>
      <c r="AJ224" s="218">
        <v>2300</v>
      </c>
      <c r="AK224" s="173"/>
      <c r="AL224" s="173"/>
      <c r="AM224" s="221">
        <v>2000</v>
      </c>
      <c r="AN224" s="173"/>
      <c r="AO224" s="173"/>
      <c r="AP224" s="222">
        <v>2300</v>
      </c>
      <c r="AQ224" s="173"/>
      <c r="AR224" s="173"/>
      <c r="AS224" s="248">
        <v>2200</v>
      </c>
      <c r="AT224" s="173"/>
      <c r="AU224" s="173"/>
      <c r="AV224" s="223">
        <v>2300</v>
      </c>
      <c r="AW224" s="173"/>
      <c r="AX224" s="173"/>
      <c r="AY224" s="224">
        <v>2300</v>
      </c>
      <c r="AZ224" s="173"/>
      <c r="BA224" s="173"/>
      <c r="BB224" s="174"/>
      <c r="BC224" s="173"/>
      <c r="BD224" s="173"/>
      <c r="BE224" s="218">
        <v>2300</v>
      </c>
      <c r="BF224" s="173"/>
      <c r="BG224" s="173"/>
      <c r="BH224" s="221">
        <v>2000</v>
      </c>
      <c r="BI224" s="173"/>
      <c r="BJ224" s="173"/>
      <c r="BK224" s="222">
        <v>2300</v>
      </c>
      <c r="BL224" s="173"/>
      <c r="BM224" s="173"/>
      <c r="BN224" s="248">
        <v>2200</v>
      </c>
      <c r="BO224" s="173"/>
      <c r="BP224" s="173"/>
      <c r="BQ224" s="223">
        <v>2300</v>
      </c>
      <c r="BR224" s="173"/>
      <c r="BS224" s="173"/>
      <c r="BT224" s="224">
        <v>2300</v>
      </c>
      <c r="BU224" s="173"/>
      <c r="BV224" s="173"/>
      <c r="BW224" s="174"/>
      <c r="BX224" s="173"/>
      <c r="BY224" s="173"/>
      <c r="BZ224" s="218">
        <v>2300</v>
      </c>
      <c r="CA224" s="173"/>
      <c r="CB224" s="173"/>
      <c r="CC224" s="221">
        <v>2000</v>
      </c>
      <c r="CD224" s="173"/>
      <c r="CE224" s="173"/>
      <c r="CF224" s="222">
        <v>2300</v>
      </c>
      <c r="CG224" s="173"/>
      <c r="CH224" s="173"/>
      <c r="CI224" s="248">
        <v>2200</v>
      </c>
      <c r="CJ224" s="173"/>
      <c r="CK224" s="173"/>
      <c r="CL224" s="223">
        <v>2300</v>
      </c>
      <c r="CM224" s="173"/>
      <c r="CN224" s="173"/>
      <c r="CO224" s="224">
        <v>2300</v>
      </c>
      <c r="CP224" s="173"/>
      <c r="CQ224" s="173"/>
      <c r="CR224" s="174"/>
      <c r="CS224" s="173"/>
      <c r="CT224" s="173"/>
      <c r="CU224" s="218">
        <v>2300</v>
      </c>
      <c r="CV224" s="173"/>
      <c r="CW224" s="173"/>
      <c r="CX224" s="221">
        <v>2000</v>
      </c>
      <c r="CY224" s="173"/>
      <c r="CZ224" s="173"/>
      <c r="DA224" s="222">
        <v>2300</v>
      </c>
      <c r="DB224" s="173"/>
      <c r="DC224" s="173"/>
      <c r="DD224" s="248">
        <v>2200</v>
      </c>
      <c r="DE224" s="173"/>
      <c r="DF224" s="173"/>
      <c r="DG224" s="223">
        <v>2300</v>
      </c>
      <c r="DH224" s="173"/>
      <c r="DI224" s="173"/>
      <c r="DJ224" s="224">
        <v>2300</v>
      </c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104800</v>
      </c>
      <c r="M225" s="172">
        <v>0</v>
      </c>
      <c r="N225" s="173"/>
      <c r="O225" s="218">
        <v>4700</v>
      </c>
      <c r="P225" s="173"/>
      <c r="Q225" s="173"/>
      <c r="R225" s="221">
        <v>4300</v>
      </c>
      <c r="S225" s="173"/>
      <c r="T225" s="173"/>
      <c r="U225" s="222">
        <v>4300</v>
      </c>
      <c r="V225" s="173"/>
      <c r="W225" s="173"/>
      <c r="X225" s="248">
        <v>4600</v>
      </c>
      <c r="Y225" s="173"/>
      <c r="Z225" s="173"/>
      <c r="AA225" s="223">
        <v>5300</v>
      </c>
      <c r="AB225" s="173"/>
      <c r="AC225" s="173"/>
      <c r="AD225" s="224">
        <v>3000</v>
      </c>
      <c r="AE225" s="173"/>
      <c r="AF225" s="173"/>
      <c r="AG225" s="174"/>
      <c r="AH225" s="173"/>
      <c r="AI225" s="173"/>
      <c r="AJ225" s="218">
        <v>4700</v>
      </c>
      <c r="AK225" s="173"/>
      <c r="AL225" s="173"/>
      <c r="AM225" s="221">
        <v>4300</v>
      </c>
      <c r="AN225" s="173"/>
      <c r="AO225" s="173"/>
      <c r="AP225" s="222">
        <v>4300</v>
      </c>
      <c r="AQ225" s="173"/>
      <c r="AR225" s="173"/>
      <c r="AS225" s="248">
        <v>4600</v>
      </c>
      <c r="AT225" s="173"/>
      <c r="AU225" s="173"/>
      <c r="AV225" s="223">
        <v>5300</v>
      </c>
      <c r="AW225" s="173"/>
      <c r="AX225" s="173"/>
      <c r="AY225" s="224">
        <v>3000</v>
      </c>
      <c r="AZ225" s="173"/>
      <c r="BA225" s="173"/>
      <c r="BB225" s="174"/>
      <c r="BC225" s="173"/>
      <c r="BD225" s="173"/>
      <c r="BE225" s="218">
        <v>4700</v>
      </c>
      <c r="BF225" s="173"/>
      <c r="BG225" s="173"/>
      <c r="BH225" s="221">
        <v>4300</v>
      </c>
      <c r="BI225" s="173"/>
      <c r="BJ225" s="173"/>
      <c r="BK225" s="222">
        <v>4300</v>
      </c>
      <c r="BL225" s="173"/>
      <c r="BM225" s="173"/>
      <c r="BN225" s="248">
        <v>4600</v>
      </c>
      <c r="BO225" s="173"/>
      <c r="BP225" s="173"/>
      <c r="BQ225" s="223">
        <v>5300</v>
      </c>
      <c r="BR225" s="173"/>
      <c r="BS225" s="173"/>
      <c r="BT225" s="224">
        <v>3000</v>
      </c>
      <c r="BU225" s="173"/>
      <c r="BV225" s="173"/>
      <c r="BW225" s="174"/>
      <c r="BX225" s="173"/>
      <c r="BY225" s="173"/>
      <c r="BZ225" s="218">
        <v>4700</v>
      </c>
      <c r="CA225" s="173"/>
      <c r="CB225" s="173"/>
      <c r="CC225" s="221">
        <v>4300</v>
      </c>
      <c r="CD225" s="173"/>
      <c r="CE225" s="173"/>
      <c r="CF225" s="222">
        <v>4300</v>
      </c>
      <c r="CG225" s="173"/>
      <c r="CH225" s="173"/>
      <c r="CI225" s="248">
        <v>4600</v>
      </c>
      <c r="CJ225" s="173"/>
      <c r="CK225" s="173"/>
      <c r="CL225" s="223">
        <v>5300</v>
      </c>
      <c r="CM225" s="173"/>
      <c r="CN225" s="173"/>
      <c r="CO225" s="224">
        <v>3000</v>
      </c>
      <c r="CP225" s="173"/>
      <c r="CQ225" s="173"/>
      <c r="CR225" s="174"/>
      <c r="CS225" s="173"/>
      <c r="CT225" s="173"/>
      <c r="CU225" s="218">
        <v>4700</v>
      </c>
      <c r="CV225" s="173"/>
      <c r="CW225" s="173"/>
      <c r="CX225" s="221">
        <v>4300</v>
      </c>
      <c r="CY225" s="173"/>
      <c r="CZ225" s="173"/>
      <c r="DA225" s="222">
        <v>4300</v>
      </c>
      <c r="DB225" s="173"/>
      <c r="DC225" s="173"/>
      <c r="DD225" s="248">
        <v>4600</v>
      </c>
      <c r="DE225" s="173"/>
      <c r="DF225" s="173"/>
      <c r="DG225" s="223">
        <v>5300</v>
      </c>
      <c r="DH225" s="173"/>
      <c r="DI225" s="173"/>
      <c r="DJ225" s="224">
        <v>3000</v>
      </c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51360</v>
      </c>
      <c r="M301" s="172">
        <v>0</v>
      </c>
      <c r="N301" s="173"/>
      <c r="O301" s="218">
        <v>2040</v>
      </c>
      <c r="P301" s="173"/>
      <c r="Q301" s="173"/>
      <c r="R301" s="221">
        <v>2000</v>
      </c>
      <c r="S301" s="173"/>
      <c r="T301" s="173"/>
      <c r="U301" s="222">
        <v>2100</v>
      </c>
      <c r="V301" s="173"/>
      <c r="W301" s="173"/>
      <c r="X301" s="249">
        <v>2100</v>
      </c>
      <c r="Y301" s="173"/>
      <c r="Z301" s="173"/>
      <c r="AA301" s="228">
        <v>2300</v>
      </c>
      <c r="AB301" s="173"/>
      <c r="AC301" s="173"/>
      <c r="AD301" s="229">
        <v>2300</v>
      </c>
      <c r="AE301" s="173"/>
      <c r="AF301" s="173"/>
      <c r="AG301" s="174"/>
      <c r="AH301" s="173"/>
      <c r="AI301" s="173"/>
      <c r="AJ301" s="218">
        <v>2040</v>
      </c>
      <c r="AK301" s="173"/>
      <c r="AL301" s="173"/>
      <c r="AM301" s="221">
        <v>2000</v>
      </c>
      <c r="AN301" s="173"/>
      <c r="AO301" s="173"/>
      <c r="AP301" s="222">
        <v>2100</v>
      </c>
      <c r="AQ301" s="173"/>
      <c r="AR301" s="173"/>
      <c r="AS301" s="249">
        <v>2100</v>
      </c>
      <c r="AT301" s="173"/>
      <c r="AU301" s="173"/>
      <c r="AV301" s="228">
        <v>2300</v>
      </c>
      <c r="AW301" s="173"/>
      <c r="AX301" s="173"/>
      <c r="AY301" s="229">
        <v>2300</v>
      </c>
      <c r="AZ301" s="173"/>
      <c r="BA301" s="173"/>
      <c r="BB301" s="174"/>
      <c r="BC301" s="173"/>
      <c r="BD301" s="173"/>
      <c r="BE301" s="218">
        <v>2040</v>
      </c>
      <c r="BF301" s="173"/>
      <c r="BG301" s="173"/>
      <c r="BH301" s="221">
        <v>2000</v>
      </c>
      <c r="BI301" s="173"/>
      <c r="BJ301" s="173"/>
      <c r="BK301" s="222">
        <v>2100</v>
      </c>
      <c r="BL301" s="173"/>
      <c r="BM301" s="173"/>
      <c r="BN301" s="249">
        <v>2100</v>
      </c>
      <c r="BO301" s="173"/>
      <c r="BP301" s="173"/>
      <c r="BQ301" s="228">
        <v>2300</v>
      </c>
      <c r="BR301" s="173"/>
      <c r="BS301" s="173"/>
      <c r="BT301" s="229">
        <v>2300</v>
      </c>
      <c r="BU301" s="173"/>
      <c r="BV301" s="173"/>
      <c r="BW301" s="174"/>
      <c r="BX301" s="173"/>
      <c r="BY301" s="173"/>
      <c r="BZ301" s="218">
        <v>2040</v>
      </c>
      <c r="CA301" s="173"/>
      <c r="CB301" s="173"/>
      <c r="CC301" s="221">
        <v>2000</v>
      </c>
      <c r="CD301" s="173"/>
      <c r="CE301" s="173"/>
      <c r="CF301" s="222">
        <v>2100</v>
      </c>
      <c r="CG301" s="173"/>
      <c r="CH301" s="173"/>
      <c r="CI301" s="249">
        <v>2100</v>
      </c>
      <c r="CJ301" s="173"/>
      <c r="CK301" s="173"/>
      <c r="CL301" s="228">
        <v>2300</v>
      </c>
      <c r="CM301" s="173"/>
      <c r="CN301" s="173"/>
      <c r="CO301" s="229">
        <v>2300</v>
      </c>
      <c r="CP301" s="173"/>
      <c r="CQ301" s="173"/>
      <c r="CR301" s="174"/>
      <c r="CS301" s="173"/>
      <c r="CT301" s="173"/>
      <c r="CU301" s="218">
        <v>2040</v>
      </c>
      <c r="CV301" s="173"/>
      <c r="CW301" s="173"/>
      <c r="CX301" s="221">
        <v>2000</v>
      </c>
      <c r="CY301" s="173"/>
      <c r="CZ301" s="173"/>
      <c r="DA301" s="222">
        <v>2100</v>
      </c>
      <c r="DB301" s="173"/>
      <c r="DC301" s="173"/>
      <c r="DD301" s="249">
        <v>2100</v>
      </c>
      <c r="DE301" s="173"/>
      <c r="DF301" s="173"/>
      <c r="DG301" s="228">
        <v>2300</v>
      </c>
      <c r="DH301" s="173"/>
      <c r="DI301" s="173"/>
      <c r="DJ301" s="229">
        <v>2300</v>
      </c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6300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>
        <f>2466+3834</f>
        <v>6300</v>
      </c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3216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>
        <f>1476+1740</f>
        <v>3216</v>
      </c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15600</v>
      </c>
      <c r="M325" s="172">
        <v>0</v>
      </c>
      <c r="N325" s="173"/>
      <c r="O325" s="264">
        <v>2100</v>
      </c>
      <c r="P325" s="173"/>
      <c r="Q325" s="173"/>
      <c r="R325" s="211"/>
      <c r="S325" s="173"/>
      <c r="T325" s="173"/>
      <c r="U325" s="265">
        <v>1500</v>
      </c>
      <c r="V325" s="173"/>
      <c r="W325" s="173"/>
      <c r="X325" s="213"/>
      <c r="Y325" s="173"/>
      <c r="Z325" s="173"/>
      <c r="AA325" s="266">
        <v>300</v>
      </c>
      <c r="AB325" s="173"/>
      <c r="AC325" s="173"/>
      <c r="AD325" s="214"/>
      <c r="AE325" s="173"/>
      <c r="AF325" s="173"/>
      <c r="AG325" s="174"/>
      <c r="AH325" s="173"/>
      <c r="AI325" s="173"/>
      <c r="AJ325" s="264">
        <v>2100</v>
      </c>
      <c r="AK325" s="173"/>
      <c r="AL325" s="173"/>
      <c r="AM325" s="211"/>
      <c r="AN325" s="173"/>
      <c r="AO325" s="173"/>
      <c r="AP325" s="265">
        <v>1500</v>
      </c>
      <c r="AQ325" s="173"/>
      <c r="AR325" s="173"/>
      <c r="AS325" s="213"/>
      <c r="AT325" s="173"/>
      <c r="AU325" s="173"/>
      <c r="AV325" s="266">
        <v>300</v>
      </c>
      <c r="AW325" s="173"/>
      <c r="AX325" s="173"/>
      <c r="AY325" s="214"/>
      <c r="AZ325" s="173"/>
      <c r="BA325" s="173"/>
      <c r="BB325" s="174"/>
      <c r="BC325" s="173"/>
      <c r="BD325" s="173"/>
      <c r="BE325" s="264">
        <v>2100</v>
      </c>
      <c r="BF325" s="173"/>
      <c r="BG325" s="173"/>
      <c r="BH325" s="211"/>
      <c r="BI325" s="173"/>
      <c r="BJ325" s="173"/>
      <c r="BK325" s="265">
        <v>1500</v>
      </c>
      <c r="BL325" s="173"/>
      <c r="BM325" s="173"/>
      <c r="BN325" s="213"/>
      <c r="BO325" s="173"/>
      <c r="BP325" s="173"/>
      <c r="BQ325" s="266">
        <v>300</v>
      </c>
      <c r="BR325" s="173"/>
      <c r="BS325" s="173"/>
      <c r="BT325" s="214"/>
      <c r="BU325" s="173"/>
      <c r="BV325" s="173"/>
      <c r="BW325" s="174"/>
      <c r="BX325" s="173"/>
      <c r="BY325" s="173"/>
      <c r="BZ325" s="264">
        <v>2100</v>
      </c>
      <c r="CA325" s="173"/>
      <c r="CB325" s="173"/>
      <c r="CC325" s="211"/>
      <c r="CD325" s="173"/>
      <c r="CE325" s="173"/>
      <c r="CF325" s="265">
        <v>1500</v>
      </c>
      <c r="CG325" s="173"/>
      <c r="CH325" s="173"/>
      <c r="CI325" s="213"/>
      <c r="CJ325" s="173"/>
      <c r="CK325" s="173"/>
      <c r="CL325" s="266">
        <v>300</v>
      </c>
      <c r="CM325" s="173"/>
      <c r="CN325" s="173"/>
      <c r="CO325" s="214"/>
      <c r="CP325" s="173"/>
      <c r="CQ325" s="173"/>
      <c r="CR325" s="174"/>
      <c r="CS325" s="173"/>
      <c r="CT325" s="173"/>
      <c r="CU325" s="264">
        <v>2100</v>
      </c>
      <c r="CV325" s="173"/>
      <c r="CW325" s="173"/>
      <c r="CX325" s="211"/>
      <c r="CY325" s="173"/>
      <c r="CZ325" s="173"/>
      <c r="DA325" s="265">
        <v>1500</v>
      </c>
      <c r="DB325" s="173"/>
      <c r="DC325" s="173"/>
      <c r="DD325" s="213"/>
      <c r="DE325" s="173"/>
      <c r="DF325" s="173"/>
      <c r="DG325" s="266">
        <v>300</v>
      </c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15200</v>
      </c>
      <c r="M326" s="172">
        <v>0</v>
      </c>
      <c r="N326" s="173"/>
      <c r="O326" s="218">
        <v>1900</v>
      </c>
      <c r="P326" s="173"/>
      <c r="Q326" s="173"/>
      <c r="R326" s="211"/>
      <c r="S326" s="173"/>
      <c r="T326" s="173"/>
      <c r="U326" s="222">
        <v>1600</v>
      </c>
      <c r="V326" s="173"/>
      <c r="W326" s="173"/>
      <c r="X326" s="213"/>
      <c r="Y326" s="173"/>
      <c r="Z326" s="173"/>
      <c r="AA326" s="223">
        <v>300</v>
      </c>
      <c r="AB326" s="173"/>
      <c r="AC326" s="173"/>
      <c r="AD326" s="214"/>
      <c r="AE326" s="173"/>
      <c r="AF326" s="173"/>
      <c r="AG326" s="174"/>
      <c r="AH326" s="173"/>
      <c r="AI326" s="173"/>
      <c r="AJ326" s="218">
        <v>1900</v>
      </c>
      <c r="AK326" s="173"/>
      <c r="AL326" s="173"/>
      <c r="AM326" s="211"/>
      <c r="AN326" s="173"/>
      <c r="AO326" s="173"/>
      <c r="AP326" s="222">
        <v>1600</v>
      </c>
      <c r="AQ326" s="173"/>
      <c r="AR326" s="173"/>
      <c r="AS326" s="213"/>
      <c r="AT326" s="173"/>
      <c r="AU326" s="173"/>
      <c r="AV326" s="223">
        <v>300</v>
      </c>
      <c r="AW326" s="173"/>
      <c r="AX326" s="173"/>
      <c r="AY326" s="214"/>
      <c r="AZ326" s="173"/>
      <c r="BA326" s="173"/>
      <c r="BB326" s="174"/>
      <c r="BC326" s="173"/>
      <c r="BD326" s="173"/>
      <c r="BE326" s="218">
        <v>1900</v>
      </c>
      <c r="BF326" s="173"/>
      <c r="BG326" s="173"/>
      <c r="BH326" s="211"/>
      <c r="BI326" s="173"/>
      <c r="BJ326" s="173"/>
      <c r="BK326" s="222">
        <v>1600</v>
      </c>
      <c r="BL326" s="173"/>
      <c r="BM326" s="173"/>
      <c r="BN326" s="213"/>
      <c r="BO326" s="173"/>
      <c r="BP326" s="173"/>
      <c r="BQ326" s="223">
        <v>300</v>
      </c>
      <c r="BR326" s="173"/>
      <c r="BS326" s="173"/>
      <c r="BT326" s="214"/>
      <c r="BU326" s="173"/>
      <c r="BV326" s="173"/>
      <c r="BW326" s="174"/>
      <c r="BX326" s="173"/>
      <c r="BY326" s="173"/>
      <c r="BZ326" s="218">
        <v>1900</v>
      </c>
      <c r="CA326" s="173"/>
      <c r="CB326" s="173"/>
      <c r="CC326" s="211"/>
      <c r="CD326" s="173"/>
      <c r="CE326" s="173"/>
      <c r="CF326" s="222">
        <v>1600</v>
      </c>
      <c r="CG326" s="173"/>
      <c r="CH326" s="173"/>
      <c r="CI326" s="213"/>
      <c r="CJ326" s="173"/>
      <c r="CK326" s="173"/>
      <c r="CL326" s="223">
        <v>300</v>
      </c>
      <c r="CM326" s="173"/>
      <c r="CN326" s="173"/>
      <c r="CO326" s="214"/>
      <c r="CP326" s="173"/>
      <c r="CQ326" s="173"/>
      <c r="CR326" s="174"/>
      <c r="CS326" s="173"/>
      <c r="CT326" s="173"/>
      <c r="CU326" s="218">
        <v>1900</v>
      </c>
      <c r="CV326" s="173"/>
      <c r="CW326" s="173"/>
      <c r="CX326" s="211"/>
      <c r="CY326" s="173"/>
      <c r="CZ326" s="173"/>
      <c r="DA326" s="222">
        <v>1600</v>
      </c>
      <c r="DB326" s="173"/>
      <c r="DC326" s="173"/>
      <c r="DD326" s="213"/>
      <c r="DE326" s="173"/>
      <c r="DF326" s="173"/>
      <c r="DG326" s="223">
        <v>300</v>
      </c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22840</v>
      </c>
      <c r="M327" s="172">
        <v>0</v>
      </c>
      <c r="N327" s="173"/>
      <c r="O327" s="218">
        <v>2900</v>
      </c>
      <c r="P327" s="173"/>
      <c r="Q327" s="173"/>
      <c r="R327" s="211"/>
      <c r="S327" s="173"/>
      <c r="T327" s="173"/>
      <c r="U327" s="222">
        <v>2500</v>
      </c>
      <c r="V327" s="173"/>
      <c r="W327" s="173"/>
      <c r="X327" s="213"/>
      <c r="Y327" s="173"/>
      <c r="Z327" s="173"/>
      <c r="AA327" s="223">
        <v>310</v>
      </c>
      <c r="AB327" s="173"/>
      <c r="AC327" s="173"/>
      <c r="AD327" s="214"/>
      <c r="AE327" s="173"/>
      <c r="AF327" s="173"/>
      <c r="AG327" s="174"/>
      <c r="AH327" s="173"/>
      <c r="AI327" s="173"/>
      <c r="AJ327" s="218">
        <v>2900</v>
      </c>
      <c r="AK327" s="173"/>
      <c r="AL327" s="173"/>
      <c r="AM327" s="211"/>
      <c r="AN327" s="173"/>
      <c r="AO327" s="173"/>
      <c r="AP327" s="222">
        <v>2500</v>
      </c>
      <c r="AQ327" s="173"/>
      <c r="AR327" s="173"/>
      <c r="AS327" s="213"/>
      <c r="AT327" s="173"/>
      <c r="AU327" s="173"/>
      <c r="AV327" s="223">
        <v>310</v>
      </c>
      <c r="AW327" s="173"/>
      <c r="AX327" s="173"/>
      <c r="AY327" s="214"/>
      <c r="AZ327" s="173"/>
      <c r="BA327" s="173"/>
      <c r="BB327" s="174"/>
      <c r="BC327" s="173"/>
      <c r="BD327" s="173"/>
      <c r="BE327" s="218">
        <v>2900</v>
      </c>
      <c r="BF327" s="173"/>
      <c r="BG327" s="173"/>
      <c r="BH327" s="211"/>
      <c r="BI327" s="173"/>
      <c r="BJ327" s="173"/>
      <c r="BK327" s="222">
        <v>2500</v>
      </c>
      <c r="BL327" s="173"/>
      <c r="BM327" s="173"/>
      <c r="BN327" s="213"/>
      <c r="BO327" s="173"/>
      <c r="BP327" s="173"/>
      <c r="BQ327" s="223">
        <v>310</v>
      </c>
      <c r="BR327" s="173"/>
      <c r="BS327" s="173"/>
      <c r="BT327" s="214"/>
      <c r="BU327" s="173"/>
      <c r="BV327" s="173"/>
      <c r="BW327" s="174"/>
      <c r="BX327" s="173"/>
      <c r="BY327" s="173"/>
      <c r="BZ327" s="218">
        <v>2900</v>
      </c>
      <c r="CA327" s="173"/>
      <c r="CB327" s="173"/>
      <c r="CC327" s="211"/>
      <c r="CD327" s="173"/>
      <c r="CE327" s="173"/>
      <c r="CF327" s="222">
        <v>2500</v>
      </c>
      <c r="CG327" s="173"/>
      <c r="CH327" s="173"/>
      <c r="CI327" s="213"/>
      <c r="CJ327" s="173"/>
      <c r="CK327" s="173"/>
      <c r="CL327" s="223">
        <v>310</v>
      </c>
      <c r="CM327" s="173"/>
      <c r="CN327" s="173"/>
      <c r="CO327" s="214"/>
      <c r="CP327" s="173"/>
      <c r="CQ327" s="173"/>
      <c r="CR327" s="174"/>
      <c r="CS327" s="173"/>
      <c r="CT327" s="173"/>
      <c r="CU327" s="218">
        <v>2900</v>
      </c>
      <c r="CV327" s="173"/>
      <c r="CW327" s="173"/>
      <c r="CX327" s="211"/>
      <c r="CY327" s="173"/>
      <c r="CZ327" s="173"/>
      <c r="DA327" s="222">
        <v>2500</v>
      </c>
      <c r="DB327" s="173"/>
      <c r="DC327" s="173"/>
      <c r="DD327" s="213"/>
      <c r="DE327" s="173"/>
      <c r="DF327" s="173"/>
      <c r="DG327" s="223">
        <v>310</v>
      </c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9200</v>
      </c>
      <c r="M328" s="172">
        <v>0</v>
      </c>
      <c r="N328" s="173"/>
      <c r="O328" s="218">
        <v>1300</v>
      </c>
      <c r="P328" s="173"/>
      <c r="Q328" s="173"/>
      <c r="R328" s="211"/>
      <c r="S328" s="173"/>
      <c r="T328" s="173"/>
      <c r="U328" s="222">
        <v>800</v>
      </c>
      <c r="V328" s="173"/>
      <c r="W328" s="173"/>
      <c r="X328" s="213"/>
      <c r="Y328" s="173"/>
      <c r="Z328" s="173"/>
      <c r="AA328" s="223">
        <v>200</v>
      </c>
      <c r="AB328" s="173"/>
      <c r="AC328" s="173"/>
      <c r="AD328" s="214"/>
      <c r="AE328" s="173"/>
      <c r="AF328" s="173"/>
      <c r="AG328" s="174"/>
      <c r="AH328" s="173"/>
      <c r="AI328" s="173"/>
      <c r="AJ328" s="218">
        <v>1300</v>
      </c>
      <c r="AK328" s="173"/>
      <c r="AL328" s="173"/>
      <c r="AM328" s="211"/>
      <c r="AN328" s="173"/>
      <c r="AO328" s="173"/>
      <c r="AP328" s="222">
        <v>800</v>
      </c>
      <c r="AQ328" s="173"/>
      <c r="AR328" s="173"/>
      <c r="AS328" s="213"/>
      <c r="AT328" s="173"/>
      <c r="AU328" s="173"/>
      <c r="AV328" s="223">
        <v>200</v>
      </c>
      <c r="AW328" s="173"/>
      <c r="AX328" s="173"/>
      <c r="AY328" s="214"/>
      <c r="AZ328" s="173"/>
      <c r="BA328" s="173"/>
      <c r="BB328" s="174"/>
      <c r="BC328" s="173"/>
      <c r="BD328" s="173"/>
      <c r="BE328" s="218">
        <v>1300</v>
      </c>
      <c r="BF328" s="173"/>
      <c r="BG328" s="173"/>
      <c r="BH328" s="211"/>
      <c r="BI328" s="173"/>
      <c r="BJ328" s="173"/>
      <c r="BK328" s="222">
        <v>800</v>
      </c>
      <c r="BL328" s="173"/>
      <c r="BM328" s="173"/>
      <c r="BN328" s="213"/>
      <c r="BO328" s="173"/>
      <c r="BP328" s="173"/>
      <c r="BQ328" s="223">
        <v>200</v>
      </c>
      <c r="BR328" s="173"/>
      <c r="BS328" s="173"/>
      <c r="BT328" s="214"/>
      <c r="BU328" s="173"/>
      <c r="BV328" s="173"/>
      <c r="BW328" s="174"/>
      <c r="BX328" s="173"/>
      <c r="BY328" s="173"/>
      <c r="BZ328" s="218">
        <v>1300</v>
      </c>
      <c r="CA328" s="173"/>
      <c r="CB328" s="173"/>
      <c r="CC328" s="211"/>
      <c r="CD328" s="173"/>
      <c r="CE328" s="173"/>
      <c r="CF328" s="222">
        <v>800</v>
      </c>
      <c r="CG328" s="173"/>
      <c r="CH328" s="173"/>
      <c r="CI328" s="213"/>
      <c r="CJ328" s="173"/>
      <c r="CK328" s="173"/>
      <c r="CL328" s="223">
        <v>200</v>
      </c>
      <c r="CM328" s="173"/>
      <c r="CN328" s="173"/>
      <c r="CO328" s="214"/>
      <c r="CP328" s="173"/>
      <c r="CQ328" s="173"/>
      <c r="CR328" s="174"/>
      <c r="CS328" s="173"/>
      <c r="CT328" s="173"/>
      <c r="CU328" s="218">
        <v>1300</v>
      </c>
      <c r="CV328" s="173"/>
      <c r="CW328" s="173"/>
      <c r="CX328" s="211"/>
      <c r="CY328" s="173"/>
      <c r="CZ328" s="173"/>
      <c r="DA328" s="222">
        <v>800</v>
      </c>
      <c r="DB328" s="173"/>
      <c r="DC328" s="173"/>
      <c r="DD328" s="213"/>
      <c r="DE328" s="173"/>
      <c r="DF328" s="173"/>
      <c r="DG328" s="223">
        <v>200</v>
      </c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900</v>
      </c>
      <c r="M330" s="172">
        <v>0</v>
      </c>
      <c r="N330" s="173"/>
      <c r="O330" s="202">
        <v>400</v>
      </c>
      <c r="P330" s="173"/>
      <c r="Q330" s="173"/>
      <c r="R330" s="204">
        <v>500</v>
      </c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1100</v>
      </c>
      <c r="M331" s="172">
        <v>0</v>
      </c>
      <c r="N331" s="173"/>
      <c r="O331" s="218">
        <v>600</v>
      </c>
      <c r="P331" s="173"/>
      <c r="Q331" s="173"/>
      <c r="R331" s="204">
        <v>500</v>
      </c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17560</v>
      </c>
      <c r="M332" s="172">
        <v>0</v>
      </c>
      <c r="N332" s="173"/>
      <c r="O332" s="218">
        <v>900</v>
      </c>
      <c r="P332" s="173"/>
      <c r="Q332" s="173"/>
      <c r="R332" s="221">
        <v>650</v>
      </c>
      <c r="S332" s="173"/>
      <c r="T332" s="173"/>
      <c r="U332" s="222">
        <v>540</v>
      </c>
      <c r="V332" s="173"/>
      <c r="W332" s="173"/>
      <c r="X332" s="248">
        <v>750</v>
      </c>
      <c r="Y332" s="173"/>
      <c r="Z332" s="173"/>
      <c r="AA332" s="223">
        <v>800</v>
      </c>
      <c r="AB332" s="173"/>
      <c r="AC332" s="173"/>
      <c r="AD332" s="208">
        <v>750</v>
      </c>
      <c r="AE332" s="173"/>
      <c r="AF332" s="173"/>
      <c r="AG332" s="174"/>
      <c r="AH332" s="173"/>
      <c r="AI332" s="173"/>
      <c r="AJ332" s="218">
        <v>900</v>
      </c>
      <c r="AK332" s="173"/>
      <c r="AL332" s="173"/>
      <c r="AM332" s="221">
        <v>650</v>
      </c>
      <c r="AN332" s="173"/>
      <c r="AO332" s="173"/>
      <c r="AP332" s="222">
        <v>540</v>
      </c>
      <c r="AQ332" s="173"/>
      <c r="AR332" s="173"/>
      <c r="AS332" s="248">
        <v>750</v>
      </c>
      <c r="AT332" s="173"/>
      <c r="AU332" s="173"/>
      <c r="AV332" s="223">
        <v>800</v>
      </c>
      <c r="AW332" s="173"/>
      <c r="AX332" s="173"/>
      <c r="AY332" s="208">
        <v>750</v>
      </c>
      <c r="AZ332" s="173"/>
      <c r="BA332" s="173"/>
      <c r="BB332" s="174"/>
      <c r="BC332" s="173"/>
      <c r="BD332" s="173"/>
      <c r="BE332" s="218">
        <v>900</v>
      </c>
      <c r="BF332" s="173"/>
      <c r="BG332" s="173"/>
      <c r="BH332" s="221">
        <v>650</v>
      </c>
      <c r="BI332" s="173"/>
      <c r="BJ332" s="173"/>
      <c r="BK332" s="222">
        <v>540</v>
      </c>
      <c r="BL332" s="173"/>
      <c r="BM332" s="173"/>
      <c r="BN332" s="248">
        <v>750</v>
      </c>
      <c r="BO332" s="173"/>
      <c r="BP332" s="173"/>
      <c r="BQ332" s="223">
        <v>800</v>
      </c>
      <c r="BR332" s="173"/>
      <c r="BS332" s="173"/>
      <c r="BT332" s="208">
        <v>750</v>
      </c>
      <c r="BU332" s="173"/>
      <c r="BV332" s="173"/>
      <c r="BW332" s="174"/>
      <c r="BX332" s="173"/>
      <c r="BY332" s="173"/>
      <c r="BZ332" s="218">
        <v>900</v>
      </c>
      <c r="CA332" s="173"/>
      <c r="CB332" s="173"/>
      <c r="CC332" s="221">
        <v>650</v>
      </c>
      <c r="CD332" s="173"/>
      <c r="CE332" s="173"/>
      <c r="CF332" s="222">
        <v>540</v>
      </c>
      <c r="CG332" s="173"/>
      <c r="CH332" s="173"/>
      <c r="CI332" s="248">
        <v>750</v>
      </c>
      <c r="CJ332" s="173"/>
      <c r="CK332" s="173"/>
      <c r="CL332" s="223">
        <v>800</v>
      </c>
      <c r="CM332" s="173"/>
      <c r="CN332" s="173"/>
      <c r="CO332" s="208">
        <v>750</v>
      </c>
      <c r="CP332" s="173"/>
      <c r="CQ332" s="173"/>
      <c r="CR332" s="174"/>
      <c r="CS332" s="173"/>
      <c r="CT332" s="173"/>
      <c r="CU332" s="218">
        <v>900</v>
      </c>
      <c r="CV332" s="173"/>
      <c r="CW332" s="173"/>
      <c r="CX332" s="221">
        <v>650</v>
      </c>
      <c r="CY332" s="173"/>
      <c r="CZ332" s="173"/>
      <c r="DA332" s="222">
        <v>540</v>
      </c>
      <c r="DB332" s="173"/>
      <c r="DC332" s="173"/>
      <c r="DD332" s="248">
        <v>750</v>
      </c>
      <c r="DE332" s="173"/>
      <c r="DF332" s="173"/>
      <c r="DG332" s="223">
        <v>800</v>
      </c>
      <c r="DH332" s="173"/>
      <c r="DI332" s="173"/>
      <c r="DJ332" s="208">
        <v>750</v>
      </c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16960</v>
      </c>
      <c r="M333" s="172">
        <v>0</v>
      </c>
      <c r="N333" s="173"/>
      <c r="O333" s="218">
        <v>850</v>
      </c>
      <c r="P333" s="173"/>
      <c r="Q333" s="173"/>
      <c r="R333" s="221">
        <v>550</v>
      </c>
      <c r="S333" s="173"/>
      <c r="T333" s="173"/>
      <c r="U333" s="222">
        <v>540</v>
      </c>
      <c r="V333" s="173"/>
      <c r="W333" s="173"/>
      <c r="X333" s="248">
        <v>650</v>
      </c>
      <c r="Y333" s="173"/>
      <c r="Z333" s="173"/>
      <c r="AA333" s="223">
        <v>650</v>
      </c>
      <c r="AB333" s="173"/>
      <c r="AC333" s="173"/>
      <c r="AD333" s="224">
        <v>1000</v>
      </c>
      <c r="AE333" s="173"/>
      <c r="AF333" s="173"/>
      <c r="AG333" s="174"/>
      <c r="AH333" s="173"/>
      <c r="AI333" s="173"/>
      <c r="AJ333" s="218">
        <v>850</v>
      </c>
      <c r="AK333" s="173"/>
      <c r="AL333" s="173"/>
      <c r="AM333" s="221">
        <v>550</v>
      </c>
      <c r="AN333" s="173"/>
      <c r="AO333" s="173"/>
      <c r="AP333" s="222">
        <v>540</v>
      </c>
      <c r="AQ333" s="173"/>
      <c r="AR333" s="173"/>
      <c r="AS333" s="248">
        <v>650</v>
      </c>
      <c r="AT333" s="173"/>
      <c r="AU333" s="173"/>
      <c r="AV333" s="223">
        <v>650</v>
      </c>
      <c r="AW333" s="173"/>
      <c r="AX333" s="173"/>
      <c r="AY333" s="224">
        <v>1000</v>
      </c>
      <c r="AZ333" s="173"/>
      <c r="BA333" s="173"/>
      <c r="BB333" s="174"/>
      <c r="BC333" s="173"/>
      <c r="BD333" s="173"/>
      <c r="BE333" s="218">
        <v>850</v>
      </c>
      <c r="BF333" s="173"/>
      <c r="BG333" s="173"/>
      <c r="BH333" s="221">
        <v>550</v>
      </c>
      <c r="BI333" s="173"/>
      <c r="BJ333" s="173"/>
      <c r="BK333" s="222">
        <v>540</v>
      </c>
      <c r="BL333" s="173"/>
      <c r="BM333" s="173"/>
      <c r="BN333" s="248">
        <v>650</v>
      </c>
      <c r="BO333" s="173"/>
      <c r="BP333" s="173"/>
      <c r="BQ333" s="223">
        <v>650</v>
      </c>
      <c r="BR333" s="173"/>
      <c r="BS333" s="173"/>
      <c r="BT333" s="224">
        <v>1000</v>
      </c>
      <c r="BU333" s="173"/>
      <c r="BV333" s="173"/>
      <c r="BW333" s="174"/>
      <c r="BX333" s="173"/>
      <c r="BY333" s="173"/>
      <c r="BZ333" s="218">
        <v>850</v>
      </c>
      <c r="CA333" s="173"/>
      <c r="CB333" s="173"/>
      <c r="CC333" s="221">
        <v>550</v>
      </c>
      <c r="CD333" s="173"/>
      <c r="CE333" s="173"/>
      <c r="CF333" s="222">
        <v>540</v>
      </c>
      <c r="CG333" s="173"/>
      <c r="CH333" s="173"/>
      <c r="CI333" s="248">
        <v>650</v>
      </c>
      <c r="CJ333" s="173"/>
      <c r="CK333" s="173"/>
      <c r="CL333" s="223">
        <v>650</v>
      </c>
      <c r="CM333" s="173"/>
      <c r="CN333" s="173"/>
      <c r="CO333" s="224">
        <v>1000</v>
      </c>
      <c r="CP333" s="173"/>
      <c r="CQ333" s="173"/>
      <c r="CR333" s="174"/>
      <c r="CS333" s="173"/>
      <c r="CT333" s="173"/>
      <c r="CU333" s="218">
        <v>850</v>
      </c>
      <c r="CV333" s="173"/>
      <c r="CW333" s="173"/>
      <c r="CX333" s="221">
        <v>550</v>
      </c>
      <c r="CY333" s="173"/>
      <c r="CZ333" s="173"/>
      <c r="DA333" s="222">
        <v>540</v>
      </c>
      <c r="DB333" s="173"/>
      <c r="DC333" s="173"/>
      <c r="DD333" s="248">
        <v>650</v>
      </c>
      <c r="DE333" s="173"/>
      <c r="DF333" s="173"/>
      <c r="DG333" s="223">
        <v>650</v>
      </c>
      <c r="DH333" s="173"/>
      <c r="DI333" s="173"/>
      <c r="DJ333" s="224">
        <v>1000</v>
      </c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1300</v>
      </c>
      <c r="M336" s="172">
        <v>0</v>
      </c>
      <c r="N336" s="173"/>
      <c r="O336" s="218">
        <v>750</v>
      </c>
      <c r="P336" s="173"/>
      <c r="Q336" s="173"/>
      <c r="R336" s="204">
        <v>550</v>
      </c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48</v>
      </c>
      <c r="M337" s="172">
        <v>0</v>
      </c>
      <c r="N337" s="173"/>
      <c r="O337" s="280">
        <v>2</v>
      </c>
      <c r="P337" s="173"/>
      <c r="Q337" s="173"/>
      <c r="R337" s="281">
        <v>2</v>
      </c>
      <c r="S337" s="173"/>
      <c r="T337" s="173"/>
      <c r="U337" s="282">
        <v>2</v>
      </c>
      <c r="V337" s="173"/>
      <c r="W337" s="173"/>
      <c r="X337" s="283">
        <v>2</v>
      </c>
      <c r="Y337" s="173"/>
      <c r="Z337" s="173"/>
      <c r="AA337" s="284">
        <v>2</v>
      </c>
      <c r="AB337" s="173"/>
      <c r="AC337" s="173"/>
      <c r="AD337" s="285">
        <v>2</v>
      </c>
      <c r="AE337" s="173"/>
      <c r="AF337" s="173"/>
      <c r="AG337" s="174"/>
      <c r="AH337" s="173"/>
      <c r="AI337" s="173"/>
      <c r="AJ337" s="280">
        <v>2</v>
      </c>
      <c r="AK337" s="173"/>
      <c r="AL337" s="173"/>
      <c r="AM337" s="281">
        <v>2</v>
      </c>
      <c r="AN337" s="173"/>
      <c r="AO337" s="173"/>
      <c r="AP337" s="282">
        <v>2</v>
      </c>
      <c r="AQ337" s="173"/>
      <c r="AR337" s="173"/>
      <c r="AS337" s="283">
        <v>2</v>
      </c>
      <c r="AT337" s="173"/>
      <c r="AU337" s="173"/>
      <c r="AV337" s="284">
        <v>2</v>
      </c>
      <c r="AW337" s="173"/>
      <c r="AX337" s="173"/>
      <c r="AY337" s="285">
        <v>2</v>
      </c>
      <c r="AZ337" s="173"/>
      <c r="BA337" s="173"/>
      <c r="BB337" s="174"/>
      <c r="BC337" s="173"/>
      <c r="BD337" s="173"/>
      <c r="BE337" s="280">
        <v>2</v>
      </c>
      <c r="BF337" s="173"/>
      <c r="BG337" s="173"/>
      <c r="BH337" s="281">
        <v>2</v>
      </c>
      <c r="BI337" s="173"/>
      <c r="BJ337" s="173"/>
      <c r="BK337" s="282">
        <v>2</v>
      </c>
      <c r="BL337" s="173"/>
      <c r="BM337" s="173"/>
      <c r="BN337" s="283">
        <v>2</v>
      </c>
      <c r="BO337" s="173"/>
      <c r="BP337" s="173"/>
      <c r="BQ337" s="284">
        <v>2</v>
      </c>
      <c r="BR337" s="173"/>
      <c r="BS337" s="173"/>
      <c r="BT337" s="285">
        <v>2</v>
      </c>
      <c r="BU337" s="173"/>
      <c r="BV337" s="173"/>
      <c r="BW337" s="174"/>
      <c r="BX337" s="173"/>
      <c r="BY337" s="173"/>
      <c r="BZ337" s="280">
        <v>2</v>
      </c>
      <c r="CA337" s="173"/>
      <c r="CB337" s="173"/>
      <c r="CC337" s="281">
        <v>2</v>
      </c>
      <c r="CD337" s="173"/>
      <c r="CE337" s="173"/>
      <c r="CF337" s="282">
        <v>2</v>
      </c>
      <c r="CG337" s="173"/>
      <c r="CH337" s="173"/>
      <c r="CI337" s="283">
        <v>2</v>
      </c>
      <c r="CJ337" s="173"/>
      <c r="CK337" s="173"/>
      <c r="CL337" s="284">
        <v>2</v>
      </c>
      <c r="CM337" s="173"/>
      <c r="CN337" s="173"/>
      <c r="CO337" s="285">
        <v>2</v>
      </c>
      <c r="CP337" s="173"/>
      <c r="CQ337" s="173"/>
      <c r="CR337" s="174"/>
      <c r="CS337" s="173"/>
      <c r="CT337" s="173"/>
      <c r="CU337" s="280">
        <v>2</v>
      </c>
      <c r="CV337" s="173"/>
      <c r="CW337" s="173"/>
      <c r="CX337" s="281">
        <v>2</v>
      </c>
      <c r="CY337" s="173"/>
      <c r="CZ337" s="173"/>
      <c r="DA337" s="282">
        <v>2</v>
      </c>
      <c r="DB337" s="173"/>
      <c r="DC337" s="173"/>
      <c r="DD337" s="283">
        <v>2</v>
      </c>
      <c r="DE337" s="173"/>
      <c r="DF337" s="173"/>
      <c r="DG337" s="284">
        <v>2</v>
      </c>
      <c r="DH337" s="173"/>
      <c r="DI337" s="173"/>
      <c r="DJ337" s="285">
        <v>2</v>
      </c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10000</v>
      </c>
      <c r="M338" s="172">
        <v>0</v>
      </c>
      <c r="N338" s="173"/>
      <c r="O338" s="264">
        <v>1300</v>
      </c>
      <c r="P338" s="173"/>
      <c r="Q338" s="173"/>
      <c r="R338" s="211"/>
      <c r="S338" s="173"/>
      <c r="T338" s="173"/>
      <c r="U338" s="265">
        <v>1000</v>
      </c>
      <c r="V338" s="173"/>
      <c r="W338" s="173"/>
      <c r="X338" s="213"/>
      <c r="Y338" s="173"/>
      <c r="Z338" s="173"/>
      <c r="AA338" s="266">
        <v>200</v>
      </c>
      <c r="AB338" s="173"/>
      <c r="AC338" s="173"/>
      <c r="AD338" s="214"/>
      <c r="AE338" s="173"/>
      <c r="AF338" s="173"/>
      <c r="AG338" s="174"/>
      <c r="AH338" s="173"/>
      <c r="AI338" s="173"/>
      <c r="AJ338" s="264">
        <v>1300</v>
      </c>
      <c r="AK338" s="173"/>
      <c r="AL338" s="173"/>
      <c r="AM338" s="211"/>
      <c r="AN338" s="173"/>
      <c r="AO338" s="173"/>
      <c r="AP338" s="265">
        <v>1000</v>
      </c>
      <c r="AQ338" s="173"/>
      <c r="AR338" s="173"/>
      <c r="AS338" s="213"/>
      <c r="AT338" s="173"/>
      <c r="AU338" s="173"/>
      <c r="AV338" s="266">
        <v>200</v>
      </c>
      <c r="AW338" s="173"/>
      <c r="AX338" s="173"/>
      <c r="AY338" s="214"/>
      <c r="AZ338" s="173"/>
      <c r="BA338" s="173"/>
      <c r="BB338" s="174"/>
      <c r="BC338" s="173"/>
      <c r="BD338" s="173"/>
      <c r="BE338" s="264">
        <v>1300</v>
      </c>
      <c r="BF338" s="173"/>
      <c r="BG338" s="173"/>
      <c r="BH338" s="211"/>
      <c r="BI338" s="173"/>
      <c r="BJ338" s="173"/>
      <c r="BK338" s="265">
        <v>1000</v>
      </c>
      <c r="BL338" s="173"/>
      <c r="BM338" s="173"/>
      <c r="BN338" s="213"/>
      <c r="BO338" s="173"/>
      <c r="BP338" s="173"/>
      <c r="BQ338" s="266">
        <v>200</v>
      </c>
      <c r="BR338" s="173"/>
      <c r="BS338" s="173"/>
      <c r="BT338" s="214"/>
      <c r="BU338" s="173"/>
      <c r="BV338" s="173"/>
      <c r="BW338" s="174"/>
      <c r="BX338" s="173"/>
      <c r="BY338" s="173"/>
      <c r="BZ338" s="264">
        <v>1300</v>
      </c>
      <c r="CA338" s="173"/>
      <c r="CB338" s="173"/>
      <c r="CC338" s="211"/>
      <c r="CD338" s="173"/>
      <c r="CE338" s="173"/>
      <c r="CF338" s="265">
        <v>1000</v>
      </c>
      <c r="CG338" s="173"/>
      <c r="CH338" s="173"/>
      <c r="CI338" s="213"/>
      <c r="CJ338" s="173"/>
      <c r="CK338" s="173"/>
      <c r="CL338" s="266">
        <v>200</v>
      </c>
      <c r="CM338" s="173"/>
      <c r="CN338" s="173"/>
      <c r="CO338" s="214"/>
      <c r="CP338" s="173"/>
      <c r="CQ338" s="173"/>
      <c r="CR338" s="174"/>
      <c r="CS338" s="173"/>
      <c r="CT338" s="173"/>
      <c r="CU338" s="264">
        <v>1300</v>
      </c>
      <c r="CV338" s="173"/>
      <c r="CW338" s="173"/>
      <c r="CX338" s="211"/>
      <c r="CY338" s="173"/>
      <c r="CZ338" s="173"/>
      <c r="DA338" s="265">
        <v>1000</v>
      </c>
      <c r="DB338" s="173"/>
      <c r="DC338" s="173"/>
      <c r="DD338" s="213"/>
      <c r="DE338" s="173"/>
      <c r="DF338" s="173"/>
      <c r="DG338" s="266">
        <v>200</v>
      </c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14400</v>
      </c>
      <c r="M339" s="172">
        <v>0</v>
      </c>
      <c r="N339" s="173"/>
      <c r="O339" s="218">
        <v>1700</v>
      </c>
      <c r="P339" s="173"/>
      <c r="Q339" s="173"/>
      <c r="R339" s="211"/>
      <c r="S339" s="173"/>
      <c r="T339" s="173"/>
      <c r="U339" s="222">
        <v>1700</v>
      </c>
      <c r="V339" s="173"/>
      <c r="W339" s="173"/>
      <c r="X339" s="226"/>
      <c r="Y339" s="173"/>
      <c r="Z339" s="173"/>
      <c r="AA339" s="223">
        <v>200</v>
      </c>
      <c r="AB339" s="173"/>
      <c r="AC339" s="173"/>
      <c r="AD339" s="214"/>
      <c r="AE339" s="173"/>
      <c r="AF339" s="173"/>
      <c r="AG339" s="174"/>
      <c r="AH339" s="173"/>
      <c r="AI339" s="173"/>
      <c r="AJ339" s="218">
        <v>1700</v>
      </c>
      <c r="AK339" s="173"/>
      <c r="AL339" s="173"/>
      <c r="AM339" s="211"/>
      <c r="AN339" s="173"/>
      <c r="AO339" s="173"/>
      <c r="AP339" s="222">
        <v>1700</v>
      </c>
      <c r="AQ339" s="173"/>
      <c r="AR339" s="173"/>
      <c r="AS339" s="226"/>
      <c r="AT339" s="173"/>
      <c r="AU339" s="173"/>
      <c r="AV339" s="223">
        <v>200</v>
      </c>
      <c r="AW339" s="173"/>
      <c r="AX339" s="173"/>
      <c r="AY339" s="214"/>
      <c r="AZ339" s="173"/>
      <c r="BA339" s="173"/>
      <c r="BB339" s="174"/>
      <c r="BC339" s="173"/>
      <c r="BD339" s="173"/>
      <c r="BE339" s="218">
        <v>1700</v>
      </c>
      <c r="BF339" s="173"/>
      <c r="BG339" s="173"/>
      <c r="BH339" s="211"/>
      <c r="BI339" s="173"/>
      <c r="BJ339" s="173"/>
      <c r="BK339" s="222">
        <v>1700</v>
      </c>
      <c r="BL339" s="173"/>
      <c r="BM339" s="173"/>
      <c r="BN339" s="226"/>
      <c r="BO339" s="173"/>
      <c r="BP339" s="173"/>
      <c r="BQ339" s="223">
        <v>200</v>
      </c>
      <c r="BR339" s="173"/>
      <c r="BS339" s="173"/>
      <c r="BT339" s="214"/>
      <c r="BU339" s="173"/>
      <c r="BV339" s="173"/>
      <c r="BW339" s="174"/>
      <c r="BX339" s="173"/>
      <c r="BY339" s="173"/>
      <c r="BZ339" s="218">
        <v>1700</v>
      </c>
      <c r="CA339" s="173"/>
      <c r="CB339" s="173"/>
      <c r="CC339" s="211"/>
      <c r="CD339" s="173"/>
      <c r="CE339" s="173"/>
      <c r="CF339" s="222">
        <v>1700</v>
      </c>
      <c r="CG339" s="173"/>
      <c r="CH339" s="173"/>
      <c r="CI339" s="226"/>
      <c r="CJ339" s="173"/>
      <c r="CK339" s="173"/>
      <c r="CL339" s="223">
        <v>200</v>
      </c>
      <c r="CM339" s="173"/>
      <c r="CN339" s="173"/>
      <c r="CO339" s="214"/>
      <c r="CP339" s="173"/>
      <c r="CQ339" s="173"/>
      <c r="CR339" s="174"/>
      <c r="CS339" s="173"/>
      <c r="CT339" s="173"/>
      <c r="CU339" s="218">
        <v>1700</v>
      </c>
      <c r="CV339" s="173"/>
      <c r="CW339" s="173"/>
      <c r="CX339" s="211"/>
      <c r="CY339" s="173"/>
      <c r="CZ339" s="173"/>
      <c r="DA339" s="222">
        <v>1700</v>
      </c>
      <c r="DB339" s="173"/>
      <c r="DC339" s="173"/>
      <c r="DD339" s="226"/>
      <c r="DE339" s="173"/>
      <c r="DF339" s="173"/>
      <c r="DG339" s="223">
        <v>200</v>
      </c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104400</v>
      </c>
      <c r="M340" s="267">
        <v>0</v>
      </c>
      <c r="N340" s="173"/>
      <c r="O340" s="218">
        <v>4200</v>
      </c>
      <c r="P340" s="173"/>
      <c r="Q340" s="173"/>
      <c r="R340" s="221">
        <v>4100</v>
      </c>
      <c r="S340" s="173"/>
      <c r="T340" s="173"/>
      <c r="U340" s="222">
        <v>4100</v>
      </c>
      <c r="V340" s="173"/>
      <c r="W340" s="173"/>
      <c r="X340" s="248">
        <v>4200</v>
      </c>
      <c r="Y340" s="173"/>
      <c r="Z340" s="173"/>
      <c r="AA340" s="223">
        <v>4700</v>
      </c>
      <c r="AB340" s="173"/>
      <c r="AC340" s="173"/>
      <c r="AD340" s="224">
        <v>4800</v>
      </c>
      <c r="AE340" s="173"/>
      <c r="AF340" s="173"/>
      <c r="AG340" s="174"/>
      <c r="AH340" s="173"/>
      <c r="AI340" s="173"/>
      <c r="AJ340" s="218">
        <v>4200</v>
      </c>
      <c r="AK340" s="173"/>
      <c r="AL340" s="173"/>
      <c r="AM340" s="221">
        <v>4100</v>
      </c>
      <c r="AN340" s="173"/>
      <c r="AO340" s="173"/>
      <c r="AP340" s="222">
        <v>4100</v>
      </c>
      <c r="AQ340" s="173"/>
      <c r="AR340" s="173"/>
      <c r="AS340" s="248">
        <v>4200</v>
      </c>
      <c r="AT340" s="173"/>
      <c r="AU340" s="173"/>
      <c r="AV340" s="223">
        <v>4700</v>
      </c>
      <c r="AW340" s="173"/>
      <c r="AX340" s="173"/>
      <c r="AY340" s="224">
        <v>4800</v>
      </c>
      <c r="AZ340" s="173"/>
      <c r="BA340" s="173"/>
      <c r="BB340" s="174"/>
      <c r="BC340" s="173"/>
      <c r="BD340" s="173"/>
      <c r="BE340" s="218">
        <v>4200</v>
      </c>
      <c r="BF340" s="173"/>
      <c r="BG340" s="173"/>
      <c r="BH340" s="221">
        <v>4100</v>
      </c>
      <c r="BI340" s="173"/>
      <c r="BJ340" s="173"/>
      <c r="BK340" s="222">
        <v>4100</v>
      </c>
      <c r="BL340" s="173"/>
      <c r="BM340" s="173"/>
      <c r="BN340" s="248">
        <v>4200</v>
      </c>
      <c r="BO340" s="173"/>
      <c r="BP340" s="173"/>
      <c r="BQ340" s="223">
        <v>4700</v>
      </c>
      <c r="BR340" s="173"/>
      <c r="BS340" s="173"/>
      <c r="BT340" s="224">
        <v>4800</v>
      </c>
      <c r="BU340" s="173"/>
      <c r="BV340" s="173"/>
      <c r="BW340" s="174"/>
      <c r="BX340" s="173"/>
      <c r="BY340" s="173"/>
      <c r="BZ340" s="218">
        <v>4200</v>
      </c>
      <c r="CA340" s="173"/>
      <c r="CB340" s="173"/>
      <c r="CC340" s="221">
        <v>4100</v>
      </c>
      <c r="CD340" s="173"/>
      <c r="CE340" s="173"/>
      <c r="CF340" s="222">
        <v>4100</v>
      </c>
      <c r="CG340" s="173"/>
      <c r="CH340" s="173"/>
      <c r="CI340" s="248">
        <v>4200</v>
      </c>
      <c r="CJ340" s="173"/>
      <c r="CK340" s="173"/>
      <c r="CL340" s="223">
        <v>4700</v>
      </c>
      <c r="CM340" s="173"/>
      <c r="CN340" s="173"/>
      <c r="CO340" s="224">
        <v>4800</v>
      </c>
      <c r="CP340" s="173"/>
      <c r="CQ340" s="173"/>
      <c r="CR340" s="174"/>
      <c r="CS340" s="173"/>
      <c r="CT340" s="173"/>
      <c r="CU340" s="218">
        <v>4200</v>
      </c>
      <c r="CV340" s="173"/>
      <c r="CW340" s="173"/>
      <c r="CX340" s="221">
        <v>4100</v>
      </c>
      <c r="CY340" s="173"/>
      <c r="CZ340" s="173"/>
      <c r="DA340" s="222">
        <v>4100</v>
      </c>
      <c r="DB340" s="173"/>
      <c r="DC340" s="173"/>
      <c r="DD340" s="248">
        <v>4200</v>
      </c>
      <c r="DE340" s="173"/>
      <c r="DF340" s="173"/>
      <c r="DG340" s="223">
        <v>4700</v>
      </c>
      <c r="DH340" s="173"/>
      <c r="DI340" s="173"/>
      <c r="DJ340" s="224">
        <v>4800</v>
      </c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127600</v>
      </c>
      <c r="M341" s="172">
        <v>0</v>
      </c>
      <c r="N341" s="173"/>
      <c r="O341" s="218">
        <v>5500</v>
      </c>
      <c r="P341" s="173"/>
      <c r="Q341" s="173"/>
      <c r="R341" s="221">
        <v>5600</v>
      </c>
      <c r="S341" s="173"/>
      <c r="T341" s="173"/>
      <c r="U341" s="222">
        <v>5600</v>
      </c>
      <c r="V341" s="173"/>
      <c r="W341" s="173"/>
      <c r="X341" s="248">
        <v>5700</v>
      </c>
      <c r="Y341" s="173"/>
      <c r="Z341" s="173"/>
      <c r="AA341" s="223">
        <v>5000</v>
      </c>
      <c r="AB341" s="173"/>
      <c r="AC341" s="173"/>
      <c r="AD341" s="224">
        <v>4500</v>
      </c>
      <c r="AE341" s="173"/>
      <c r="AF341" s="173"/>
      <c r="AG341" s="174"/>
      <c r="AH341" s="173"/>
      <c r="AI341" s="173"/>
      <c r="AJ341" s="218">
        <v>5500</v>
      </c>
      <c r="AK341" s="173"/>
      <c r="AL341" s="173"/>
      <c r="AM341" s="221">
        <v>5600</v>
      </c>
      <c r="AN341" s="173"/>
      <c r="AO341" s="173"/>
      <c r="AP341" s="222">
        <v>5600</v>
      </c>
      <c r="AQ341" s="173"/>
      <c r="AR341" s="173"/>
      <c r="AS341" s="248">
        <v>5700</v>
      </c>
      <c r="AT341" s="173"/>
      <c r="AU341" s="173"/>
      <c r="AV341" s="223">
        <v>5000</v>
      </c>
      <c r="AW341" s="173"/>
      <c r="AX341" s="173"/>
      <c r="AY341" s="224">
        <v>4500</v>
      </c>
      <c r="AZ341" s="173"/>
      <c r="BA341" s="173"/>
      <c r="BB341" s="174"/>
      <c r="BC341" s="173"/>
      <c r="BD341" s="173"/>
      <c r="BE341" s="218">
        <v>5500</v>
      </c>
      <c r="BF341" s="173"/>
      <c r="BG341" s="173"/>
      <c r="BH341" s="221">
        <v>5600</v>
      </c>
      <c r="BI341" s="173"/>
      <c r="BJ341" s="173"/>
      <c r="BK341" s="222">
        <v>5600</v>
      </c>
      <c r="BL341" s="173"/>
      <c r="BM341" s="173"/>
      <c r="BN341" s="248">
        <v>5700</v>
      </c>
      <c r="BO341" s="173"/>
      <c r="BP341" s="173"/>
      <c r="BQ341" s="223">
        <v>5000</v>
      </c>
      <c r="BR341" s="173"/>
      <c r="BS341" s="173"/>
      <c r="BT341" s="224">
        <v>4500</v>
      </c>
      <c r="BU341" s="173"/>
      <c r="BV341" s="173"/>
      <c r="BW341" s="174"/>
      <c r="BX341" s="173"/>
      <c r="BY341" s="173"/>
      <c r="BZ341" s="218">
        <v>5500</v>
      </c>
      <c r="CA341" s="173"/>
      <c r="CB341" s="173"/>
      <c r="CC341" s="221">
        <v>5600</v>
      </c>
      <c r="CD341" s="173"/>
      <c r="CE341" s="173"/>
      <c r="CF341" s="222">
        <v>5600</v>
      </c>
      <c r="CG341" s="173"/>
      <c r="CH341" s="173"/>
      <c r="CI341" s="248">
        <v>5700</v>
      </c>
      <c r="CJ341" s="173"/>
      <c r="CK341" s="173"/>
      <c r="CL341" s="223">
        <v>5000</v>
      </c>
      <c r="CM341" s="173"/>
      <c r="CN341" s="173"/>
      <c r="CO341" s="224">
        <v>4500</v>
      </c>
      <c r="CP341" s="173"/>
      <c r="CQ341" s="173"/>
      <c r="CR341" s="174"/>
      <c r="CS341" s="173"/>
      <c r="CT341" s="173"/>
      <c r="CU341" s="218">
        <v>5500</v>
      </c>
      <c r="CV341" s="173"/>
      <c r="CW341" s="173"/>
      <c r="CX341" s="221">
        <v>5600</v>
      </c>
      <c r="CY341" s="173"/>
      <c r="CZ341" s="173"/>
      <c r="DA341" s="222">
        <v>5600</v>
      </c>
      <c r="DB341" s="173"/>
      <c r="DC341" s="173"/>
      <c r="DD341" s="248">
        <v>5700</v>
      </c>
      <c r="DE341" s="173"/>
      <c r="DF341" s="173"/>
      <c r="DG341" s="223">
        <v>5000</v>
      </c>
      <c r="DH341" s="173"/>
      <c r="DI341" s="173"/>
      <c r="DJ341" s="224">
        <v>4500</v>
      </c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38800</v>
      </c>
      <c r="M344" s="172">
        <v>0</v>
      </c>
      <c r="N344" s="173"/>
      <c r="O344" s="218">
        <v>1500</v>
      </c>
      <c r="P344" s="173"/>
      <c r="Q344" s="173"/>
      <c r="R344" s="221">
        <v>1300</v>
      </c>
      <c r="S344" s="173"/>
      <c r="T344" s="173"/>
      <c r="U344" s="222">
        <v>1500</v>
      </c>
      <c r="V344" s="173"/>
      <c r="W344" s="173"/>
      <c r="X344" s="248">
        <v>2100</v>
      </c>
      <c r="Y344" s="173"/>
      <c r="Z344" s="173"/>
      <c r="AA344" s="223">
        <v>1800</v>
      </c>
      <c r="AB344" s="173"/>
      <c r="AC344" s="173"/>
      <c r="AD344" s="224">
        <v>1500</v>
      </c>
      <c r="AE344" s="173"/>
      <c r="AF344" s="173"/>
      <c r="AG344" s="174"/>
      <c r="AH344" s="173"/>
      <c r="AI344" s="173"/>
      <c r="AJ344" s="218">
        <v>1500</v>
      </c>
      <c r="AK344" s="173"/>
      <c r="AL344" s="173"/>
      <c r="AM344" s="221">
        <v>1300</v>
      </c>
      <c r="AN344" s="173"/>
      <c r="AO344" s="173"/>
      <c r="AP344" s="222">
        <v>1500</v>
      </c>
      <c r="AQ344" s="173"/>
      <c r="AR344" s="173"/>
      <c r="AS344" s="248">
        <v>2100</v>
      </c>
      <c r="AT344" s="173"/>
      <c r="AU344" s="173"/>
      <c r="AV344" s="223">
        <v>1800</v>
      </c>
      <c r="AW344" s="173"/>
      <c r="AX344" s="173"/>
      <c r="AY344" s="224">
        <v>1500</v>
      </c>
      <c r="AZ344" s="173"/>
      <c r="BA344" s="173"/>
      <c r="BB344" s="174"/>
      <c r="BC344" s="173"/>
      <c r="BD344" s="173"/>
      <c r="BE344" s="218">
        <v>1500</v>
      </c>
      <c r="BF344" s="173"/>
      <c r="BG344" s="173"/>
      <c r="BH344" s="221">
        <v>1300</v>
      </c>
      <c r="BI344" s="173"/>
      <c r="BJ344" s="173"/>
      <c r="BK344" s="222">
        <v>1500</v>
      </c>
      <c r="BL344" s="173"/>
      <c r="BM344" s="173"/>
      <c r="BN344" s="248">
        <v>2100</v>
      </c>
      <c r="BO344" s="173"/>
      <c r="BP344" s="173"/>
      <c r="BQ344" s="223">
        <v>1800</v>
      </c>
      <c r="BR344" s="173"/>
      <c r="BS344" s="173"/>
      <c r="BT344" s="224">
        <v>1500</v>
      </c>
      <c r="BU344" s="173"/>
      <c r="BV344" s="173"/>
      <c r="BW344" s="174"/>
      <c r="BX344" s="173"/>
      <c r="BY344" s="173"/>
      <c r="BZ344" s="218">
        <v>1500</v>
      </c>
      <c r="CA344" s="173"/>
      <c r="CB344" s="173"/>
      <c r="CC344" s="221">
        <v>1300</v>
      </c>
      <c r="CD344" s="173"/>
      <c r="CE344" s="173"/>
      <c r="CF344" s="222">
        <v>1500</v>
      </c>
      <c r="CG344" s="173"/>
      <c r="CH344" s="173"/>
      <c r="CI344" s="248">
        <v>2100</v>
      </c>
      <c r="CJ344" s="173"/>
      <c r="CK344" s="173"/>
      <c r="CL344" s="223">
        <v>1800</v>
      </c>
      <c r="CM344" s="173"/>
      <c r="CN344" s="173"/>
      <c r="CO344" s="224">
        <v>1500</v>
      </c>
      <c r="CP344" s="173"/>
      <c r="CQ344" s="173"/>
      <c r="CR344" s="174"/>
      <c r="CS344" s="173"/>
      <c r="CT344" s="173"/>
      <c r="CU344" s="218">
        <v>1500</v>
      </c>
      <c r="CV344" s="173"/>
      <c r="CW344" s="173"/>
      <c r="CX344" s="221">
        <v>1300</v>
      </c>
      <c r="CY344" s="173"/>
      <c r="CZ344" s="173"/>
      <c r="DA344" s="222">
        <v>1500</v>
      </c>
      <c r="DB344" s="173"/>
      <c r="DC344" s="173"/>
      <c r="DD344" s="248">
        <v>2100</v>
      </c>
      <c r="DE344" s="173"/>
      <c r="DF344" s="173"/>
      <c r="DG344" s="223">
        <v>1800</v>
      </c>
      <c r="DH344" s="173"/>
      <c r="DI344" s="173"/>
      <c r="DJ344" s="224">
        <v>1500</v>
      </c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10200</v>
      </c>
      <c r="M345" s="172">
        <v>0</v>
      </c>
      <c r="N345" s="173"/>
      <c r="O345" s="218">
        <v>450</v>
      </c>
      <c r="P345" s="173"/>
      <c r="Q345" s="173"/>
      <c r="R345" s="221">
        <v>350</v>
      </c>
      <c r="S345" s="173"/>
      <c r="T345" s="173"/>
      <c r="U345" s="222">
        <v>450</v>
      </c>
      <c r="V345" s="173"/>
      <c r="W345" s="173"/>
      <c r="X345" s="248">
        <v>400</v>
      </c>
      <c r="Y345" s="173"/>
      <c r="Z345" s="173"/>
      <c r="AA345" s="223">
        <v>400</v>
      </c>
      <c r="AB345" s="173"/>
      <c r="AC345" s="173"/>
      <c r="AD345" s="224">
        <v>500</v>
      </c>
      <c r="AE345" s="173"/>
      <c r="AF345" s="173"/>
      <c r="AG345" s="174"/>
      <c r="AH345" s="173"/>
      <c r="AI345" s="173"/>
      <c r="AJ345" s="218">
        <v>450</v>
      </c>
      <c r="AK345" s="173"/>
      <c r="AL345" s="173"/>
      <c r="AM345" s="221">
        <v>350</v>
      </c>
      <c r="AN345" s="173"/>
      <c r="AO345" s="173"/>
      <c r="AP345" s="222">
        <v>450</v>
      </c>
      <c r="AQ345" s="173"/>
      <c r="AR345" s="173"/>
      <c r="AS345" s="248">
        <v>400</v>
      </c>
      <c r="AT345" s="173"/>
      <c r="AU345" s="173"/>
      <c r="AV345" s="223">
        <v>400</v>
      </c>
      <c r="AW345" s="173"/>
      <c r="AX345" s="173"/>
      <c r="AY345" s="224">
        <v>500</v>
      </c>
      <c r="AZ345" s="173"/>
      <c r="BA345" s="173"/>
      <c r="BB345" s="174"/>
      <c r="BC345" s="173"/>
      <c r="BD345" s="173"/>
      <c r="BE345" s="218">
        <v>450</v>
      </c>
      <c r="BF345" s="173"/>
      <c r="BG345" s="173"/>
      <c r="BH345" s="221">
        <v>350</v>
      </c>
      <c r="BI345" s="173"/>
      <c r="BJ345" s="173"/>
      <c r="BK345" s="222">
        <v>450</v>
      </c>
      <c r="BL345" s="173"/>
      <c r="BM345" s="173"/>
      <c r="BN345" s="248">
        <v>400</v>
      </c>
      <c r="BO345" s="173"/>
      <c r="BP345" s="173"/>
      <c r="BQ345" s="223">
        <v>400</v>
      </c>
      <c r="BR345" s="173"/>
      <c r="BS345" s="173"/>
      <c r="BT345" s="224">
        <v>500</v>
      </c>
      <c r="BU345" s="173"/>
      <c r="BV345" s="173"/>
      <c r="BW345" s="174"/>
      <c r="BX345" s="173"/>
      <c r="BY345" s="173"/>
      <c r="BZ345" s="218">
        <v>450</v>
      </c>
      <c r="CA345" s="173"/>
      <c r="CB345" s="173"/>
      <c r="CC345" s="221">
        <v>350</v>
      </c>
      <c r="CD345" s="173"/>
      <c r="CE345" s="173"/>
      <c r="CF345" s="222">
        <v>450</v>
      </c>
      <c r="CG345" s="173"/>
      <c r="CH345" s="173"/>
      <c r="CI345" s="248">
        <v>400</v>
      </c>
      <c r="CJ345" s="173"/>
      <c r="CK345" s="173"/>
      <c r="CL345" s="223">
        <v>400</v>
      </c>
      <c r="CM345" s="173"/>
      <c r="CN345" s="173"/>
      <c r="CO345" s="224">
        <v>500</v>
      </c>
      <c r="CP345" s="173"/>
      <c r="CQ345" s="173"/>
      <c r="CR345" s="174"/>
      <c r="CS345" s="173"/>
      <c r="CT345" s="173"/>
      <c r="CU345" s="218">
        <v>450</v>
      </c>
      <c r="CV345" s="173"/>
      <c r="CW345" s="173"/>
      <c r="CX345" s="221">
        <v>350</v>
      </c>
      <c r="CY345" s="173"/>
      <c r="CZ345" s="173"/>
      <c r="DA345" s="222">
        <v>450</v>
      </c>
      <c r="DB345" s="173"/>
      <c r="DC345" s="173"/>
      <c r="DD345" s="248">
        <v>400</v>
      </c>
      <c r="DE345" s="173"/>
      <c r="DF345" s="173"/>
      <c r="DG345" s="223">
        <v>400</v>
      </c>
      <c r="DH345" s="173"/>
      <c r="DI345" s="173"/>
      <c r="DJ345" s="224">
        <v>500</v>
      </c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2600</v>
      </c>
      <c r="M347" s="172">
        <v>0</v>
      </c>
      <c r="N347" s="173"/>
      <c r="O347" s="216">
        <v>1300</v>
      </c>
      <c r="P347" s="173"/>
      <c r="Q347" s="173"/>
      <c r="R347" s="211">
        <v>1300</v>
      </c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65" si="6">SUM(O362,R362,U362,X362,AA362,AD362,AG362,AJ362,AM362,AP362,AS362,AV362,AY362,BB362,BE362,BH362,BK362,BN362,BQ362,BT362,BW362,BZ362,CC362,CF362,CI362,CL362,CO362,CR362)</f>
        <v>26000</v>
      </c>
      <c r="M362" s="172">
        <v>0</v>
      </c>
      <c r="N362" s="173"/>
      <c r="O362" s="216">
        <v>3000</v>
      </c>
      <c r="P362" s="173"/>
      <c r="Q362" s="173"/>
      <c r="R362" s="211"/>
      <c r="S362" s="173"/>
      <c r="T362" s="173"/>
      <c r="U362" s="212">
        <v>2200</v>
      </c>
      <c r="V362" s="173"/>
      <c r="W362" s="173"/>
      <c r="X362" s="213"/>
      <c r="Y362" s="173"/>
      <c r="Z362" s="173"/>
      <c r="AA362" s="217">
        <v>1300</v>
      </c>
      <c r="AB362" s="173"/>
      <c r="AC362" s="173"/>
      <c r="AD362" s="214"/>
      <c r="AE362" s="173"/>
      <c r="AF362" s="173"/>
      <c r="AG362" s="174"/>
      <c r="AH362" s="173"/>
      <c r="AI362" s="173"/>
      <c r="AJ362" s="216">
        <v>3000</v>
      </c>
      <c r="AK362" s="173"/>
      <c r="AL362" s="173"/>
      <c r="AM362" s="211"/>
      <c r="AN362" s="173"/>
      <c r="AO362" s="173"/>
      <c r="AP362" s="212">
        <v>2200</v>
      </c>
      <c r="AQ362" s="173"/>
      <c r="AR362" s="173"/>
      <c r="AS362" s="213"/>
      <c r="AT362" s="173"/>
      <c r="AU362" s="173"/>
      <c r="AV362" s="217">
        <v>1300</v>
      </c>
      <c r="AW362" s="173"/>
      <c r="AX362" s="173"/>
      <c r="AY362" s="214"/>
      <c r="AZ362" s="173"/>
      <c r="BA362" s="173"/>
      <c r="BB362" s="174"/>
      <c r="BC362" s="173"/>
      <c r="BD362" s="173"/>
      <c r="BE362" s="216">
        <v>3000</v>
      </c>
      <c r="BF362" s="173"/>
      <c r="BG362" s="173"/>
      <c r="BH362" s="211"/>
      <c r="BI362" s="173"/>
      <c r="BJ362" s="173"/>
      <c r="BK362" s="212">
        <v>2200</v>
      </c>
      <c r="BL362" s="173"/>
      <c r="BM362" s="173"/>
      <c r="BN362" s="213"/>
      <c r="BO362" s="173"/>
      <c r="BP362" s="173"/>
      <c r="BQ362" s="217">
        <v>1300</v>
      </c>
      <c r="BR362" s="173"/>
      <c r="BS362" s="173"/>
      <c r="BT362" s="214"/>
      <c r="BU362" s="173"/>
      <c r="BV362" s="173"/>
      <c r="BW362" s="174"/>
      <c r="BX362" s="173"/>
      <c r="BY362" s="173"/>
      <c r="BZ362" s="216">
        <v>3000</v>
      </c>
      <c r="CA362" s="173"/>
      <c r="CB362" s="173"/>
      <c r="CC362" s="211"/>
      <c r="CD362" s="173"/>
      <c r="CE362" s="173"/>
      <c r="CF362" s="212">
        <v>2200</v>
      </c>
      <c r="CG362" s="173"/>
      <c r="CH362" s="173"/>
      <c r="CI362" s="213"/>
      <c r="CJ362" s="173"/>
      <c r="CK362" s="173"/>
      <c r="CL362" s="217">
        <v>1300</v>
      </c>
      <c r="CM362" s="173"/>
      <c r="CN362" s="173"/>
      <c r="CO362" s="214"/>
      <c r="CP362" s="173"/>
      <c r="CQ362" s="173"/>
      <c r="CR362" s="174"/>
      <c r="CS362" s="173"/>
      <c r="CT362" s="173"/>
      <c r="CU362" s="216">
        <v>3000</v>
      </c>
      <c r="CV362" s="173"/>
      <c r="CW362" s="173"/>
      <c r="CX362" s="211"/>
      <c r="CY362" s="173"/>
      <c r="CZ362" s="173"/>
      <c r="DA362" s="212">
        <v>2200</v>
      </c>
      <c r="DB362" s="173"/>
      <c r="DC362" s="173"/>
      <c r="DD362" s="213"/>
      <c r="DE362" s="173"/>
      <c r="DF362" s="173"/>
      <c r="DG362" s="217">
        <v>1300</v>
      </c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34000</v>
      </c>
      <c r="M363" s="172">
        <v>0</v>
      </c>
      <c r="N363" s="173"/>
      <c r="O363" s="216">
        <v>5000</v>
      </c>
      <c r="P363" s="173"/>
      <c r="Q363" s="173"/>
      <c r="R363" s="211"/>
      <c r="S363" s="173"/>
      <c r="T363" s="173"/>
      <c r="U363" s="212">
        <v>2300</v>
      </c>
      <c r="V363" s="173"/>
      <c r="W363" s="173"/>
      <c r="X363" s="213"/>
      <c r="Y363" s="173"/>
      <c r="Z363" s="173"/>
      <c r="AA363" s="217">
        <v>1200</v>
      </c>
      <c r="AB363" s="173"/>
      <c r="AC363" s="173"/>
      <c r="AD363" s="214"/>
      <c r="AE363" s="173"/>
      <c r="AF363" s="173"/>
      <c r="AG363" s="174"/>
      <c r="AH363" s="173"/>
      <c r="AI363" s="173"/>
      <c r="AJ363" s="216">
        <v>5000</v>
      </c>
      <c r="AK363" s="173"/>
      <c r="AL363" s="173"/>
      <c r="AM363" s="211"/>
      <c r="AN363" s="173"/>
      <c r="AO363" s="173"/>
      <c r="AP363" s="212">
        <v>2300</v>
      </c>
      <c r="AQ363" s="173"/>
      <c r="AR363" s="173"/>
      <c r="AS363" s="213"/>
      <c r="AT363" s="173"/>
      <c r="AU363" s="173"/>
      <c r="AV363" s="217">
        <v>1200</v>
      </c>
      <c r="AW363" s="173"/>
      <c r="AX363" s="173"/>
      <c r="AY363" s="214"/>
      <c r="AZ363" s="173"/>
      <c r="BA363" s="173"/>
      <c r="BB363" s="174"/>
      <c r="BC363" s="173"/>
      <c r="BD363" s="173"/>
      <c r="BE363" s="216">
        <v>5000</v>
      </c>
      <c r="BF363" s="173"/>
      <c r="BG363" s="173"/>
      <c r="BH363" s="211"/>
      <c r="BI363" s="173"/>
      <c r="BJ363" s="173"/>
      <c r="BK363" s="212">
        <v>2300</v>
      </c>
      <c r="BL363" s="173"/>
      <c r="BM363" s="173"/>
      <c r="BN363" s="213"/>
      <c r="BO363" s="173"/>
      <c r="BP363" s="173"/>
      <c r="BQ363" s="217">
        <v>1200</v>
      </c>
      <c r="BR363" s="173"/>
      <c r="BS363" s="173"/>
      <c r="BT363" s="214"/>
      <c r="BU363" s="173"/>
      <c r="BV363" s="173"/>
      <c r="BW363" s="174"/>
      <c r="BX363" s="173"/>
      <c r="BY363" s="173"/>
      <c r="BZ363" s="216">
        <v>5000</v>
      </c>
      <c r="CA363" s="173"/>
      <c r="CB363" s="173"/>
      <c r="CC363" s="211"/>
      <c r="CD363" s="173"/>
      <c r="CE363" s="173"/>
      <c r="CF363" s="212">
        <v>2300</v>
      </c>
      <c r="CG363" s="173"/>
      <c r="CH363" s="173"/>
      <c r="CI363" s="213"/>
      <c r="CJ363" s="173"/>
      <c r="CK363" s="173"/>
      <c r="CL363" s="217">
        <v>1200</v>
      </c>
      <c r="CM363" s="173"/>
      <c r="CN363" s="173"/>
      <c r="CO363" s="214"/>
      <c r="CP363" s="173"/>
      <c r="CQ363" s="173"/>
      <c r="CR363" s="174"/>
      <c r="CS363" s="173"/>
      <c r="CT363" s="173"/>
      <c r="CU363" s="216">
        <v>5000</v>
      </c>
      <c r="CV363" s="173"/>
      <c r="CW363" s="173"/>
      <c r="CX363" s="211"/>
      <c r="CY363" s="173"/>
      <c r="CZ363" s="173"/>
      <c r="DA363" s="212">
        <v>2300</v>
      </c>
      <c r="DB363" s="173"/>
      <c r="DC363" s="173"/>
      <c r="DD363" s="213"/>
      <c r="DE363" s="173"/>
      <c r="DF363" s="173"/>
      <c r="DG363" s="217">
        <v>1200</v>
      </c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23200</v>
      </c>
      <c r="M364" s="172">
        <v>0</v>
      </c>
      <c r="N364" s="173"/>
      <c r="O364" s="216">
        <v>3000</v>
      </c>
      <c r="P364" s="173"/>
      <c r="Q364" s="173"/>
      <c r="R364" s="211"/>
      <c r="S364" s="173"/>
      <c r="T364" s="173"/>
      <c r="U364" s="212">
        <v>1600</v>
      </c>
      <c r="V364" s="173"/>
      <c r="W364" s="173"/>
      <c r="X364" s="213"/>
      <c r="Y364" s="173"/>
      <c r="Z364" s="173"/>
      <c r="AA364" s="217">
        <v>1200</v>
      </c>
      <c r="AB364" s="173"/>
      <c r="AC364" s="173"/>
      <c r="AD364" s="214"/>
      <c r="AE364" s="173"/>
      <c r="AF364" s="173"/>
      <c r="AG364" s="174"/>
      <c r="AH364" s="173"/>
      <c r="AI364" s="173"/>
      <c r="AJ364" s="216">
        <v>3000</v>
      </c>
      <c r="AK364" s="173"/>
      <c r="AL364" s="173"/>
      <c r="AM364" s="211"/>
      <c r="AN364" s="173"/>
      <c r="AO364" s="173"/>
      <c r="AP364" s="212">
        <v>1600</v>
      </c>
      <c r="AQ364" s="173"/>
      <c r="AR364" s="173"/>
      <c r="AS364" s="213"/>
      <c r="AT364" s="173"/>
      <c r="AU364" s="173"/>
      <c r="AV364" s="217">
        <v>1200</v>
      </c>
      <c r="AW364" s="173"/>
      <c r="AX364" s="173"/>
      <c r="AY364" s="214"/>
      <c r="AZ364" s="173"/>
      <c r="BA364" s="173"/>
      <c r="BB364" s="174"/>
      <c r="BC364" s="173"/>
      <c r="BD364" s="173"/>
      <c r="BE364" s="216">
        <v>3000</v>
      </c>
      <c r="BF364" s="173"/>
      <c r="BG364" s="173"/>
      <c r="BH364" s="211"/>
      <c r="BI364" s="173"/>
      <c r="BJ364" s="173"/>
      <c r="BK364" s="212">
        <v>1600</v>
      </c>
      <c r="BL364" s="173"/>
      <c r="BM364" s="173"/>
      <c r="BN364" s="213"/>
      <c r="BO364" s="173"/>
      <c r="BP364" s="173"/>
      <c r="BQ364" s="217">
        <v>1200</v>
      </c>
      <c r="BR364" s="173"/>
      <c r="BS364" s="173"/>
      <c r="BT364" s="214"/>
      <c r="BU364" s="173"/>
      <c r="BV364" s="173"/>
      <c r="BW364" s="174"/>
      <c r="BX364" s="173"/>
      <c r="BY364" s="173"/>
      <c r="BZ364" s="216">
        <v>3000</v>
      </c>
      <c r="CA364" s="173"/>
      <c r="CB364" s="173"/>
      <c r="CC364" s="211"/>
      <c r="CD364" s="173"/>
      <c r="CE364" s="173"/>
      <c r="CF364" s="212">
        <v>1600</v>
      </c>
      <c r="CG364" s="173"/>
      <c r="CH364" s="173"/>
      <c r="CI364" s="213"/>
      <c r="CJ364" s="173"/>
      <c r="CK364" s="173"/>
      <c r="CL364" s="217">
        <v>1200</v>
      </c>
      <c r="CM364" s="173"/>
      <c r="CN364" s="173"/>
      <c r="CO364" s="214"/>
      <c r="CP364" s="173"/>
      <c r="CQ364" s="173"/>
      <c r="CR364" s="174"/>
      <c r="CS364" s="173"/>
      <c r="CT364" s="173"/>
      <c r="CU364" s="216">
        <v>3000</v>
      </c>
      <c r="CV364" s="173"/>
      <c r="CW364" s="173"/>
      <c r="CX364" s="211"/>
      <c r="CY364" s="173"/>
      <c r="CZ364" s="173"/>
      <c r="DA364" s="212">
        <v>1600</v>
      </c>
      <c r="DB364" s="173"/>
      <c r="DC364" s="173"/>
      <c r="DD364" s="213"/>
      <c r="DE364" s="173"/>
      <c r="DF364" s="173"/>
      <c r="DG364" s="217">
        <v>1200</v>
      </c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>
        <v>1113221</v>
      </c>
      <c r="G365" s="238" t="s">
        <v>416</v>
      </c>
      <c r="H365" s="300" t="s">
        <v>42</v>
      </c>
      <c r="I365" s="168"/>
      <c r="J365" s="158"/>
      <c r="K365" s="172">
        <v>0</v>
      </c>
      <c r="L365" s="159">
        <f t="shared" si="6"/>
        <v>20800</v>
      </c>
      <c r="M365" s="172">
        <v>0</v>
      </c>
      <c r="N365" s="173"/>
      <c r="O365" s="216">
        <v>2000</v>
      </c>
      <c r="P365" s="173"/>
      <c r="Q365" s="173"/>
      <c r="R365" s="211"/>
      <c r="S365" s="173"/>
      <c r="T365" s="173"/>
      <c r="U365" s="212">
        <v>2000</v>
      </c>
      <c r="V365" s="173"/>
      <c r="W365" s="173"/>
      <c r="X365" s="213"/>
      <c r="Y365" s="173"/>
      <c r="Z365" s="173"/>
      <c r="AA365" s="217">
        <v>1200</v>
      </c>
      <c r="AB365" s="173"/>
      <c r="AC365" s="173"/>
      <c r="AD365" s="214"/>
      <c r="AE365" s="173"/>
      <c r="AF365" s="173"/>
      <c r="AG365" s="174"/>
      <c r="AH365" s="173"/>
      <c r="AI365" s="173"/>
      <c r="AJ365" s="216">
        <v>2000</v>
      </c>
      <c r="AK365" s="173"/>
      <c r="AL365" s="173"/>
      <c r="AM365" s="211"/>
      <c r="AN365" s="173"/>
      <c r="AO365" s="173"/>
      <c r="AP365" s="212">
        <v>2000</v>
      </c>
      <c r="AQ365" s="173"/>
      <c r="AR365" s="173"/>
      <c r="AS365" s="213"/>
      <c r="AT365" s="173"/>
      <c r="AU365" s="173"/>
      <c r="AV365" s="217">
        <v>1200</v>
      </c>
      <c r="AW365" s="173"/>
      <c r="AX365" s="173"/>
      <c r="AY365" s="214"/>
      <c r="AZ365" s="173"/>
      <c r="BA365" s="173"/>
      <c r="BB365" s="174"/>
      <c r="BC365" s="173"/>
      <c r="BD365" s="173"/>
      <c r="BE365" s="216">
        <v>2000</v>
      </c>
      <c r="BF365" s="173"/>
      <c r="BG365" s="173"/>
      <c r="BH365" s="211"/>
      <c r="BI365" s="173"/>
      <c r="BJ365" s="173"/>
      <c r="BK365" s="212">
        <v>2000</v>
      </c>
      <c r="BL365" s="173"/>
      <c r="BM365" s="173"/>
      <c r="BN365" s="213"/>
      <c r="BO365" s="173"/>
      <c r="BP365" s="173"/>
      <c r="BQ365" s="217">
        <v>1200</v>
      </c>
      <c r="BR365" s="173"/>
      <c r="BS365" s="173"/>
      <c r="BT365" s="214"/>
      <c r="BU365" s="173"/>
      <c r="BV365" s="173"/>
      <c r="BW365" s="174"/>
      <c r="BX365" s="173"/>
      <c r="BY365" s="173"/>
      <c r="BZ365" s="216">
        <v>2000</v>
      </c>
      <c r="CA365" s="173"/>
      <c r="CB365" s="173"/>
      <c r="CC365" s="211"/>
      <c r="CD365" s="173"/>
      <c r="CE365" s="173"/>
      <c r="CF365" s="212">
        <v>2000</v>
      </c>
      <c r="CG365" s="173"/>
      <c r="CH365" s="173"/>
      <c r="CI365" s="213"/>
      <c r="CJ365" s="173"/>
      <c r="CK365" s="173"/>
      <c r="CL365" s="217">
        <v>1200</v>
      </c>
      <c r="CM365" s="173"/>
      <c r="CN365" s="173"/>
      <c r="CO365" s="214"/>
      <c r="CP365" s="173"/>
      <c r="CQ365" s="173"/>
      <c r="CR365" s="174"/>
      <c r="CS365" s="173"/>
      <c r="CT365" s="173"/>
      <c r="CU365" s="216">
        <v>2000</v>
      </c>
      <c r="CV365" s="173"/>
      <c r="CW365" s="173"/>
      <c r="CX365" s="211"/>
      <c r="CY365" s="173"/>
      <c r="CZ365" s="173"/>
      <c r="DA365" s="212">
        <v>2000</v>
      </c>
      <c r="DB365" s="173"/>
      <c r="DC365" s="173"/>
      <c r="DD365" s="213"/>
      <c r="DE365" s="173"/>
      <c r="DF365" s="173"/>
      <c r="DG365" s="217">
        <v>1200</v>
      </c>
      <c r="DH365" s="173"/>
      <c r="DI365" s="173"/>
      <c r="DJ365" s="214"/>
      <c r="DK365" s="173"/>
      <c r="DL365" s="173"/>
      <c r="DM365" s="174"/>
      <c r="DN365" s="173"/>
    </row>
    <row r="366" spans="1:118" ht="15.75" customHeight="1">
      <c r="A366" s="239"/>
      <c r="B366" s="239"/>
      <c r="C366" s="239"/>
      <c r="D366" s="239"/>
      <c r="E366" s="239"/>
      <c r="F366" s="239"/>
      <c r="G366" s="240"/>
      <c r="H366" s="239"/>
    </row>
    <row r="367" spans="1:118" ht="15.75" customHeight="1">
      <c r="A367" s="239"/>
      <c r="B367" s="239"/>
      <c r="C367" s="239"/>
      <c r="D367" s="239"/>
      <c r="E367" s="239"/>
      <c r="F367" s="239"/>
      <c r="G367" s="240"/>
      <c r="H367" s="239"/>
    </row>
    <row r="368" spans="1:118" ht="15.75" customHeight="1">
      <c r="A368" s="239"/>
      <c r="B368" s="239"/>
      <c r="C368" s="239"/>
      <c r="D368" s="239"/>
      <c r="E368" s="239"/>
      <c r="F368" s="239"/>
      <c r="G368" s="240"/>
      <c r="H368" s="239"/>
    </row>
    <row r="369" spans="1:8" ht="15.75" customHeight="1">
      <c r="A369" s="239"/>
      <c r="B369" s="239"/>
      <c r="C369" s="239"/>
      <c r="D369" s="239"/>
      <c r="E369" s="239"/>
      <c r="F369" s="239"/>
      <c r="G369" s="240"/>
      <c r="H369" s="239"/>
    </row>
    <row r="370" spans="1:8" ht="15.75" customHeight="1">
      <c r="A370" s="239"/>
      <c r="B370" s="239"/>
      <c r="C370" s="239"/>
      <c r="D370" s="239"/>
      <c r="E370" s="239"/>
      <c r="F370" s="239"/>
      <c r="G370" s="240"/>
      <c r="H370" s="239"/>
    </row>
    <row r="371" spans="1:8" ht="15.75" customHeight="1">
      <c r="A371" s="239"/>
      <c r="B371" s="239"/>
      <c r="C371" s="239"/>
      <c r="D371" s="239"/>
      <c r="E371" s="239"/>
      <c r="F371" s="239"/>
      <c r="G371" s="240"/>
      <c r="H371" s="239"/>
    </row>
  </sheetData>
  <autoFilter ref="A1:DN365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393"/>
  <sheetViews>
    <sheetView zoomScale="90" zoomScaleNormal="90" workbookViewId="0">
      <selection activeCell="CF383" sqref="CF38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51" t="s">
        <v>0</v>
      </c>
      <c r="B1" s="454" t="s">
        <v>1</v>
      </c>
      <c r="C1" s="454" t="s">
        <v>2</v>
      </c>
      <c r="D1" s="454" t="s">
        <v>3</v>
      </c>
      <c r="E1" s="454" t="s">
        <v>4</v>
      </c>
      <c r="F1" s="455" t="s">
        <v>5</v>
      </c>
      <c r="G1" s="456" t="s">
        <v>6</v>
      </c>
      <c r="H1" s="155" t="s">
        <v>7</v>
      </c>
      <c r="I1" s="457" t="s">
        <v>8</v>
      </c>
      <c r="J1" s="473"/>
      <c r="K1" s="459"/>
      <c r="L1" s="472"/>
      <c r="M1" s="473"/>
      <c r="N1" s="479" t="s">
        <v>431</v>
      </c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  <c r="AA1" s="472"/>
      <c r="AB1" s="472"/>
      <c r="AC1" s="472"/>
      <c r="AD1" s="472"/>
      <c r="AE1" s="472"/>
      <c r="AF1" s="472"/>
      <c r="AG1" s="472"/>
      <c r="AH1" s="472"/>
      <c r="AI1" s="472"/>
      <c r="AJ1" s="472"/>
      <c r="AK1" s="472"/>
      <c r="AL1" s="472"/>
      <c r="AM1" s="472"/>
      <c r="AN1" s="472"/>
      <c r="AO1" s="472"/>
      <c r="AP1" s="472"/>
      <c r="AQ1" s="472"/>
      <c r="AR1" s="472"/>
      <c r="AS1" s="472"/>
      <c r="AT1" s="472"/>
      <c r="AU1" s="472"/>
      <c r="AV1" s="472"/>
      <c r="AW1" s="472"/>
      <c r="AX1" s="472"/>
      <c r="AY1" s="472"/>
      <c r="AZ1" s="472"/>
      <c r="BA1" s="472"/>
      <c r="BB1" s="472"/>
      <c r="BC1" s="472"/>
      <c r="BD1" s="472"/>
      <c r="BE1" s="472"/>
      <c r="BF1" s="472"/>
      <c r="BG1" s="472"/>
      <c r="BH1" s="472"/>
      <c r="BI1" s="472"/>
      <c r="BJ1" s="472"/>
      <c r="BK1" s="472"/>
      <c r="BL1" s="472"/>
      <c r="BM1" s="472"/>
      <c r="BN1" s="472"/>
      <c r="BO1" s="472"/>
      <c r="BP1" s="472"/>
      <c r="BQ1" s="472"/>
      <c r="BR1" s="472"/>
      <c r="BS1" s="472"/>
      <c r="BT1" s="472"/>
      <c r="BU1" s="472"/>
      <c r="BV1" s="472"/>
      <c r="BW1" s="472"/>
      <c r="BX1" s="472"/>
      <c r="BY1" s="472"/>
      <c r="BZ1" s="472"/>
      <c r="CA1" s="472"/>
      <c r="CB1" s="472"/>
      <c r="CC1" s="472"/>
      <c r="CD1" s="472"/>
      <c r="CE1" s="473"/>
    </row>
    <row r="2" spans="1:83" ht="26.25" hidden="1">
      <c r="A2" s="452"/>
      <c r="B2" s="452"/>
      <c r="C2" s="452"/>
      <c r="D2" s="452"/>
      <c r="E2" s="452"/>
      <c r="F2" s="452"/>
      <c r="G2" s="452"/>
      <c r="H2" s="246"/>
      <c r="I2" s="480" t="s">
        <v>11</v>
      </c>
      <c r="J2" s="480" t="s">
        <v>12</v>
      </c>
      <c r="K2" s="459" t="s">
        <v>13</v>
      </c>
      <c r="L2" s="472"/>
      <c r="M2" s="473"/>
      <c r="N2" s="465" t="s">
        <v>14</v>
      </c>
      <c r="O2" s="472"/>
      <c r="P2" s="472"/>
      <c r="Q2" s="473"/>
      <c r="R2" s="466" t="s">
        <v>368</v>
      </c>
      <c r="S2" s="474"/>
      <c r="T2" s="474"/>
      <c r="U2" s="474"/>
      <c r="V2" s="474"/>
      <c r="W2" s="475"/>
      <c r="X2" s="465" t="s">
        <v>15</v>
      </c>
      <c r="Y2" s="472"/>
      <c r="Z2" s="472"/>
      <c r="AA2" s="473"/>
      <c r="AB2" s="466" t="s">
        <v>368</v>
      </c>
      <c r="AC2" s="467"/>
      <c r="AD2" s="467"/>
      <c r="AE2" s="467"/>
      <c r="AF2" s="467"/>
      <c r="AG2" s="468"/>
      <c r="AH2" s="465" t="s">
        <v>16</v>
      </c>
      <c r="AI2" s="472"/>
      <c r="AJ2" s="472"/>
      <c r="AK2" s="473"/>
      <c r="AL2" s="466" t="s">
        <v>368</v>
      </c>
      <c r="AM2" s="467"/>
      <c r="AN2" s="467"/>
      <c r="AO2" s="467"/>
      <c r="AP2" s="467"/>
      <c r="AQ2" s="468"/>
      <c r="AR2" s="465" t="s">
        <v>17</v>
      </c>
      <c r="AS2" s="472"/>
      <c r="AT2" s="472"/>
      <c r="AU2" s="473"/>
      <c r="AV2" s="466" t="s">
        <v>368</v>
      </c>
      <c r="AW2" s="467"/>
      <c r="AX2" s="467"/>
      <c r="AY2" s="467"/>
      <c r="AZ2" s="467"/>
      <c r="BA2" s="468"/>
      <c r="BB2" s="465" t="s">
        <v>18</v>
      </c>
      <c r="BC2" s="472"/>
      <c r="BD2" s="472"/>
      <c r="BE2" s="473"/>
      <c r="BF2" s="466" t="s">
        <v>368</v>
      </c>
      <c r="BG2" s="467"/>
      <c r="BH2" s="467"/>
      <c r="BI2" s="467"/>
      <c r="BJ2" s="467"/>
      <c r="BK2" s="468"/>
      <c r="BL2" s="465" t="s">
        <v>19</v>
      </c>
      <c r="BM2" s="472"/>
      <c r="BN2" s="472"/>
      <c r="BO2" s="473"/>
      <c r="BP2" s="466" t="s">
        <v>368</v>
      </c>
      <c r="BQ2" s="467"/>
      <c r="BR2" s="467"/>
      <c r="BS2" s="467"/>
      <c r="BT2" s="467"/>
      <c r="BU2" s="468"/>
      <c r="BV2" s="465" t="s">
        <v>20</v>
      </c>
      <c r="BW2" s="472"/>
      <c r="BX2" s="472"/>
      <c r="BY2" s="473"/>
      <c r="BZ2" s="466" t="s">
        <v>368</v>
      </c>
      <c r="CA2" s="467"/>
      <c r="CB2" s="467"/>
      <c r="CC2" s="467"/>
      <c r="CD2" s="467"/>
      <c r="CE2" s="468"/>
    </row>
    <row r="3" spans="1:83" ht="26.25" hidden="1">
      <c r="A3" s="452"/>
      <c r="B3" s="452"/>
      <c r="C3" s="452"/>
      <c r="D3" s="452"/>
      <c r="E3" s="452"/>
      <c r="F3" s="452"/>
      <c r="G3" s="452"/>
      <c r="H3" s="246"/>
      <c r="I3" s="452"/>
      <c r="J3" s="452"/>
      <c r="K3" s="459" t="s">
        <v>21</v>
      </c>
      <c r="L3" s="472"/>
      <c r="M3" s="473"/>
      <c r="N3" s="465"/>
      <c r="O3" s="472"/>
      <c r="P3" s="472"/>
      <c r="Q3" s="473"/>
      <c r="R3" s="476"/>
      <c r="S3" s="477"/>
      <c r="T3" s="477"/>
      <c r="U3" s="477"/>
      <c r="V3" s="477"/>
      <c r="W3" s="478"/>
      <c r="X3" s="465"/>
      <c r="Y3" s="472"/>
      <c r="Z3" s="472"/>
      <c r="AA3" s="473"/>
      <c r="AB3" s="469"/>
      <c r="AC3" s="470"/>
      <c r="AD3" s="470"/>
      <c r="AE3" s="470"/>
      <c r="AF3" s="470"/>
      <c r="AG3" s="471"/>
      <c r="AH3" s="465"/>
      <c r="AI3" s="472"/>
      <c r="AJ3" s="472"/>
      <c r="AK3" s="473"/>
      <c r="AL3" s="469"/>
      <c r="AM3" s="470"/>
      <c r="AN3" s="470"/>
      <c r="AO3" s="470"/>
      <c r="AP3" s="470"/>
      <c r="AQ3" s="471"/>
      <c r="AR3" s="465"/>
      <c r="AS3" s="472"/>
      <c r="AT3" s="472"/>
      <c r="AU3" s="473"/>
      <c r="AV3" s="469"/>
      <c r="AW3" s="470"/>
      <c r="AX3" s="470"/>
      <c r="AY3" s="470"/>
      <c r="AZ3" s="470"/>
      <c r="BA3" s="471"/>
      <c r="BB3" s="465"/>
      <c r="BC3" s="472"/>
      <c r="BD3" s="472"/>
      <c r="BE3" s="473"/>
      <c r="BF3" s="469"/>
      <c r="BG3" s="470"/>
      <c r="BH3" s="470"/>
      <c r="BI3" s="470"/>
      <c r="BJ3" s="470"/>
      <c r="BK3" s="471"/>
      <c r="BL3" s="465"/>
      <c r="BM3" s="472"/>
      <c r="BN3" s="472"/>
      <c r="BO3" s="473"/>
      <c r="BP3" s="469"/>
      <c r="BQ3" s="470"/>
      <c r="BR3" s="470"/>
      <c r="BS3" s="470"/>
      <c r="BT3" s="470"/>
      <c r="BU3" s="471"/>
      <c r="BV3" s="465"/>
      <c r="BW3" s="472"/>
      <c r="BX3" s="472"/>
      <c r="BY3" s="473"/>
      <c r="BZ3" s="469"/>
      <c r="CA3" s="470"/>
      <c r="CB3" s="470"/>
      <c r="CC3" s="470"/>
      <c r="CD3" s="470"/>
      <c r="CE3" s="471"/>
    </row>
    <row r="4" spans="1:83" ht="56.25" hidden="1" customHeight="1">
      <c r="A4" s="453"/>
      <c r="B4" s="453"/>
      <c r="C4" s="453"/>
      <c r="D4" s="453"/>
      <c r="E4" s="453"/>
      <c r="F4" s="453"/>
      <c r="G4" s="453"/>
      <c r="H4" s="247"/>
      <c r="I4" s="453"/>
      <c r="J4" s="45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14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8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2570</v>
      </c>
      <c r="M9" s="172">
        <v>0</v>
      </c>
      <c r="N9" s="173"/>
      <c r="O9" s="202">
        <v>1730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635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160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02"/>
      <c r="AT17" s="173"/>
      <c r="AU17" s="210"/>
      <c r="AV17" s="173"/>
      <c r="AW17" s="173"/>
      <c r="AX17" s="173"/>
      <c r="AY17" s="173"/>
      <c r="AZ17" s="158"/>
      <c r="BA17" s="173"/>
      <c r="BB17" s="173"/>
      <c r="BC17" s="380">
        <v>360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76"/>
      <c r="BN17" s="173"/>
      <c r="BO17" s="210"/>
      <c r="BP17" s="173"/>
      <c r="BQ17" s="173"/>
      <c r="BR17" s="173"/>
      <c r="BS17" s="173"/>
      <c r="BT17" s="158"/>
      <c r="BU17" s="173"/>
      <c r="BV17" s="173"/>
      <c r="BW17" s="39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26</v>
      </c>
      <c r="M32" s="172">
        <v>0</v>
      </c>
      <c r="N32" s="173"/>
      <c r="O32" s="202">
        <v>11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343</v>
      </c>
      <c r="M62" s="172">
        <v>0</v>
      </c>
      <c r="N62" s="173"/>
      <c r="O62" s="374">
        <v>111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100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402"/>
      <c r="AT62" s="173"/>
      <c r="AU62" s="210"/>
      <c r="AV62" s="173"/>
      <c r="AW62" s="173"/>
      <c r="AX62" s="173"/>
      <c r="AY62" s="173"/>
      <c r="AZ62" s="158"/>
      <c r="BA62" s="173"/>
      <c r="BB62" s="173"/>
      <c r="BC62" s="380">
        <v>132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76"/>
      <c r="BN62" s="173"/>
      <c r="BO62" s="210"/>
      <c r="BP62" s="173"/>
      <c r="BQ62" s="173"/>
      <c r="BR62" s="173"/>
      <c r="BS62" s="173"/>
      <c r="BT62" s="158"/>
      <c r="BU62" s="173"/>
      <c r="BV62" s="173"/>
      <c r="BW62" s="39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1539</v>
      </c>
      <c r="M92" s="172">
        <v>0</v>
      </c>
      <c r="N92" s="173"/>
      <c r="O92" s="202">
        <v>1292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>
        <v>247</v>
      </c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1539</v>
      </c>
      <c r="M93" s="172">
        <v>0</v>
      </c>
      <c r="N93" s="173"/>
      <c r="O93" s="202">
        <v>1368</v>
      </c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>
        <v>171</v>
      </c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1520</v>
      </c>
      <c r="M94" s="172">
        <v>0</v>
      </c>
      <c r="N94" s="173"/>
      <c r="O94" s="202">
        <v>1292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>
        <v>228</v>
      </c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150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370</v>
      </c>
      <c r="M101" s="172">
        <v>0</v>
      </c>
      <c r="N101" s="173"/>
      <c r="O101" s="374">
        <v>114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118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02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80">
        <v>138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76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9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11070</v>
      </c>
      <c r="M103" s="172">
        <v>0</v>
      </c>
      <c r="N103" s="173"/>
      <c r="O103" s="218">
        <f>540+1350</f>
        <v>1890</v>
      </c>
      <c r="P103" s="173"/>
      <c r="Q103" s="210"/>
      <c r="R103" s="219"/>
      <c r="S103" s="173"/>
      <c r="T103" s="173"/>
      <c r="U103" s="219"/>
      <c r="V103" s="220"/>
      <c r="W103" s="173"/>
      <c r="X103" s="219"/>
      <c r="Y103" s="221">
        <f>540+1350</f>
        <v>1890</v>
      </c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>
        <f>450+1350</f>
        <v>1800</v>
      </c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>
        <f>540+1350</f>
        <v>1890</v>
      </c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>
        <v>1800</v>
      </c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>
        <v>1800</v>
      </c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5891</v>
      </c>
      <c r="M104" s="172">
        <v>0</v>
      </c>
      <c r="N104" s="173"/>
      <c r="O104" s="343">
        <v>806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739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1066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716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1364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76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90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700</v>
      </c>
      <c r="M114" s="172">
        <v>0</v>
      </c>
      <c r="N114" s="173"/>
      <c r="O114" s="374">
        <v>115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175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80">
        <v>410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76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9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46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6841</v>
      </c>
      <c r="M141" s="172">
        <v>0</v>
      </c>
      <c r="N141" s="173"/>
      <c r="O141" s="343">
        <v>954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832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1154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878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1523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76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90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5433</v>
      </c>
      <c r="M144" s="172">
        <v>0</v>
      </c>
      <c r="N144" s="173"/>
      <c r="O144" s="343">
        <v>841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656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938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709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1189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76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90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8540</v>
      </c>
      <c r="M145" s="172">
        <v>0</v>
      </c>
      <c r="N145" s="173"/>
      <c r="O145" s="218">
        <f>480+1020</f>
        <v>1500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480+1020</f>
        <v>1500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420+1020</f>
        <v>1440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480+1020</f>
        <v>1500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1300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1300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23</v>
      </c>
      <c r="M155" s="172">
        <v>0</v>
      </c>
      <c r="N155" s="173"/>
      <c r="O155" s="202">
        <v>13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11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9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7120</v>
      </c>
      <c r="M169" s="172">
        <v>0</v>
      </c>
      <c r="N169" s="173"/>
      <c r="O169" s="343">
        <v>1021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433">
        <v>1075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1517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7">
        <v>1081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1826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76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90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41</v>
      </c>
      <c r="M170" s="172">
        <v>0</v>
      </c>
      <c r="N170" s="173"/>
      <c r="O170" s="218">
        <v>31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14600</v>
      </c>
      <c r="M171" s="172">
        <v>0</v>
      </c>
      <c r="N171" s="173"/>
      <c r="O171" s="218">
        <f>630+1845</f>
        <v>2475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630+1845</f>
        <v>2475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585+1845</f>
        <v>2430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630+1890</f>
        <v>2520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58</v>
      </c>
      <c r="M173" s="172">
        <v>0</v>
      </c>
      <c r="N173" s="173"/>
      <c r="O173" s="202">
        <v>28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631</v>
      </c>
      <c r="M174" s="172">
        <v>0</v>
      </c>
      <c r="N174" s="173"/>
      <c r="O174" s="374">
        <v>196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9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163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15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80">
        <v>218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76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90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360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360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5822</v>
      </c>
      <c r="M180" s="172">
        <v>0</v>
      </c>
      <c r="N180" s="173"/>
      <c r="O180" s="343">
        <v>907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689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959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701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1366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76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90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10820</v>
      </c>
      <c r="M185" s="172">
        <v>0</v>
      </c>
      <c r="N185" s="173"/>
      <c r="O185" s="218">
        <f>540+1320</f>
        <v>1860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540+1320</f>
        <v>1860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480+1260</f>
        <v>1740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540+1320</f>
        <v>1860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1800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1700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6300</v>
      </c>
      <c r="M204" s="172">
        <v>0</v>
      </c>
      <c r="N204" s="173"/>
      <c r="O204" s="218">
        <f>420+740</f>
        <v>1160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460+820</f>
        <v>1280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300+680</f>
        <v>980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340+740</f>
        <v>1080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900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900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14308</v>
      </c>
      <c r="M222" s="172">
        <v>0</v>
      </c>
      <c r="N222" s="173"/>
      <c r="O222" s="218">
        <f>756+1728</f>
        <v>2484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792+1728</f>
        <v>2520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720+1728</f>
        <v>2448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792+1764</f>
        <v>2556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2000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12748</v>
      </c>
      <c r="M223" s="172">
        <v>0</v>
      </c>
      <c r="N223" s="173"/>
      <c r="O223" s="218">
        <f>648+1548</f>
        <v>2196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648+1548</f>
        <v>2196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576+1548</f>
        <v>2124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648+1584</f>
        <v>2232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2000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2000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11936</v>
      </c>
      <c r="M224" s="172">
        <v>0</v>
      </c>
      <c r="N224" s="173"/>
      <c r="O224" s="218">
        <f>640+1344</f>
        <v>1984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768+1280</f>
        <v>2048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640+1280</f>
        <v>1920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704+1280</f>
        <v>1984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12040</v>
      </c>
      <c r="M300" s="172">
        <v>0</v>
      </c>
      <c r="N300" s="173"/>
      <c r="O300" s="218">
        <f>840+1500</f>
        <v>2340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900+1440</f>
        <v>2340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600+1380</f>
        <v>1980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f>840+440</f>
        <v>1280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2100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2000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76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9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76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9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4990</v>
      </c>
      <c r="M322" s="172">
        <v>0</v>
      </c>
      <c r="N322" s="173"/>
      <c r="O322" s="342">
        <v>693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665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896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780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1156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76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90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4935</v>
      </c>
      <c r="M323" s="172">
        <v>0</v>
      </c>
      <c r="N323" s="173"/>
      <c r="O323" s="343">
        <v>687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667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870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693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1118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76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90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8703</v>
      </c>
      <c r="M324" s="172">
        <v>0</v>
      </c>
      <c r="N324" s="173"/>
      <c r="O324" s="343">
        <v>1362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33">
        <v>1604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1592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860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1785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76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90">
        <v>1500</v>
      </c>
      <c r="BX324" s="173">
        <v>0</v>
      </c>
      <c r="BY324" s="210">
        <f t="shared" si="12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1500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76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9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4340</v>
      </c>
      <c r="M329" s="172">
        <v>0</v>
      </c>
      <c r="N329" s="173"/>
      <c r="O329" s="218">
        <f>360+420</f>
        <v>780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360+420</f>
        <v>780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f>240+420</f>
        <v>660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f>300+420</f>
        <v>720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700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700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5840</v>
      </c>
      <c r="M330" s="172">
        <v>0</v>
      </c>
      <c r="N330" s="173"/>
      <c r="O330" s="218">
        <f>420+480</f>
        <v>900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420+480</f>
        <v>900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f>240+480</f>
        <v>720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f>360+960</f>
        <v>1320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14</v>
      </c>
      <c r="M334" s="172">
        <v>0</v>
      </c>
      <c r="N334" s="173"/>
      <c r="O334" s="280">
        <v>4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0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4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76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9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5200</v>
      </c>
      <c r="M336" s="172">
        <v>0</v>
      </c>
      <c r="N336" s="173"/>
      <c r="O336" s="343">
        <v>545</v>
      </c>
      <c r="P336" s="173"/>
      <c r="Q336" s="210"/>
      <c r="R336" s="219"/>
      <c r="S336" s="173"/>
      <c r="T336" s="173"/>
      <c r="U336" s="219"/>
      <c r="V336" s="220"/>
      <c r="W336" s="173"/>
      <c r="X336" s="219"/>
      <c r="Y336" s="338">
        <v>668</v>
      </c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>
        <v>814</v>
      </c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>
        <v>671</v>
      </c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>
        <v>1132</v>
      </c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76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90">
        <v>1370</v>
      </c>
      <c r="BX336" s="173">
        <v>0</v>
      </c>
      <c r="BY336" s="210">
        <f t="shared" ref="BY336:BY352" si="14">SUM(BV336:BX336)</f>
        <v>1370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1370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10193</v>
      </c>
      <c r="M337" s="267">
        <v>0</v>
      </c>
      <c r="N337" s="268"/>
      <c r="O337" s="218">
        <f>567+1260</f>
        <v>1827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f>693+1134</f>
        <v>1827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f>504+1134</f>
        <v>1638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>
        <f>567+1134</f>
        <v>1701</v>
      </c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>
        <v>1600</v>
      </c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>
        <v>1600</v>
      </c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8056</v>
      </c>
      <c r="M338" s="172">
        <v>0</v>
      </c>
      <c r="N338" s="173"/>
      <c r="O338" s="218">
        <f>384+1088</f>
        <v>1472</v>
      </c>
      <c r="P338" s="173"/>
      <c r="Q338" s="210"/>
      <c r="R338" s="173"/>
      <c r="S338" s="173"/>
      <c r="T338" s="173"/>
      <c r="U338" s="173"/>
      <c r="V338" s="220"/>
      <c r="W338" s="173"/>
      <c r="X338" s="173"/>
      <c r="Y338" s="221">
        <f>384+960</f>
        <v>1344</v>
      </c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>
        <f>336+960</f>
        <v>1296</v>
      </c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>
        <f>384+960</f>
        <v>1344</v>
      </c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>
        <v>1300</v>
      </c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>
        <v>1300</v>
      </c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6628</v>
      </c>
      <c r="M341" s="172">
        <v>0</v>
      </c>
      <c r="N341" s="173"/>
      <c r="O341" s="218">
        <f>378+756</f>
        <v>1134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f>378+756</f>
        <v>1134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f>324+702</f>
        <v>1026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f>378+756</f>
        <v>1134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1100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1100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424</v>
      </c>
      <c r="H344" s="168" t="s">
        <v>69</v>
      </c>
      <c r="I344" s="168"/>
      <c r="J344" s="158"/>
      <c r="K344" s="172">
        <v>0</v>
      </c>
      <c r="L344" s="177">
        <f t="shared" si="11"/>
        <v>9120</v>
      </c>
      <c r="M344" s="172">
        <v>0</v>
      </c>
      <c r="N344" s="173"/>
      <c r="O344" s="218">
        <f>660+960</f>
        <v>1620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f>660+900</f>
        <v>1560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f>540+900</f>
        <v>1440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f>600+900</f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50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50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90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90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 hidden="1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4847</v>
      </c>
      <c r="M353" s="313"/>
      <c r="N353" s="314"/>
      <c r="O353" s="364">
        <v>658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34">
        <v>1172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365">
        <v>845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496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976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378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700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 t="s">
        <v>439</v>
      </c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 hidden="1">
      <c r="A354" s="167">
        <v>353</v>
      </c>
      <c r="B354" s="298"/>
      <c r="C354" s="298"/>
      <c r="D354" s="298"/>
      <c r="E354" s="299"/>
      <c r="F354" s="194">
        <v>1113220</v>
      </c>
      <c r="G354" s="238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3588</v>
      </c>
      <c r="M354" s="313"/>
      <c r="N354" s="314"/>
      <c r="O354" s="364">
        <v>390</v>
      </c>
      <c r="P354" s="314"/>
      <c r="Q354" s="315"/>
      <c r="R354" s="314"/>
      <c r="S354" s="314"/>
      <c r="T354" s="314"/>
      <c r="U354" s="314"/>
      <c r="V354" s="312"/>
      <c r="W354" s="314"/>
      <c r="X354" s="314"/>
      <c r="Y354" s="366">
        <v>483</v>
      </c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>
        <v>629</v>
      </c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>
        <v>526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>
        <v>860</v>
      </c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378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>
        <v>700</v>
      </c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 hidden="1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3028</v>
      </c>
      <c r="M355" s="313"/>
      <c r="N355" s="314"/>
      <c r="O355" s="364">
        <v>355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360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486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361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36">
        <v>746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378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720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431">
        <v>20058429</v>
      </c>
      <c r="G356" s="432" t="s">
        <v>426</v>
      </c>
      <c r="H356" s="371" t="s">
        <v>69</v>
      </c>
      <c r="I356" s="298"/>
      <c r="J356" s="312"/>
      <c r="K356" s="313"/>
      <c r="L356" s="177">
        <f t="shared" ref="L356:L358" si="17">SUM(O356,Y356,AI356,AS356,BC356,BM356,BW356)</f>
        <v>0</v>
      </c>
      <c r="M356" s="313"/>
      <c r="N356" s="314"/>
      <c r="O356" s="364"/>
      <c r="P356" s="314"/>
      <c r="Q356" s="315"/>
      <c r="R356" s="314"/>
      <c r="S356" s="314"/>
      <c r="T356" s="314"/>
      <c r="U356" s="314"/>
      <c r="V356" s="312"/>
      <c r="W356" s="314"/>
      <c r="X356" s="314"/>
      <c r="Y356" s="366"/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/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/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/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316"/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431">
        <v>20058427</v>
      </c>
      <c r="G357" s="432" t="s">
        <v>427</v>
      </c>
      <c r="H357" s="373" t="s">
        <v>69</v>
      </c>
      <c r="I357" s="298"/>
      <c r="J357" s="312"/>
      <c r="K357" s="313"/>
      <c r="L357" s="177">
        <f t="shared" si="17"/>
        <v>0</v>
      </c>
      <c r="M357" s="313"/>
      <c r="N357" s="314"/>
      <c r="O357" s="364"/>
      <c r="P357" s="314"/>
      <c r="Q357" s="315"/>
      <c r="R357" s="314"/>
      <c r="S357" s="314"/>
      <c r="T357" s="314"/>
      <c r="U357" s="314"/>
      <c r="V357" s="312"/>
      <c r="W357" s="314"/>
      <c r="X357" s="314"/>
      <c r="Y357" s="366"/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/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/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/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316"/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194">
        <v>20057679</v>
      </c>
      <c r="G358" s="238" t="s">
        <v>412</v>
      </c>
      <c r="H358" s="373" t="s">
        <v>69</v>
      </c>
      <c r="I358" s="298"/>
      <c r="J358" s="312"/>
      <c r="K358" s="313"/>
      <c r="L358" s="177">
        <f t="shared" si="17"/>
        <v>16544</v>
      </c>
      <c r="M358" s="313"/>
      <c r="N358" s="314"/>
      <c r="O358" s="364">
        <v>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6">
        <v>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>
        <v>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>
        <f>1280+3264</f>
        <v>4544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>
        <v>6000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28">
        <v>6000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1113088</v>
      </c>
      <c r="G359" s="238" t="s">
        <v>428</v>
      </c>
      <c r="H359" s="379" t="s">
        <v>27</v>
      </c>
      <c r="I359" s="298"/>
      <c r="J359" s="312"/>
      <c r="K359" s="313"/>
      <c r="L359" s="177"/>
      <c r="M359" s="313"/>
      <c r="N359" s="314"/>
      <c r="O359" s="364">
        <v>27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28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355</v>
      </c>
      <c r="B360" s="298"/>
      <c r="C360" s="298"/>
      <c r="D360" s="298"/>
      <c r="E360" s="299"/>
      <c r="F360" s="194">
        <v>1113221</v>
      </c>
      <c r="G360" s="238" t="s">
        <v>416</v>
      </c>
      <c r="H360" s="372" t="s">
        <v>42</v>
      </c>
      <c r="I360" s="298"/>
      <c r="J360" s="312"/>
      <c r="K360" s="313"/>
      <c r="L360" s="177">
        <v>3920</v>
      </c>
      <c r="M360" s="313"/>
      <c r="N360" s="314"/>
      <c r="O360" s="364">
        <v>427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v>428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v>636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447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971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378"/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>
        <v>940</v>
      </c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9.25" hidden="1">
      <c r="A361" s="167">
        <v>356</v>
      </c>
      <c r="B361" s="298"/>
      <c r="C361" s="298"/>
      <c r="D361" s="298"/>
      <c r="E361" s="299"/>
      <c r="F361" s="331">
        <v>1113222</v>
      </c>
      <c r="G361" s="332" t="s">
        <v>425</v>
      </c>
      <c r="H361" s="372" t="s">
        <v>42</v>
      </c>
      <c r="I361" s="298"/>
      <c r="J361" s="312"/>
      <c r="K361" s="313"/>
      <c r="L361" s="177">
        <v>4910</v>
      </c>
      <c r="M361" s="313"/>
      <c r="N361" s="314"/>
      <c r="O361" s="364">
        <v>743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521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648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618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1056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378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400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 hidden="1">
      <c r="A362" s="167">
        <v>357</v>
      </c>
      <c r="B362" s="298"/>
      <c r="C362" s="298"/>
      <c r="D362" s="298"/>
      <c r="E362" s="299"/>
      <c r="F362" s="331">
        <v>20058608</v>
      </c>
      <c r="G362" s="332" t="s">
        <v>436</v>
      </c>
      <c r="H362" s="379" t="s">
        <v>69</v>
      </c>
      <c r="I362" s="298"/>
      <c r="J362" s="312"/>
      <c r="K362" s="313"/>
      <c r="L362" s="177">
        <f t="shared" ref="L362:L364" si="18">SUM(O362,Y362,AI362,AS362,BC362,BM362,BW362)</f>
        <v>9160</v>
      </c>
      <c r="M362" s="313"/>
      <c r="N362" s="314"/>
      <c r="O362" s="364">
        <f>540+1020</f>
        <v>1560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f>540+1320</f>
        <v>1860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365">
        <f>480+960</f>
        <v>1440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f>540+960</f>
        <v>1500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1400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28">
        <v>1400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 hidden="1">
      <c r="A363" s="167">
        <v>358</v>
      </c>
      <c r="B363" s="298"/>
      <c r="C363" s="298"/>
      <c r="D363" s="298"/>
      <c r="E363" s="299"/>
      <c r="F363" s="331">
        <v>20058609</v>
      </c>
      <c r="G363" s="332" t="s">
        <v>437</v>
      </c>
      <c r="H363" s="379" t="s">
        <v>69</v>
      </c>
      <c r="I363" s="298"/>
      <c r="J363" s="312"/>
      <c r="K363" s="313"/>
      <c r="L363" s="177">
        <f t="shared" si="18"/>
        <v>7784</v>
      </c>
      <c r="M363" s="313"/>
      <c r="N363" s="314"/>
      <c r="O363" s="364">
        <f>324+972</f>
        <v>1296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366">
        <f>324+972</f>
        <v>1296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365">
        <f>324+972</f>
        <v>1296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367">
        <f>324+972</f>
        <v>1296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368">
        <v>1300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28">
        <v>1300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9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 hidden="1">
      <c r="A364" s="167">
        <v>359</v>
      </c>
      <c r="B364" s="298"/>
      <c r="C364" s="298"/>
      <c r="D364" s="298"/>
      <c r="E364" s="299"/>
      <c r="F364" s="331">
        <v>20058428</v>
      </c>
      <c r="G364" s="332" t="s">
        <v>438</v>
      </c>
      <c r="H364" s="379" t="s">
        <v>69</v>
      </c>
      <c r="I364" s="298"/>
      <c r="J364" s="312"/>
      <c r="K364" s="313"/>
      <c r="L364" s="177">
        <f t="shared" si="18"/>
        <v>9410</v>
      </c>
      <c r="M364" s="313"/>
      <c r="N364" s="314"/>
      <c r="O364" s="364">
        <f>360+720</f>
        <v>1080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f>540+1170</f>
        <v>1710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f>540+1170</f>
        <v>1710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f>540+1170</f>
        <v>1710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1600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28">
        <v>1600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 hidden="1">
      <c r="A365" s="167">
        <v>360</v>
      </c>
      <c r="B365" s="298"/>
      <c r="C365" s="298"/>
      <c r="D365" s="298"/>
      <c r="E365" s="299"/>
      <c r="F365" s="331">
        <v>1113223</v>
      </c>
      <c r="G365" s="332" t="s">
        <v>430</v>
      </c>
      <c r="H365" s="372" t="s">
        <v>42</v>
      </c>
      <c r="I365" s="298"/>
      <c r="J365" s="312"/>
      <c r="K365" s="313"/>
      <c r="L365" s="177">
        <f>SUM(O365,Y365,AI365,AS365,BC365,BM365,BW365)</f>
        <v>4150</v>
      </c>
      <c r="M365" s="313"/>
      <c r="N365" s="314"/>
      <c r="O365" s="364">
        <v>873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366">
        <v>141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365">
        <v>538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367">
        <v>559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368">
        <v>1639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378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9">
        <v>400</v>
      </c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386</v>
      </c>
      <c r="Q366" s="243">
        <v>316</v>
      </c>
      <c r="R366" s="242" t="s">
        <v>387</v>
      </c>
      <c r="S366" s="243"/>
      <c r="T366" s="244"/>
      <c r="U366" s="244"/>
      <c r="V366" s="244"/>
      <c r="W366" s="236"/>
      <c r="X366" s="236"/>
      <c r="Y366" s="291"/>
      <c r="Z366" s="245"/>
      <c r="AA366" s="243">
        <v>316</v>
      </c>
      <c r="AB366" s="242" t="s">
        <v>387</v>
      </c>
      <c r="AC366" s="243"/>
      <c r="AD366" s="244"/>
      <c r="AE366" s="244"/>
      <c r="AF366" s="244"/>
      <c r="AG366" s="236"/>
      <c r="AH366" s="236"/>
      <c r="AI366" s="291"/>
      <c r="AJ366" s="245"/>
      <c r="AK366" s="243">
        <v>316</v>
      </c>
      <c r="AL366" s="242" t="s">
        <v>387</v>
      </c>
      <c r="AM366" s="243"/>
      <c r="AN366" s="244"/>
      <c r="AO366" s="244"/>
      <c r="AP366" s="244"/>
      <c r="AQ366" s="236"/>
      <c r="AR366" s="236"/>
      <c r="AS366" s="291"/>
      <c r="AT366" s="245"/>
      <c r="AU366" s="243">
        <v>316</v>
      </c>
      <c r="AV366" s="242" t="s">
        <v>387</v>
      </c>
      <c r="AW366" s="243"/>
      <c r="AX366" s="244"/>
      <c r="AY366" s="244"/>
      <c r="AZ366" s="244"/>
      <c r="BA366" s="236"/>
      <c r="BB366" s="236"/>
      <c r="BC366" s="325"/>
      <c r="BD366" s="245"/>
      <c r="BE366" s="243">
        <v>316</v>
      </c>
      <c r="BF366" s="242" t="s">
        <v>387</v>
      </c>
      <c r="BG366" s="243"/>
      <c r="BH366" s="244"/>
      <c r="BI366" s="244"/>
      <c r="BJ366" s="244"/>
      <c r="BK366" s="236"/>
      <c r="BL366" s="236"/>
      <c r="BM366" s="291"/>
      <c r="BN366" s="245"/>
      <c r="BO366" s="243">
        <v>316</v>
      </c>
      <c r="BP366" s="242" t="s">
        <v>387</v>
      </c>
      <c r="BQ366" s="243"/>
      <c r="BR366" s="244"/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481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388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354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481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390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355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391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325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392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325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393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325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15.75" customHeight="1">
      <c r="AS372" s="435"/>
      <c r="BC372" s="325"/>
    </row>
    <row r="373" spans="1:83" ht="15.75" customHeight="1">
      <c r="AS373" s="435"/>
      <c r="BC373" s="325"/>
    </row>
    <row r="374" spans="1:83" ht="15.75" customHeight="1">
      <c r="AS374" s="324"/>
      <c r="BC374" s="325"/>
    </row>
    <row r="375" spans="1:83" ht="15.75" customHeight="1">
      <c r="AS375" s="324"/>
      <c r="BC375" s="326"/>
    </row>
    <row r="376" spans="1:83" ht="15.75" customHeight="1">
      <c r="AS376" s="324"/>
      <c r="BC376" s="327"/>
    </row>
    <row r="377" spans="1:83" ht="15.75" customHeight="1">
      <c r="AS377" s="324"/>
      <c r="BC377" s="325"/>
    </row>
    <row r="378" spans="1:83" ht="15.75" customHeight="1">
      <c r="AS378" s="324"/>
      <c r="BC378" s="325"/>
    </row>
    <row r="379" spans="1:83" ht="15.75" customHeight="1">
      <c r="AS379" s="324"/>
      <c r="BC379" s="328"/>
    </row>
    <row r="380" spans="1:83" ht="15.75" customHeight="1">
      <c r="AS380" s="324"/>
      <c r="BC380" s="328"/>
    </row>
    <row r="381" spans="1:83" ht="15.75" customHeight="1">
      <c r="AS381" s="324"/>
      <c r="BC381" s="328"/>
    </row>
    <row r="382" spans="1:83" ht="15.75" customHeight="1">
      <c r="AS382" s="324"/>
      <c r="BC382" s="328"/>
    </row>
    <row r="383" spans="1:83" ht="15.75" customHeight="1">
      <c r="AS383" s="324"/>
      <c r="BC383" s="327"/>
    </row>
    <row r="384" spans="1:83" ht="15.75" customHeight="1">
      <c r="AS384" s="324"/>
      <c r="BC384" s="325"/>
    </row>
    <row r="385" spans="45:55" ht="15.75" customHeight="1">
      <c r="AS385" s="324"/>
      <c r="BC385" s="328"/>
    </row>
    <row r="386" spans="45:55" ht="15.75" customHeight="1">
      <c r="AS386" s="324"/>
      <c r="BC386" s="326"/>
    </row>
    <row r="387" spans="45:55" ht="15.75" customHeight="1">
      <c r="AS387" s="324"/>
      <c r="BC387" s="328"/>
    </row>
    <row r="388" spans="45:55" ht="15.75" customHeight="1">
      <c r="AS388" s="324"/>
      <c r="BC388" s="328"/>
    </row>
    <row r="389" spans="45:55" ht="15.75" customHeight="1">
      <c r="AS389" s="324"/>
      <c r="BC389" s="325"/>
    </row>
    <row r="390" spans="45:55" ht="15.75" customHeight="1">
      <c r="AS390" s="324"/>
      <c r="BC390" s="325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8"/>
    </row>
  </sheetData>
  <autoFilter ref="H1:H371" xr:uid="{00000000-0001-0000-0100-000000000000}">
    <filterColumn colId="0">
      <filters>
        <filter val="Tops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483" t="s">
        <v>14</v>
      </c>
      <c r="B1" s="482"/>
      <c r="C1" s="482"/>
      <c r="D1" s="482"/>
      <c r="E1" s="482"/>
      <c r="F1" s="484"/>
      <c r="G1" s="116"/>
      <c r="H1" s="485" t="s">
        <v>15</v>
      </c>
      <c r="I1" s="486"/>
      <c r="J1" s="486"/>
      <c r="K1" s="486"/>
      <c r="L1" s="486"/>
      <c r="M1" s="487"/>
      <c r="N1" s="116"/>
      <c r="O1" s="485" t="s">
        <v>16</v>
      </c>
      <c r="P1" s="486"/>
      <c r="Q1" s="486"/>
      <c r="R1" s="486"/>
      <c r="S1" s="486"/>
      <c r="T1" s="486"/>
      <c r="U1" s="116"/>
      <c r="V1" s="485" t="s">
        <v>17</v>
      </c>
      <c r="W1" s="486"/>
      <c r="X1" s="486"/>
      <c r="Y1" s="486"/>
      <c r="Z1" s="486"/>
      <c r="AA1" s="486"/>
      <c r="AB1" s="116"/>
      <c r="AC1" s="485" t="s">
        <v>394</v>
      </c>
      <c r="AD1" s="486"/>
      <c r="AE1" s="486"/>
      <c r="AF1" s="486"/>
      <c r="AG1" s="486"/>
      <c r="AH1" s="486"/>
      <c r="AI1" s="116"/>
      <c r="AJ1" s="485" t="s">
        <v>19</v>
      </c>
      <c r="AK1" s="486"/>
      <c r="AL1" s="486"/>
      <c r="AM1" s="486"/>
      <c r="AN1" s="486"/>
      <c r="AO1" s="486"/>
      <c r="AP1" s="116"/>
      <c r="AQ1" s="485" t="s">
        <v>395</v>
      </c>
      <c r="AR1" s="486"/>
      <c r="AS1" s="486"/>
      <c r="AT1" s="486"/>
      <c r="AU1" s="486"/>
      <c r="AV1" s="48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488" t="s">
        <v>10</v>
      </c>
      <c r="CU1" s="489"/>
      <c r="CV1" s="489"/>
      <c r="CW1" s="489"/>
      <c r="CX1" s="489"/>
      <c r="CY1" s="489"/>
      <c r="CZ1" s="489"/>
      <c r="DA1" s="489"/>
      <c r="DB1" s="489"/>
      <c r="DC1" s="489"/>
      <c r="DD1" s="489"/>
      <c r="DE1" s="489"/>
      <c r="DF1" s="489"/>
      <c r="DG1" s="489"/>
      <c r="DH1" s="489"/>
      <c r="DI1" s="489"/>
      <c r="DJ1" s="489"/>
      <c r="DK1" s="489"/>
      <c r="DL1" s="489"/>
      <c r="DM1" s="489"/>
      <c r="DN1" s="49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491" t="s">
        <v>18</v>
      </c>
      <c r="BC2" s="489"/>
      <c r="BD2" s="489"/>
      <c r="BE2" s="490"/>
      <c r="BF2" s="492" t="s">
        <v>368</v>
      </c>
      <c r="BG2" s="493"/>
      <c r="BH2" s="493"/>
      <c r="BI2" s="493"/>
      <c r="BJ2" s="493"/>
      <c r="BK2" s="494"/>
      <c r="BL2" s="491" t="s">
        <v>19</v>
      </c>
      <c r="BM2" s="489"/>
      <c r="BN2" s="489"/>
      <c r="BO2" s="490"/>
      <c r="BP2" s="492" t="s">
        <v>368</v>
      </c>
      <c r="BQ2" s="493"/>
      <c r="BR2" s="493"/>
      <c r="BS2" s="493"/>
      <c r="BT2" s="493"/>
      <c r="BU2" s="494"/>
      <c r="BV2" s="491" t="s">
        <v>20</v>
      </c>
      <c r="BW2" s="49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491" t="s">
        <v>17</v>
      </c>
      <c r="CI2" s="489"/>
      <c r="CJ2" s="490"/>
      <c r="CK2" s="491" t="s">
        <v>18</v>
      </c>
      <c r="CL2" s="489"/>
      <c r="CM2" s="490"/>
      <c r="CN2" s="491" t="s">
        <v>19</v>
      </c>
      <c r="CO2" s="489"/>
      <c r="CP2" s="490"/>
      <c r="CQ2" s="491" t="s">
        <v>20</v>
      </c>
      <c r="CR2" s="489"/>
      <c r="CS2" s="490"/>
      <c r="CT2" s="491" t="s">
        <v>14</v>
      </c>
      <c r="CU2" s="489"/>
      <c r="CV2" s="490"/>
      <c r="CW2" s="491" t="s">
        <v>15</v>
      </c>
      <c r="CX2" s="489"/>
      <c r="CY2" s="490"/>
      <c r="CZ2" s="491" t="s">
        <v>16</v>
      </c>
      <c r="DA2" s="489"/>
      <c r="DB2" s="490"/>
      <c r="DC2" s="491" t="s">
        <v>17</v>
      </c>
      <c r="DD2" s="489"/>
      <c r="DE2" s="490"/>
      <c r="DF2" s="491" t="s">
        <v>18</v>
      </c>
      <c r="DG2" s="489"/>
      <c r="DH2" s="490"/>
      <c r="DI2" s="491" t="s">
        <v>19</v>
      </c>
      <c r="DJ2" s="489"/>
      <c r="DK2" s="490"/>
      <c r="DL2" s="491" t="s">
        <v>20</v>
      </c>
      <c r="DM2" s="489"/>
      <c r="DN2" s="49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491"/>
      <c r="BC3" s="489"/>
      <c r="BD3" s="489"/>
      <c r="BE3" s="490"/>
      <c r="BF3" s="495"/>
      <c r="BG3" s="486"/>
      <c r="BH3" s="486"/>
      <c r="BI3" s="486"/>
      <c r="BJ3" s="486"/>
      <c r="BK3" s="487"/>
      <c r="BL3" s="491"/>
      <c r="BM3" s="489"/>
      <c r="BN3" s="489"/>
      <c r="BO3" s="490"/>
      <c r="BP3" s="495"/>
      <c r="BQ3" s="486"/>
      <c r="BR3" s="486"/>
      <c r="BS3" s="486"/>
      <c r="BT3" s="486"/>
      <c r="BU3" s="487"/>
      <c r="BV3" s="491"/>
      <c r="BW3" s="49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491"/>
      <c r="DG3" s="489"/>
      <c r="DH3" s="490"/>
      <c r="DI3" s="491"/>
      <c r="DJ3" s="489"/>
      <c r="DK3" s="490"/>
      <c r="DL3" s="491"/>
      <c r="DM3" s="489"/>
      <c r="DN3" s="49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481" t="s">
        <v>386</v>
      </c>
      <c r="P359" s="48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481" t="s">
        <v>386</v>
      </c>
      <c r="Z359" s="48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481" t="s">
        <v>386</v>
      </c>
      <c r="AJ359" s="48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481" t="s">
        <v>386</v>
      </c>
      <c r="AT359" s="48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481" t="s">
        <v>386</v>
      </c>
      <c r="BD359" s="48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481" t="s">
        <v>386</v>
      </c>
      <c r="BN359" s="48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481" t="s">
        <v>386</v>
      </c>
      <c r="BX359" s="482"/>
      <c r="BY359" s="48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481" t="s">
        <v>391</v>
      </c>
      <c r="P362" s="48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481" t="s">
        <v>391</v>
      </c>
      <c r="Z362" s="48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481" t="s">
        <v>391</v>
      </c>
      <c r="AJ362" s="48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481" t="s">
        <v>391</v>
      </c>
      <c r="AT362" s="48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481" t="s">
        <v>391</v>
      </c>
      <c r="BD362" s="48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481" t="s">
        <v>391</v>
      </c>
      <c r="BN362" s="48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481" t="s">
        <v>391</v>
      </c>
      <c r="BX362" s="482"/>
      <c r="BY362" s="482"/>
      <c r="BZ362" s="482"/>
      <c r="CA362" s="482"/>
      <c r="CB362" s="482"/>
      <c r="CC362" s="482"/>
      <c r="CD362" s="482"/>
      <c r="CE362" s="48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481" t="s">
        <v>392</v>
      </c>
      <c r="P363" s="48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481" t="s">
        <v>392</v>
      </c>
      <c r="Z363" s="48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481" t="s">
        <v>392</v>
      </c>
      <c r="AJ363" s="48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481" t="s">
        <v>392</v>
      </c>
      <c r="AT363" s="48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481" t="s">
        <v>392</v>
      </c>
      <c r="BD363" s="48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481" t="s">
        <v>392</v>
      </c>
      <c r="BN363" s="48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481" t="s">
        <v>392</v>
      </c>
      <c r="BX363" s="482"/>
      <c r="BY363" s="482"/>
      <c r="BZ363" s="482"/>
      <c r="CA363" s="482"/>
      <c r="CB363" s="482"/>
      <c r="CC363" s="482"/>
      <c r="CD363" s="482"/>
      <c r="CE363" s="48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481" t="s">
        <v>393</v>
      </c>
      <c r="P364" s="48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481" t="s">
        <v>393</v>
      </c>
      <c r="Z364" s="48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481" t="s">
        <v>393</v>
      </c>
      <c r="AJ364" s="48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481" t="s">
        <v>393</v>
      </c>
      <c r="AT364" s="48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481" t="s">
        <v>393</v>
      </c>
      <c r="BD364" s="48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481" t="s">
        <v>393</v>
      </c>
      <c r="BN364" s="48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481" t="s">
        <v>393</v>
      </c>
      <c r="BX364" s="482"/>
      <c r="BY364" s="482"/>
      <c r="BZ364" s="482"/>
      <c r="CA364" s="482"/>
      <c r="CB364" s="482"/>
      <c r="CC364" s="482"/>
      <c r="CD364" s="482"/>
      <c r="CE364" s="48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67"/>
  <sheetViews>
    <sheetView topLeftCell="B1" zoomScale="93" zoomScaleNormal="93" workbookViewId="0">
      <selection activeCell="AI373" sqref="AI37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451" t="s">
        <v>0</v>
      </c>
      <c r="B1" s="454" t="s">
        <v>1</v>
      </c>
      <c r="C1" s="454" t="s">
        <v>2</v>
      </c>
      <c r="D1" s="454" t="s">
        <v>3</v>
      </c>
      <c r="E1" s="454" t="s">
        <v>4</v>
      </c>
      <c r="F1" s="455" t="s">
        <v>5</v>
      </c>
      <c r="G1" s="456" t="s">
        <v>6</v>
      </c>
      <c r="H1" s="155" t="s">
        <v>7</v>
      </c>
      <c r="I1" s="457" t="s">
        <v>8</v>
      </c>
      <c r="J1" s="473"/>
      <c r="K1" s="459"/>
      <c r="L1" s="472"/>
      <c r="M1" s="473"/>
      <c r="N1" s="479" t="s">
        <v>432</v>
      </c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  <c r="AA1" s="472"/>
      <c r="AB1" s="472"/>
      <c r="AC1" s="472"/>
      <c r="AD1" s="472"/>
      <c r="AE1" s="472"/>
      <c r="AF1" s="472"/>
      <c r="AG1" s="472"/>
      <c r="AH1" s="472"/>
      <c r="AI1" s="472"/>
      <c r="AJ1" s="472"/>
      <c r="AK1" s="472"/>
      <c r="AL1" s="472"/>
      <c r="AM1" s="472"/>
      <c r="AN1" s="472"/>
      <c r="AO1" s="472"/>
      <c r="AP1" s="472"/>
      <c r="AQ1" s="472"/>
      <c r="AR1" s="472"/>
      <c r="AS1" s="472"/>
      <c r="AT1" s="472"/>
      <c r="AU1" s="472"/>
      <c r="AV1" s="472"/>
      <c r="AW1" s="472"/>
      <c r="AX1" s="472"/>
      <c r="AY1" s="472"/>
      <c r="AZ1" s="472"/>
      <c r="BA1" s="472"/>
      <c r="BB1" s="472"/>
      <c r="BC1" s="472"/>
      <c r="BD1" s="472"/>
      <c r="BE1" s="472"/>
      <c r="BF1" s="472"/>
      <c r="BG1" s="472"/>
      <c r="BH1" s="472"/>
      <c r="BI1" s="472"/>
      <c r="BJ1" s="472"/>
      <c r="BK1" s="472"/>
      <c r="BL1" s="472"/>
      <c r="BM1" s="472"/>
      <c r="BN1" s="472"/>
      <c r="BO1" s="472"/>
      <c r="BP1" s="472"/>
      <c r="BQ1" s="472"/>
      <c r="BR1" s="472"/>
      <c r="BS1" s="472"/>
      <c r="BT1" s="472"/>
      <c r="BU1" s="472"/>
      <c r="BV1" s="472"/>
      <c r="BW1" s="472"/>
      <c r="BX1" s="472"/>
      <c r="BY1" s="472"/>
      <c r="BZ1" s="472"/>
      <c r="CA1" s="472"/>
      <c r="CB1" s="472"/>
      <c r="CC1" s="472"/>
      <c r="CD1" s="472"/>
      <c r="CE1" s="473"/>
    </row>
    <row r="2" spans="1:83" ht="26.25" hidden="1">
      <c r="A2" s="452"/>
      <c r="B2" s="452"/>
      <c r="C2" s="452"/>
      <c r="D2" s="452"/>
      <c r="E2" s="452"/>
      <c r="F2" s="452"/>
      <c r="G2" s="452"/>
      <c r="H2" s="246"/>
      <c r="I2" s="480" t="s">
        <v>11</v>
      </c>
      <c r="J2" s="480" t="s">
        <v>12</v>
      </c>
      <c r="K2" s="459" t="s">
        <v>13</v>
      </c>
      <c r="L2" s="472"/>
      <c r="M2" s="473"/>
      <c r="N2" s="465" t="s">
        <v>14</v>
      </c>
      <c r="O2" s="472"/>
      <c r="P2" s="472"/>
      <c r="Q2" s="473"/>
      <c r="R2" s="466" t="s">
        <v>368</v>
      </c>
      <c r="S2" s="467"/>
      <c r="T2" s="467"/>
      <c r="U2" s="467"/>
      <c r="V2" s="467"/>
      <c r="W2" s="468"/>
      <c r="X2" s="465" t="s">
        <v>15</v>
      </c>
      <c r="Y2" s="472"/>
      <c r="Z2" s="472"/>
      <c r="AA2" s="473"/>
      <c r="AB2" s="466" t="s">
        <v>368</v>
      </c>
      <c r="AC2" s="467"/>
      <c r="AD2" s="467"/>
      <c r="AE2" s="467"/>
      <c r="AF2" s="467"/>
      <c r="AG2" s="468"/>
      <c r="AH2" s="465" t="s">
        <v>16</v>
      </c>
      <c r="AI2" s="472"/>
      <c r="AJ2" s="472"/>
      <c r="AK2" s="473"/>
      <c r="AL2" s="466" t="s">
        <v>368</v>
      </c>
      <c r="AM2" s="467"/>
      <c r="AN2" s="467"/>
      <c r="AO2" s="467"/>
      <c r="AP2" s="467"/>
      <c r="AQ2" s="468"/>
      <c r="AR2" s="465" t="s">
        <v>17</v>
      </c>
      <c r="AS2" s="472"/>
      <c r="AT2" s="472"/>
      <c r="AU2" s="473"/>
      <c r="AV2" s="466" t="s">
        <v>368</v>
      </c>
      <c r="AW2" s="467"/>
      <c r="AX2" s="467"/>
      <c r="AY2" s="467"/>
      <c r="AZ2" s="467"/>
      <c r="BA2" s="468"/>
      <c r="BB2" s="465" t="s">
        <v>18</v>
      </c>
      <c r="BC2" s="472"/>
      <c r="BD2" s="472"/>
      <c r="BE2" s="473"/>
      <c r="BF2" s="466" t="s">
        <v>368</v>
      </c>
      <c r="BG2" s="467"/>
      <c r="BH2" s="467"/>
      <c r="BI2" s="467"/>
      <c r="BJ2" s="467"/>
      <c r="BK2" s="468"/>
      <c r="BL2" s="465" t="s">
        <v>19</v>
      </c>
      <c r="BM2" s="472"/>
      <c r="BN2" s="472"/>
      <c r="BO2" s="473"/>
      <c r="BP2" s="466" t="s">
        <v>368</v>
      </c>
      <c r="BQ2" s="467"/>
      <c r="BR2" s="467"/>
      <c r="BS2" s="467"/>
      <c r="BT2" s="467"/>
      <c r="BU2" s="468"/>
      <c r="BV2" s="465" t="s">
        <v>20</v>
      </c>
      <c r="BW2" s="472"/>
      <c r="BX2" s="472"/>
      <c r="BY2" s="473"/>
      <c r="BZ2" s="466" t="s">
        <v>368</v>
      </c>
      <c r="CA2" s="467"/>
      <c r="CB2" s="467"/>
      <c r="CC2" s="467"/>
      <c r="CD2" s="467"/>
      <c r="CE2" s="468"/>
    </row>
    <row r="3" spans="1:83" ht="26.25" hidden="1">
      <c r="A3" s="452"/>
      <c r="B3" s="452"/>
      <c r="C3" s="452"/>
      <c r="D3" s="452"/>
      <c r="E3" s="452"/>
      <c r="F3" s="452"/>
      <c r="G3" s="452"/>
      <c r="H3" s="246"/>
      <c r="I3" s="452"/>
      <c r="J3" s="452"/>
      <c r="K3" s="459" t="s">
        <v>21</v>
      </c>
      <c r="L3" s="472"/>
      <c r="M3" s="473"/>
      <c r="N3" s="465"/>
      <c r="O3" s="472"/>
      <c r="P3" s="472"/>
      <c r="Q3" s="473"/>
      <c r="R3" s="469"/>
      <c r="S3" s="470"/>
      <c r="T3" s="470"/>
      <c r="U3" s="470"/>
      <c r="V3" s="470"/>
      <c r="W3" s="471"/>
      <c r="X3" s="465"/>
      <c r="Y3" s="472"/>
      <c r="Z3" s="472"/>
      <c r="AA3" s="473"/>
      <c r="AB3" s="469"/>
      <c r="AC3" s="470"/>
      <c r="AD3" s="470"/>
      <c r="AE3" s="470"/>
      <c r="AF3" s="470"/>
      <c r="AG3" s="471"/>
      <c r="AH3" s="465"/>
      <c r="AI3" s="472"/>
      <c r="AJ3" s="472"/>
      <c r="AK3" s="473"/>
      <c r="AL3" s="469"/>
      <c r="AM3" s="470"/>
      <c r="AN3" s="470"/>
      <c r="AO3" s="470"/>
      <c r="AP3" s="470"/>
      <c r="AQ3" s="471"/>
      <c r="AR3" s="465"/>
      <c r="AS3" s="472"/>
      <c r="AT3" s="472"/>
      <c r="AU3" s="473"/>
      <c r="AV3" s="469"/>
      <c r="AW3" s="470"/>
      <c r="AX3" s="470"/>
      <c r="AY3" s="470"/>
      <c r="AZ3" s="470"/>
      <c r="BA3" s="471"/>
      <c r="BB3" s="465"/>
      <c r="BC3" s="472"/>
      <c r="BD3" s="472"/>
      <c r="BE3" s="473"/>
      <c r="BF3" s="469"/>
      <c r="BG3" s="470"/>
      <c r="BH3" s="470"/>
      <c r="BI3" s="470"/>
      <c r="BJ3" s="470"/>
      <c r="BK3" s="471"/>
      <c r="BL3" s="465"/>
      <c r="BM3" s="472"/>
      <c r="BN3" s="472"/>
      <c r="BO3" s="473"/>
      <c r="BP3" s="469"/>
      <c r="BQ3" s="470"/>
      <c r="BR3" s="470"/>
      <c r="BS3" s="470"/>
      <c r="BT3" s="470"/>
      <c r="BU3" s="471"/>
      <c r="BV3" s="465"/>
      <c r="BW3" s="472"/>
      <c r="BX3" s="472"/>
      <c r="BY3" s="473"/>
      <c r="BZ3" s="469"/>
      <c r="CA3" s="470"/>
      <c r="CB3" s="470"/>
      <c r="CC3" s="470"/>
      <c r="CD3" s="470"/>
      <c r="CE3" s="471"/>
    </row>
    <row r="4" spans="1:83" ht="56.25" hidden="1" customHeight="1">
      <c r="A4" s="453"/>
      <c r="B4" s="453"/>
      <c r="C4" s="453"/>
      <c r="D4" s="453"/>
      <c r="E4" s="453"/>
      <c r="F4" s="453"/>
      <c r="G4" s="453"/>
      <c r="H4" s="247"/>
      <c r="I4" s="453"/>
      <c r="J4" s="45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16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8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2410</v>
      </c>
      <c r="M9" s="172">
        <v>0</v>
      </c>
      <c r="N9" s="173"/>
      <c r="O9" s="202">
        <v>1670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610</v>
      </c>
      <c r="M17" s="172">
        <v>0</v>
      </c>
      <c r="N17" s="173"/>
      <c r="O17" s="385">
        <v>75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86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165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80">
        <v>370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76"/>
      <c r="BN17" s="173"/>
      <c r="BO17" s="210"/>
      <c r="BP17" s="173"/>
      <c r="BQ17" s="173"/>
      <c r="BR17" s="173"/>
      <c r="BS17" s="173"/>
      <c r="BT17" s="158"/>
      <c r="BU17" s="173"/>
      <c r="BV17" s="173"/>
      <c r="BW17" s="377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28</v>
      </c>
      <c r="M32" s="172">
        <v>0</v>
      </c>
      <c r="N32" s="173"/>
      <c r="O32" s="202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321</v>
      </c>
      <c r="M62" s="172">
        <v>0</v>
      </c>
      <c r="N62" s="173"/>
      <c r="O62" s="385">
        <v>105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86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83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80">
        <v>133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76"/>
      <c r="BN62" s="173"/>
      <c r="BO62" s="210"/>
      <c r="BP62" s="173"/>
      <c r="BQ62" s="173"/>
      <c r="BR62" s="173"/>
      <c r="BS62" s="173"/>
      <c r="BT62" s="158"/>
      <c r="BU62" s="173"/>
      <c r="BV62" s="173"/>
      <c r="BW62" s="377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665</v>
      </c>
      <c r="M92" s="172">
        <v>0</v>
      </c>
      <c r="N92" s="173"/>
      <c r="O92" s="202">
        <v>570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>
        <v>95</v>
      </c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380</v>
      </c>
      <c r="M93" s="172">
        <v>0</v>
      </c>
      <c r="N93" s="173"/>
      <c r="O93" s="202">
        <v>380</v>
      </c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532</v>
      </c>
      <c r="M94" s="172">
        <v>0</v>
      </c>
      <c r="N94" s="173"/>
      <c r="O94" s="202">
        <v>380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>
        <v>152</v>
      </c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69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29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68</v>
      </c>
      <c r="M99" s="172">
        <v>0</v>
      </c>
      <c r="N99" s="173"/>
      <c r="O99" s="202">
        <v>39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29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348</v>
      </c>
      <c r="M101" s="172">
        <v>0</v>
      </c>
      <c r="N101" s="173"/>
      <c r="O101" s="385">
        <v>113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86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96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80">
        <v>139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76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7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59</v>
      </c>
      <c r="M102" s="172">
        <v>0</v>
      </c>
      <c r="N102" s="173"/>
      <c r="O102" s="202">
        <v>34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10180</v>
      </c>
      <c r="M103" s="172">
        <v>0</v>
      </c>
      <c r="N103" s="173"/>
      <c r="O103" s="218">
        <f>540+1350</f>
        <v>1890</v>
      </c>
      <c r="P103" s="173"/>
      <c r="Q103" s="210"/>
      <c r="R103" s="219"/>
      <c r="S103" s="173"/>
      <c r="T103" s="173"/>
      <c r="U103" s="219"/>
      <c r="V103" s="220"/>
      <c r="W103" s="173"/>
      <c r="X103" s="219"/>
      <c r="Y103" s="221">
        <f>540+1260</f>
        <v>1800</v>
      </c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>
        <f>540+660</f>
        <v>1200</v>
      </c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>
        <f>540+1350</f>
        <v>1890</v>
      </c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>
        <v>1700</v>
      </c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>
        <v>1700</v>
      </c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5513</v>
      </c>
      <c r="M104" s="172">
        <v>0</v>
      </c>
      <c r="N104" s="173"/>
      <c r="O104" s="387">
        <v>921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86">
        <v>539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775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744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1334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76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43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48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791</v>
      </c>
      <c r="M114" s="172">
        <v>0</v>
      </c>
      <c r="N114" s="173"/>
      <c r="O114" s="385">
        <v>105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86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246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80">
        <v>440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76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7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50</v>
      </c>
      <c r="M126" s="172">
        <v>0</v>
      </c>
      <c r="N126" s="173"/>
      <c r="O126" s="202">
        <v>30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7111</v>
      </c>
      <c r="M141" s="172">
        <v>0</v>
      </c>
      <c r="N141" s="173"/>
      <c r="O141" s="387">
        <v>1148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86">
        <v>818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876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1669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76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43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5538</v>
      </c>
      <c r="M144" s="172">
        <v>0</v>
      </c>
      <c r="N144" s="173"/>
      <c r="O144" s="387">
        <v>922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86">
        <v>674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893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708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1241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76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43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9080</v>
      </c>
      <c r="M145" s="172">
        <v>0</v>
      </c>
      <c r="N145" s="173"/>
      <c r="O145" s="218">
        <f>540+1080</f>
        <v>1620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540+1080</f>
        <v>1620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480+1080</f>
        <v>1560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540+1140</f>
        <v>1680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1300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1300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27</v>
      </c>
      <c r="M155" s="172">
        <v>0</v>
      </c>
      <c r="N155" s="173"/>
      <c r="O155" s="202">
        <v>16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11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29</v>
      </c>
      <c r="M163" s="172">
        <v>0</v>
      </c>
      <c r="N163" s="173"/>
      <c r="O163" s="202">
        <v>16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13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429</v>
      </c>
      <c r="H164" s="168" t="s">
        <v>27</v>
      </c>
      <c r="I164" s="168"/>
      <c r="J164" s="158"/>
      <c r="K164" s="172">
        <v>0</v>
      </c>
      <c r="L164" s="159">
        <f t="shared" si="0"/>
        <v>56</v>
      </c>
      <c r="M164" s="172">
        <v>0</v>
      </c>
      <c r="N164" s="173"/>
      <c r="O164" s="339">
        <v>37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19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5205</v>
      </c>
      <c r="M169" s="172">
        <v>0</v>
      </c>
      <c r="N169" s="173"/>
      <c r="O169" s="387">
        <v>859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86">
        <v>644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930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737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1435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76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43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46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21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14925</v>
      </c>
      <c r="M171" s="172">
        <v>0</v>
      </c>
      <c r="N171" s="173"/>
      <c r="O171" s="218">
        <f>630+1890</f>
        <v>2520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675+1890</f>
        <v>2565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585+1890</f>
        <v>2475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675+1890</f>
        <v>2565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2400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63</v>
      </c>
      <c r="M173" s="172">
        <v>0</v>
      </c>
      <c r="N173" s="173"/>
      <c r="O173" s="202">
        <v>36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27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616</v>
      </c>
      <c r="M174" s="172">
        <v>0</v>
      </c>
      <c r="N174" s="173"/>
      <c r="O174" s="385">
        <v>182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86">
        <v>16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164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15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80">
        <v>209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76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7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336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336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5911</v>
      </c>
      <c r="M180" s="172">
        <v>0</v>
      </c>
      <c r="N180" s="173"/>
      <c r="O180" s="387">
        <v>964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86">
        <v>688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930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778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1351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76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43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10840</v>
      </c>
      <c r="M185" s="172">
        <v>0</v>
      </c>
      <c r="N185" s="173"/>
      <c r="O185" s="218">
        <f>540+1320</f>
        <v>1860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540+1320</f>
        <v>1860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540+1320</f>
        <v>1860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540+1320</f>
        <v>1860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1700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1700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6220</v>
      </c>
      <c r="M204" s="172">
        <v>0</v>
      </c>
      <c r="N204" s="173"/>
      <c r="O204" s="218">
        <f>380+760</f>
        <v>1140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420+760</f>
        <v>1180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280+660</f>
        <v>940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340+620</f>
        <v>960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1000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13004</v>
      </c>
      <c r="M222" s="172">
        <v>0</v>
      </c>
      <c r="N222" s="173"/>
      <c r="O222" s="218">
        <f>684+1512</f>
        <v>2196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684+1476</f>
        <v>2160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612+1476</f>
        <v>2088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684+1476</f>
        <v>2160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2000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12452</v>
      </c>
      <c r="M223" s="172">
        <v>0</v>
      </c>
      <c r="N223" s="173"/>
      <c r="O223" s="218">
        <f>576+1512</f>
        <v>2088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576+1548</f>
        <v>2124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504+1512</f>
        <v>2016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576+1548</f>
        <v>2124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2000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11488</v>
      </c>
      <c r="M224" s="172">
        <v>0</v>
      </c>
      <c r="N224" s="173"/>
      <c r="O224" s="218">
        <f>704+1088</f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768+1152</f>
        <v>1920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640+1088</f>
        <v>1728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640+1408</f>
        <v>2048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12820</v>
      </c>
      <c r="M300" s="172">
        <v>0</v>
      </c>
      <c r="N300" s="173"/>
      <c r="O300" s="218">
        <f>780+1500</f>
        <v>2280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780+1440</f>
        <v>2220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600+1440</f>
        <v>2040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780+1500</f>
        <v>2280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2000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2000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88"/>
      <c r="P320" s="173"/>
      <c r="Q320" s="210"/>
      <c r="R320" s="173"/>
      <c r="S320" s="173"/>
      <c r="T320" s="173"/>
      <c r="U320" s="173"/>
      <c r="V320" s="158"/>
      <c r="W320" s="173"/>
      <c r="X320" s="173"/>
      <c r="Y320" s="386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76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7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88"/>
      <c r="P321" s="173"/>
      <c r="Q321" s="210"/>
      <c r="R321" s="173"/>
      <c r="S321" s="173"/>
      <c r="T321" s="173"/>
      <c r="U321" s="173"/>
      <c r="V321" s="158"/>
      <c r="W321" s="173"/>
      <c r="X321" s="173"/>
      <c r="Y321" s="386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76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7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4987</v>
      </c>
      <c r="M322" s="172">
        <v>0</v>
      </c>
      <c r="N322" s="173"/>
      <c r="O322" s="389">
        <v>794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86">
        <v>705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834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707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1147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76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43">
        <v>800</v>
      </c>
      <c r="BX322" s="173">
        <v>0</v>
      </c>
      <c r="BY322" s="210">
        <f t="shared" si="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4867</v>
      </c>
      <c r="M323" s="172">
        <v>0</v>
      </c>
      <c r="N323" s="173"/>
      <c r="O323" s="387">
        <v>784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86">
        <v>642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781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681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1079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76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43">
        <v>900</v>
      </c>
      <c r="BX323" s="173">
        <v>0</v>
      </c>
      <c r="BY323" s="210">
        <f t="shared" si="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9765</v>
      </c>
      <c r="M324" s="172">
        <v>0</v>
      </c>
      <c r="N324" s="173"/>
      <c r="O324" s="387">
        <v>1481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86">
        <v>1655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1621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1394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2114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76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43">
        <v>1500</v>
      </c>
      <c r="BX324" s="173">
        <v>0</v>
      </c>
      <c r="BY324" s="210">
        <f t="shared" si="4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1500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387"/>
      <c r="P325" s="173"/>
      <c r="Q325" s="210"/>
      <c r="R325" s="173"/>
      <c r="S325" s="173"/>
      <c r="T325" s="173"/>
      <c r="U325" s="219"/>
      <c r="V325" s="220"/>
      <c r="W325" s="173"/>
      <c r="X325" s="173"/>
      <c r="Y325" s="386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76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7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4460</v>
      </c>
      <c r="M329" s="172">
        <v>0</v>
      </c>
      <c r="N329" s="173"/>
      <c r="O329" s="218">
        <f>300+420</f>
        <v>720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360+540</f>
        <v>900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f>240+420</f>
        <v>660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f>300+480</f>
        <v>780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700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700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5660</v>
      </c>
      <c r="M330" s="172">
        <v>0</v>
      </c>
      <c r="N330" s="173"/>
      <c r="O330" s="218">
        <f>300+600</f>
        <v>900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420+540</f>
        <v>960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f>300+540</f>
        <v>840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f>360+600</f>
        <v>960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18</v>
      </c>
      <c r="M334" s="172">
        <v>0</v>
      </c>
      <c r="N334" s="173"/>
      <c r="O334" s="280">
        <v>4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1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1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4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4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4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389"/>
      <c r="P335" s="173"/>
      <c r="Q335" s="210"/>
      <c r="R335" s="173"/>
      <c r="S335" s="173"/>
      <c r="T335" s="173"/>
      <c r="U335" s="173"/>
      <c r="V335" s="220"/>
      <c r="W335" s="173"/>
      <c r="X335" s="173"/>
      <c r="Y335" s="386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76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7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5429</v>
      </c>
      <c r="M336" s="172">
        <v>0</v>
      </c>
      <c r="N336" s="173"/>
      <c r="O336" s="387">
        <v>674</v>
      </c>
      <c r="P336" s="173"/>
      <c r="Q336" s="210"/>
      <c r="R336" s="219"/>
      <c r="S336" s="173"/>
      <c r="T336" s="173"/>
      <c r="U336" s="219"/>
      <c r="V336" s="220"/>
      <c r="W336" s="173"/>
      <c r="X336" s="219"/>
      <c r="Y336" s="386">
        <v>708</v>
      </c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>
        <v>785</v>
      </c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>
        <v>720</v>
      </c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>
        <v>1172</v>
      </c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76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43">
        <v>1370</v>
      </c>
      <c r="BX336" s="173">
        <v>0</v>
      </c>
      <c r="BY336" s="210">
        <f t="shared" si="4"/>
        <v>1370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1370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9185</v>
      </c>
      <c r="M337" s="267">
        <v>0</v>
      </c>
      <c r="N337" s="268"/>
      <c r="O337" s="218">
        <f>378+1071</f>
        <v>1449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f>504+1071</f>
        <v>1575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f>378+1071</f>
        <v>1449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>
        <f>441+1071</f>
        <v>1512</v>
      </c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>
        <v>1600</v>
      </c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>
        <v>1600</v>
      </c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7448.3360000000002</v>
      </c>
      <c r="M338" s="172">
        <v>0</v>
      </c>
      <c r="N338" s="173"/>
      <c r="O338" s="218">
        <f>288+960</f>
        <v>1248</v>
      </c>
      <c r="P338" s="173"/>
      <c r="Q338" s="210"/>
      <c r="R338" s="173"/>
      <c r="S338" s="173"/>
      <c r="T338" s="173"/>
      <c r="U338" s="173"/>
      <c r="V338" s="220"/>
      <c r="W338" s="173"/>
      <c r="X338" s="173"/>
      <c r="Y338" s="221">
        <f>384+960</f>
        <v>1344</v>
      </c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>
        <f>288+960</f>
        <v>1248</v>
      </c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>
        <f>0.336+1008</f>
        <v>1008.336</v>
      </c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>
        <v>1300</v>
      </c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>
        <v>1300</v>
      </c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6104</v>
      </c>
      <c r="M341" s="172">
        <v>0</v>
      </c>
      <c r="N341" s="173"/>
      <c r="O341" s="218">
        <f>324+702</f>
        <v>1026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f>324+702</f>
        <v>1026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f>324+702</f>
        <v>1026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f>324+702</f>
        <v>1026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1000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1000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422</v>
      </c>
      <c r="H343" s="168" t="s">
        <v>69</v>
      </c>
      <c r="I343" s="168"/>
      <c r="J343" s="158"/>
      <c r="K343" s="172">
        <v>0</v>
      </c>
      <c r="L343" s="177">
        <f t="shared" si="3"/>
        <v>29008</v>
      </c>
      <c r="M343" s="172">
        <v>0</v>
      </c>
      <c r="N343" s="173"/>
      <c r="O343" s="218">
        <f>1280+3264</f>
        <v>4544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f>1472+3328</f>
        <v>4800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f>1280+3264</f>
        <v>4544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f>1600+3520</f>
        <v>5120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5000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5000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59">
        <f t="shared" si="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59">
        <f t="shared" si="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59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59">
        <f t="shared" si="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59">
        <f t="shared" si="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424</v>
      </c>
      <c r="H352" s="168" t="s">
        <v>69</v>
      </c>
      <c r="I352" s="168"/>
      <c r="J352" s="158"/>
      <c r="K352" s="172">
        <v>0</v>
      </c>
      <c r="L352" s="159">
        <f t="shared" si="3"/>
        <v>8460</v>
      </c>
      <c r="M352" s="172">
        <v>0</v>
      </c>
      <c r="N352" s="173"/>
      <c r="O352" s="339">
        <f>540+780</f>
        <v>1320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600+840</f>
        <v>1440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480+780</f>
        <v>1260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f>600+840</f>
        <v>1440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1500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1500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20058609</v>
      </c>
      <c r="G353" s="287" t="s">
        <v>440</v>
      </c>
      <c r="H353" s="168" t="s">
        <v>69</v>
      </c>
      <c r="I353" s="168"/>
      <c r="J353" s="158"/>
      <c r="K353" s="172">
        <v>0</v>
      </c>
      <c r="L353" s="159">
        <f t="shared" si="3"/>
        <v>6884</v>
      </c>
      <c r="M353" s="172">
        <v>0</v>
      </c>
      <c r="N353" s="173"/>
      <c r="O353" s="339">
        <f>360+684</f>
        <v>1044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360+828</f>
        <v>1188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324+828</f>
        <v>1152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f>216+684</f>
        <v>900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1300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1300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6">
        <v>20058608</v>
      </c>
      <c r="G354" s="334" t="s">
        <v>441</v>
      </c>
      <c r="H354" s="168" t="s">
        <v>69</v>
      </c>
      <c r="I354" s="168"/>
      <c r="J354" s="158"/>
      <c r="K354" s="172">
        <v>0</v>
      </c>
      <c r="L354" s="159">
        <f t="shared" si="3"/>
        <v>5840</v>
      </c>
      <c r="M354" s="172">
        <v>0</v>
      </c>
      <c r="N354" s="173"/>
      <c r="O354" s="339">
        <f>300+360</f>
        <v>660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300+420</f>
        <v>720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240+360</f>
        <v>600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f>300+360</f>
        <v>660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1600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1600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56">
        <v>20058428</v>
      </c>
      <c r="G355" s="334" t="s">
        <v>442</v>
      </c>
      <c r="H355" s="168" t="s">
        <v>69</v>
      </c>
      <c r="I355" s="187"/>
      <c r="J355" s="230"/>
      <c r="K355" s="250">
        <v>0</v>
      </c>
      <c r="L355" s="159">
        <f t="shared" si="3"/>
        <v>10154</v>
      </c>
      <c r="M355" s="250">
        <v>0</v>
      </c>
      <c r="N355" s="231"/>
      <c r="O355" s="437">
        <f>540+1170</f>
        <v>1710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438">
        <f>384+1260</f>
        <v>1644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439">
        <f>540+1170</f>
        <v>1710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440">
        <f>630+1260</f>
        <v>1890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441">
        <v>1600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442">
        <v>1600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58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58" si="7">BW355-CA355</f>
        <v>0</v>
      </c>
      <c r="CE355" s="173"/>
    </row>
    <row r="356" spans="1:83" ht="26.25" hidden="1">
      <c r="A356" s="167">
        <v>355</v>
      </c>
      <c r="B356" s="190"/>
      <c r="C356" s="190"/>
      <c r="D356" s="190"/>
      <c r="E356" s="191"/>
      <c r="F356" s="194">
        <v>1113219</v>
      </c>
      <c r="G356" s="238" t="s">
        <v>413</v>
      </c>
      <c r="H356" s="263" t="s">
        <v>42</v>
      </c>
      <c r="I356" s="190"/>
      <c r="J356" s="232"/>
      <c r="K356" s="172">
        <v>0</v>
      </c>
      <c r="L356" s="159">
        <f t="shared" ref="L356:L358" si="8">SUM(O356,Y356,AI356,AS356,BC356,BM356,BW356)</f>
        <v>4865</v>
      </c>
      <c r="M356" s="172">
        <v>0</v>
      </c>
      <c r="N356" s="173"/>
      <c r="O356" s="388">
        <v>706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86">
        <v>711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740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813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53">
        <v>1195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76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443">
        <v>700</v>
      </c>
      <c r="BX356" s="173">
        <v>0</v>
      </c>
      <c r="BY356" s="210">
        <f t="shared" si="6"/>
        <v>700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700</v>
      </c>
      <c r="CE356" s="173"/>
    </row>
    <row r="357" spans="1:83" ht="26.25" hidden="1">
      <c r="A357" s="167">
        <v>356</v>
      </c>
      <c r="B357" s="168"/>
      <c r="C357" s="168"/>
      <c r="D357" s="168"/>
      <c r="E357" s="170"/>
      <c r="F357" s="194">
        <v>1113220</v>
      </c>
      <c r="G357" s="238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2222</v>
      </c>
      <c r="M357" s="172">
        <v>0</v>
      </c>
      <c r="N357" s="173"/>
      <c r="O357" s="388">
        <v>423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86">
        <v>497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v>430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532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340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76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77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6.25" hidden="1">
      <c r="A358" s="167">
        <v>357</v>
      </c>
      <c r="B358" s="168"/>
      <c r="C358" s="168"/>
      <c r="D358" s="168"/>
      <c r="E358" s="170"/>
      <c r="F358" s="194">
        <v>1113218</v>
      </c>
      <c r="G358" s="238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3051</v>
      </c>
      <c r="M358" s="172">
        <v>0</v>
      </c>
      <c r="N358" s="173"/>
      <c r="O358" s="388">
        <v>366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86">
        <v>381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502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385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697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7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7">
        <v>720</v>
      </c>
      <c r="BX358" s="173">
        <v>0</v>
      </c>
      <c r="BY358" s="210">
        <f t="shared" si="6"/>
        <v>720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720</v>
      </c>
      <c r="CE358" s="173"/>
    </row>
    <row r="359" spans="1:83" ht="26.25" hidden="1">
      <c r="A359" s="167">
        <v>358</v>
      </c>
      <c r="B359" s="168"/>
      <c r="C359" s="168"/>
      <c r="D359" s="168"/>
      <c r="E359" s="170"/>
      <c r="F359" s="194">
        <v>1113221</v>
      </c>
      <c r="G359" s="238" t="s">
        <v>416</v>
      </c>
      <c r="H359" s="178" t="s">
        <v>42</v>
      </c>
      <c r="I359" s="168"/>
      <c r="J359" s="158"/>
      <c r="K359" s="172">
        <v>0</v>
      </c>
      <c r="L359" s="159">
        <f>SUM(O359,Y359,AI359,AS359,BC359,BM359,BW359)</f>
        <v>3926</v>
      </c>
      <c r="M359" s="172"/>
      <c r="N359" s="173"/>
      <c r="O359" s="388">
        <v>518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86">
        <v>430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570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464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53">
        <v>1004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76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7">
        <v>940</v>
      </c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68"/>
      <c r="E360" s="170"/>
      <c r="F360" s="194">
        <v>1113222</v>
      </c>
      <c r="G360" s="238" t="s">
        <v>425</v>
      </c>
      <c r="H360" s="178" t="s">
        <v>42</v>
      </c>
      <c r="I360" s="168"/>
      <c r="J360" s="158"/>
      <c r="K360" s="172"/>
      <c r="L360" s="159">
        <v>3986</v>
      </c>
      <c r="M360" s="172"/>
      <c r="N360" s="173"/>
      <c r="O360" s="388">
        <v>516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86">
        <v>753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697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623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53">
        <v>1193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76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7">
        <v>400</v>
      </c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194">
        <v>1113223</v>
      </c>
      <c r="G361" s="332" t="s">
        <v>430</v>
      </c>
      <c r="H361" s="178" t="s">
        <v>42</v>
      </c>
      <c r="I361" s="168"/>
      <c r="J361" s="158"/>
      <c r="K361" s="172"/>
      <c r="L361" s="159">
        <v>4150</v>
      </c>
      <c r="M361" s="172"/>
      <c r="N361" s="173"/>
      <c r="O361" s="388">
        <v>954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86">
        <v>191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691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308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53">
        <v>1138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76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7">
        <v>400</v>
      </c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 customHeight="1">
      <c r="A362" s="239"/>
      <c r="B362" s="239"/>
      <c r="C362" s="239"/>
      <c r="D362" s="239"/>
      <c r="E362" s="239"/>
      <c r="F362" s="239"/>
      <c r="G362" s="240"/>
      <c r="H362" s="239"/>
      <c r="I362" s="241"/>
      <c r="J362" s="241"/>
      <c r="K362" s="237"/>
      <c r="L362" s="237"/>
      <c r="M362" s="237"/>
      <c r="N362" s="236"/>
      <c r="O362" s="242" t="s">
        <v>386</v>
      </c>
      <c r="Q362" s="243">
        <v>316</v>
      </c>
      <c r="R362" s="242" t="s">
        <v>387</v>
      </c>
      <c r="S362" s="243"/>
      <c r="T362" s="244"/>
      <c r="U362" s="244"/>
      <c r="V362" s="244"/>
      <c r="W362" s="236"/>
      <c r="X362" s="236"/>
      <c r="Y362" s="291"/>
      <c r="Z362" s="245"/>
      <c r="AA362" s="243">
        <v>316</v>
      </c>
      <c r="AB362" s="242" t="s">
        <v>387</v>
      </c>
      <c r="AC362" s="243"/>
      <c r="AD362" s="244"/>
      <c r="AE362" s="244"/>
      <c r="AF362" s="244"/>
      <c r="AG362" s="236"/>
      <c r="AH362" s="236"/>
      <c r="AI362" s="291"/>
      <c r="AJ362" s="245"/>
      <c r="AK362" s="243">
        <v>316</v>
      </c>
      <c r="AL362" s="242" t="s">
        <v>387</v>
      </c>
      <c r="AM362" s="243"/>
      <c r="AN362" s="244"/>
      <c r="AO362" s="244"/>
      <c r="AP362" s="244"/>
      <c r="AQ362" s="236"/>
      <c r="AR362" s="236"/>
      <c r="AS362" s="291"/>
      <c r="AT362" s="245"/>
      <c r="AU362" s="243">
        <v>316</v>
      </c>
      <c r="AV362" s="242" t="s">
        <v>387</v>
      </c>
      <c r="AW362" s="243"/>
      <c r="AX362" s="244"/>
      <c r="AY362" s="244"/>
      <c r="AZ362" s="244"/>
      <c r="BA362" s="236"/>
      <c r="BB362" s="236"/>
      <c r="BC362" s="291"/>
      <c r="BD362" s="245"/>
      <c r="BE362" s="243">
        <v>316</v>
      </c>
      <c r="BF362" s="242" t="s">
        <v>387</v>
      </c>
      <c r="BG362" s="243"/>
      <c r="BH362" s="244"/>
      <c r="BI362" s="244"/>
      <c r="BJ362" s="244"/>
      <c r="BK362" s="236"/>
      <c r="BL362" s="236"/>
      <c r="BM362" s="291"/>
      <c r="BN362" s="245"/>
      <c r="BO362" s="243">
        <v>316</v>
      </c>
      <c r="BP362" s="242" t="s">
        <v>387</v>
      </c>
      <c r="BQ362" s="243"/>
      <c r="BR362" s="244"/>
      <c r="BS362" s="244"/>
      <c r="BT362" s="244"/>
      <c r="BU362" s="236"/>
      <c r="BV362" s="237"/>
      <c r="BW362" s="237"/>
      <c r="BX362" s="237"/>
      <c r="BY362" s="237"/>
      <c r="BZ362" s="237"/>
      <c r="CA362" s="237"/>
      <c r="CB362" s="237"/>
      <c r="CC362" s="237"/>
      <c r="CD362" s="237"/>
      <c r="CE362" s="237"/>
    </row>
    <row r="363" spans="1:83" ht="29.25" hidden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2" t="s">
        <v>388</v>
      </c>
      <c r="P363" s="245"/>
      <c r="Q363" s="243"/>
      <c r="R363" s="242" t="s">
        <v>387</v>
      </c>
      <c r="S363" s="243">
        <v>0</v>
      </c>
      <c r="T363" s="242" t="s">
        <v>389</v>
      </c>
      <c r="U363" s="244"/>
      <c r="V363" s="244"/>
      <c r="W363" s="236"/>
      <c r="X363" s="236"/>
      <c r="Y363" s="292"/>
      <c r="Z363" s="245"/>
      <c r="AA363" s="243"/>
      <c r="AB363" s="242" t="s">
        <v>387</v>
      </c>
      <c r="AC363" s="243">
        <v>0</v>
      </c>
      <c r="AD363" s="242" t="s">
        <v>389</v>
      </c>
      <c r="AE363" s="244"/>
      <c r="AF363" s="244"/>
      <c r="AG363" s="236"/>
      <c r="AH363" s="236"/>
      <c r="AI363" s="292"/>
      <c r="AJ363" s="245"/>
      <c r="AK363" s="243"/>
      <c r="AL363" s="242" t="s">
        <v>387</v>
      </c>
      <c r="AM363" s="243">
        <v>0</v>
      </c>
      <c r="AN363" s="242" t="s">
        <v>389</v>
      </c>
      <c r="AO363" s="244"/>
      <c r="AP363" s="244"/>
      <c r="AQ363" s="236"/>
      <c r="AR363" s="236"/>
      <c r="AS363" s="292"/>
      <c r="AT363" s="245"/>
      <c r="AU363" s="243"/>
      <c r="AV363" s="242" t="s">
        <v>387</v>
      </c>
      <c r="AW363" s="243">
        <v>0</v>
      </c>
      <c r="AX363" s="242" t="s">
        <v>389</v>
      </c>
      <c r="AY363" s="244"/>
      <c r="AZ363" s="244"/>
      <c r="BA363" s="236"/>
      <c r="BB363" s="236"/>
      <c r="BC363" s="292"/>
      <c r="BD363" s="245"/>
      <c r="BE363" s="243"/>
      <c r="BF363" s="242" t="s">
        <v>387</v>
      </c>
      <c r="BG363" s="243">
        <v>0</v>
      </c>
      <c r="BH363" s="242" t="s">
        <v>389</v>
      </c>
      <c r="BI363" s="244"/>
      <c r="BJ363" s="244"/>
      <c r="BK363" s="236"/>
      <c r="BL363" s="236"/>
      <c r="BM363" s="292"/>
      <c r="BN363" s="245"/>
      <c r="BO363" s="243"/>
      <c r="BP363" s="242" t="s">
        <v>387</v>
      </c>
      <c r="BQ363" s="243">
        <v>0</v>
      </c>
      <c r="BR363" s="242" t="s">
        <v>389</v>
      </c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390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7"/>
      <c r="O365" s="242" t="s">
        <v>391</v>
      </c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392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393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</sheetData>
  <autoFilter ref="H1:H367" xr:uid="{00000000-0001-0000-0300-000000000000}">
    <filterColumn colId="0">
      <filters>
        <filter val="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483" t="s">
        <v>14</v>
      </c>
      <c r="B1" s="482"/>
      <c r="C1" s="482"/>
      <c r="D1" s="482"/>
      <c r="E1" s="482"/>
      <c r="F1" s="484"/>
      <c r="G1" s="116"/>
      <c r="H1" s="485" t="s">
        <v>15</v>
      </c>
      <c r="I1" s="486"/>
      <c r="J1" s="486"/>
      <c r="K1" s="486"/>
      <c r="L1" s="486"/>
      <c r="M1" s="487"/>
      <c r="N1" s="116"/>
      <c r="O1" s="485" t="s">
        <v>16</v>
      </c>
      <c r="P1" s="486"/>
      <c r="Q1" s="486"/>
      <c r="R1" s="486"/>
      <c r="S1" s="486"/>
      <c r="T1" s="486"/>
      <c r="U1" s="116"/>
      <c r="V1" s="485" t="s">
        <v>17</v>
      </c>
      <c r="W1" s="486"/>
      <c r="X1" s="486"/>
      <c r="Y1" s="486"/>
      <c r="Z1" s="486"/>
      <c r="AA1" s="486"/>
      <c r="AB1" s="116"/>
      <c r="AC1" s="485" t="s">
        <v>394</v>
      </c>
      <c r="AD1" s="486"/>
      <c r="AE1" s="486"/>
      <c r="AF1" s="486"/>
      <c r="AG1" s="486"/>
      <c r="AH1" s="486"/>
      <c r="AI1" s="116"/>
      <c r="AJ1" s="485" t="s">
        <v>19</v>
      </c>
      <c r="AK1" s="486"/>
      <c r="AL1" s="486"/>
      <c r="AM1" s="486"/>
      <c r="AN1" s="486"/>
      <c r="AO1" s="486"/>
      <c r="AP1" s="116"/>
      <c r="AQ1" s="485" t="s">
        <v>395</v>
      </c>
      <c r="AR1" s="486"/>
      <c r="AS1" s="486"/>
      <c r="AT1" s="486"/>
      <c r="AU1" s="486"/>
      <c r="AV1" s="48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488" t="s">
        <v>10</v>
      </c>
      <c r="CU1" s="489"/>
      <c r="CV1" s="489"/>
      <c r="CW1" s="489"/>
      <c r="CX1" s="489"/>
      <c r="CY1" s="489"/>
      <c r="CZ1" s="489"/>
      <c r="DA1" s="489"/>
      <c r="DB1" s="489"/>
      <c r="DC1" s="489"/>
      <c r="DD1" s="489"/>
      <c r="DE1" s="489"/>
      <c r="DF1" s="489"/>
      <c r="DG1" s="489"/>
      <c r="DH1" s="489"/>
      <c r="DI1" s="489"/>
      <c r="DJ1" s="489"/>
      <c r="DK1" s="489"/>
      <c r="DL1" s="489"/>
      <c r="DM1" s="489"/>
      <c r="DN1" s="49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491" t="s">
        <v>18</v>
      </c>
      <c r="BC2" s="489"/>
      <c r="BD2" s="489"/>
      <c r="BE2" s="490"/>
      <c r="BF2" s="492" t="s">
        <v>368</v>
      </c>
      <c r="BG2" s="493"/>
      <c r="BH2" s="493"/>
      <c r="BI2" s="493"/>
      <c r="BJ2" s="493"/>
      <c r="BK2" s="494"/>
      <c r="BL2" s="491" t="s">
        <v>19</v>
      </c>
      <c r="BM2" s="489"/>
      <c r="BN2" s="489"/>
      <c r="BO2" s="490"/>
      <c r="BP2" s="492" t="s">
        <v>368</v>
      </c>
      <c r="BQ2" s="493"/>
      <c r="BR2" s="493"/>
      <c r="BS2" s="493"/>
      <c r="BT2" s="493"/>
      <c r="BU2" s="494"/>
      <c r="BV2" s="491" t="s">
        <v>20</v>
      </c>
      <c r="BW2" s="49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491" t="s">
        <v>17</v>
      </c>
      <c r="CI2" s="489"/>
      <c r="CJ2" s="490"/>
      <c r="CK2" s="491" t="s">
        <v>18</v>
      </c>
      <c r="CL2" s="489"/>
      <c r="CM2" s="490"/>
      <c r="CN2" s="491" t="s">
        <v>19</v>
      </c>
      <c r="CO2" s="489"/>
      <c r="CP2" s="490"/>
      <c r="CQ2" s="491" t="s">
        <v>20</v>
      </c>
      <c r="CR2" s="489"/>
      <c r="CS2" s="490"/>
      <c r="CT2" s="491" t="s">
        <v>14</v>
      </c>
      <c r="CU2" s="489"/>
      <c r="CV2" s="490"/>
      <c r="CW2" s="491" t="s">
        <v>15</v>
      </c>
      <c r="CX2" s="489"/>
      <c r="CY2" s="490"/>
      <c r="CZ2" s="491" t="s">
        <v>16</v>
      </c>
      <c r="DA2" s="489"/>
      <c r="DB2" s="490"/>
      <c r="DC2" s="491" t="s">
        <v>17</v>
      </c>
      <c r="DD2" s="489"/>
      <c r="DE2" s="490"/>
      <c r="DF2" s="491" t="s">
        <v>18</v>
      </c>
      <c r="DG2" s="489"/>
      <c r="DH2" s="490"/>
      <c r="DI2" s="491" t="s">
        <v>19</v>
      </c>
      <c r="DJ2" s="489"/>
      <c r="DK2" s="490"/>
      <c r="DL2" s="491" t="s">
        <v>20</v>
      </c>
      <c r="DM2" s="489"/>
      <c r="DN2" s="49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491"/>
      <c r="BC3" s="489"/>
      <c r="BD3" s="489"/>
      <c r="BE3" s="490"/>
      <c r="BF3" s="495"/>
      <c r="BG3" s="486"/>
      <c r="BH3" s="486"/>
      <c r="BI3" s="486"/>
      <c r="BJ3" s="486"/>
      <c r="BK3" s="487"/>
      <c r="BL3" s="491"/>
      <c r="BM3" s="489"/>
      <c r="BN3" s="489"/>
      <c r="BO3" s="490"/>
      <c r="BP3" s="495"/>
      <c r="BQ3" s="486"/>
      <c r="BR3" s="486"/>
      <c r="BS3" s="486"/>
      <c r="BT3" s="486"/>
      <c r="BU3" s="487"/>
      <c r="BV3" s="491"/>
      <c r="BW3" s="49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491"/>
      <c r="DG3" s="489"/>
      <c r="DH3" s="490"/>
      <c r="DI3" s="491"/>
      <c r="DJ3" s="489"/>
      <c r="DK3" s="490"/>
      <c r="DL3" s="491"/>
      <c r="DM3" s="489"/>
      <c r="DN3" s="49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481" t="s">
        <v>386</v>
      </c>
      <c r="P359" s="48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481" t="s">
        <v>386</v>
      </c>
      <c r="Z359" s="48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481" t="s">
        <v>386</v>
      </c>
      <c r="AJ359" s="48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481" t="s">
        <v>386</v>
      </c>
      <c r="AT359" s="48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481" t="s">
        <v>386</v>
      </c>
      <c r="BD359" s="48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481" t="s">
        <v>386</v>
      </c>
      <c r="BN359" s="48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481" t="s">
        <v>386</v>
      </c>
      <c r="BX359" s="482"/>
      <c r="BY359" s="48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481" t="s">
        <v>391</v>
      </c>
      <c r="P362" s="48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481" t="s">
        <v>391</v>
      </c>
      <c r="Z362" s="48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481" t="s">
        <v>391</v>
      </c>
      <c r="AJ362" s="48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481" t="s">
        <v>391</v>
      </c>
      <c r="AT362" s="48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481" t="s">
        <v>391</v>
      </c>
      <c r="BD362" s="48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481" t="s">
        <v>391</v>
      </c>
      <c r="BN362" s="48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481" t="s">
        <v>391</v>
      </c>
      <c r="BX362" s="482"/>
      <c r="BY362" s="482"/>
      <c r="BZ362" s="482"/>
      <c r="CA362" s="482"/>
      <c r="CB362" s="482"/>
      <c r="CC362" s="482"/>
      <c r="CD362" s="482"/>
      <c r="CE362" s="48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481" t="s">
        <v>392</v>
      </c>
      <c r="P363" s="48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481" t="s">
        <v>392</v>
      </c>
      <c r="Z363" s="48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481" t="s">
        <v>392</v>
      </c>
      <c r="AJ363" s="48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481" t="s">
        <v>392</v>
      </c>
      <c r="AT363" s="48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481" t="s">
        <v>392</v>
      </c>
      <c r="BD363" s="48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481" t="s">
        <v>392</v>
      </c>
      <c r="BN363" s="48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481" t="s">
        <v>392</v>
      </c>
      <c r="BX363" s="482"/>
      <c r="BY363" s="482"/>
      <c r="BZ363" s="482"/>
      <c r="CA363" s="482"/>
      <c r="CB363" s="482"/>
      <c r="CC363" s="482"/>
      <c r="CD363" s="482"/>
      <c r="CE363" s="48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481" t="s">
        <v>393</v>
      </c>
      <c r="P364" s="48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481" t="s">
        <v>393</v>
      </c>
      <c r="Z364" s="48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481" t="s">
        <v>393</v>
      </c>
      <c r="AJ364" s="48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481" t="s">
        <v>393</v>
      </c>
      <c r="AT364" s="48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481" t="s">
        <v>393</v>
      </c>
      <c r="BD364" s="48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481" t="s">
        <v>393</v>
      </c>
      <c r="BN364" s="48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481" t="s">
        <v>393</v>
      </c>
      <c r="BX364" s="482"/>
      <c r="BY364" s="482"/>
      <c r="BZ364" s="482"/>
      <c r="CA364" s="482"/>
      <c r="CB364" s="482"/>
      <c r="CC364" s="482"/>
      <c r="CD364" s="482"/>
      <c r="CE364" s="48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999"/>
  <sheetViews>
    <sheetView zoomScale="90" zoomScaleNormal="90" workbookViewId="0">
      <selection activeCell="CG180" sqref="CG1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8.710937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51" t="s">
        <v>0</v>
      </c>
      <c r="B1" s="454" t="s">
        <v>1</v>
      </c>
      <c r="C1" s="454" t="s">
        <v>2</v>
      </c>
      <c r="D1" s="454" t="s">
        <v>3</v>
      </c>
      <c r="E1" s="454" t="s">
        <v>4</v>
      </c>
      <c r="F1" s="455" t="s">
        <v>5</v>
      </c>
      <c r="G1" s="456" t="s">
        <v>6</v>
      </c>
      <c r="H1" s="155" t="s">
        <v>7</v>
      </c>
      <c r="I1" s="457" t="s">
        <v>8</v>
      </c>
      <c r="J1" s="458"/>
      <c r="K1" s="459"/>
      <c r="L1" s="472"/>
      <c r="M1" s="473"/>
      <c r="N1" s="479" t="s">
        <v>433</v>
      </c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  <c r="AA1" s="472"/>
      <c r="AB1" s="472"/>
      <c r="AC1" s="472"/>
      <c r="AD1" s="472"/>
      <c r="AE1" s="472"/>
      <c r="AF1" s="472"/>
      <c r="AG1" s="472"/>
      <c r="AH1" s="472"/>
      <c r="AI1" s="472"/>
      <c r="AJ1" s="472"/>
      <c r="AK1" s="472"/>
      <c r="AL1" s="472"/>
      <c r="AM1" s="472"/>
      <c r="AN1" s="472"/>
      <c r="AO1" s="472"/>
      <c r="AP1" s="472"/>
      <c r="AQ1" s="472"/>
      <c r="AR1" s="472"/>
      <c r="AS1" s="472"/>
      <c r="AT1" s="472"/>
      <c r="AU1" s="472"/>
      <c r="AV1" s="472"/>
      <c r="AW1" s="472"/>
      <c r="AX1" s="472"/>
      <c r="AY1" s="472"/>
      <c r="AZ1" s="472"/>
      <c r="BA1" s="472"/>
      <c r="BB1" s="472"/>
      <c r="BC1" s="472"/>
      <c r="BD1" s="472"/>
      <c r="BE1" s="472"/>
      <c r="BF1" s="472"/>
      <c r="BG1" s="472"/>
      <c r="BH1" s="472"/>
      <c r="BI1" s="472"/>
      <c r="BJ1" s="472"/>
      <c r="BK1" s="472"/>
      <c r="BL1" s="472"/>
      <c r="BM1" s="472"/>
      <c r="BN1" s="472"/>
      <c r="BO1" s="472"/>
      <c r="BP1" s="472"/>
      <c r="BQ1" s="472"/>
      <c r="BR1" s="472"/>
      <c r="BS1" s="472"/>
      <c r="BT1" s="472"/>
      <c r="BU1" s="472"/>
      <c r="BV1" s="472"/>
      <c r="BW1" s="472"/>
      <c r="BX1" s="472"/>
      <c r="BY1" s="472"/>
      <c r="BZ1" s="472"/>
      <c r="CA1" s="472"/>
      <c r="CB1" s="472"/>
      <c r="CC1" s="472"/>
      <c r="CD1" s="472"/>
      <c r="CE1" s="473"/>
    </row>
    <row r="2" spans="1:83" ht="26.25" hidden="1">
      <c r="A2" s="452"/>
      <c r="B2" s="452"/>
      <c r="C2" s="452"/>
      <c r="D2" s="452"/>
      <c r="E2" s="452"/>
      <c r="F2" s="452"/>
      <c r="G2" s="452"/>
      <c r="H2" s="246"/>
      <c r="I2" s="480" t="s">
        <v>11</v>
      </c>
      <c r="J2" s="480" t="s">
        <v>12</v>
      </c>
      <c r="K2" s="459" t="s">
        <v>13</v>
      </c>
      <c r="L2" s="472"/>
      <c r="M2" s="473"/>
      <c r="N2" s="465" t="s">
        <v>14</v>
      </c>
      <c r="O2" s="472"/>
      <c r="P2" s="472"/>
      <c r="Q2" s="473"/>
      <c r="R2" s="466" t="s">
        <v>368</v>
      </c>
      <c r="S2" s="467"/>
      <c r="T2" s="467"/>
      <c r="U2" s="467"/>
      <c r="V2" s="467"/>
      <c r="W2" s="468"/>
      <c r="X2" s="465" t="s">
        <v>15</v>
      </c>
      <c r="Y2" s="472"/>
      <c r="Z2" s="472"/>
      <c r="AA2" s="473"/>
      <c r="AB2" s="466" t="s">
        <v>368</v>
      </c>
      <c r="AC2" s="467"/>
      <c r="AD2" s="467"/>
      <c r="AE2" s="467"/>
      <c r="AF2" s="467"/>
      <c r="AG2" s="468"/>
      <c r="AH2" s="465" t="s">
        <v>16</v>
      </c>
      <c r="AI2" s="472"/>
      <c r="AJ2" s="472"/>
      <c r="AK2" s="473"/>
      <c r="AL2" s="466" t="s">
        <v>368</v>
      </c>
      <c r="AM2" s="467"/>
      <c r="AN2" s="467"/>
      <c r="AO2" s="467"/>
      <c r="AP2" s="467"/>
      <c r="AQ2" s="468"/>
      <c r="AR2" s="465" t="s">
        <v>17</v>
      </c>
      <c r="AS2" s="472"/>
      <c r="AT2" s="472"/>
      <c r="AU2" s="473"/>
      <c r="AV2" s="466" t="s">
        <v>368</v>
      </c>
      <c r="AW2" s="467"/>
      <c r="AX2" s="467"/>
      <c r="AY2" s="467"/>
      <c r="AZ2" s="467"/>
      <c r="BA2" s="468"/>
      <c r="BB2" s="465" t="s">
        <v>18</v>
      </c>
      <c r="BC2" s="472"/>
      <c r="BD2" s="472"/>
      <c r="BE2" s="473"/>
      <c r="BF2" s="466" t="s">
        <v>368</v>
      </c>
      <c r="BG2" s="467"/>
      <c r="BH2" s="467"/>
      <c r="BI2" s="467"/>
      <c r="BJ2" s="467"/>
      <c r="BK2" s="468"/>
      <c r="BL2" s="465" t="s">
        <v>19</v>
      </c>
      <c r="BM2" s="472"/>
      <c r="BN2" s="472"/>
      <c r="BO2" s="473"/>
      <c r="BP2" s="466" t="s">
        <v>368</v>
      </c>
      <c r="BQ2" s="467"/>
      <c r="BR2" s="467"/>
      <c r="BS2" s="467"/>
      <c r="BT2" s="467"/>
      <c r="BU2" s="468"/>
      <c r="BV2" s="465" t="s">
        <v>20</v>
      </c>
      <c r="BW2" s="472"/>
      <c r="BX2" s="472"/>
      <c r="BY2" s="473"/>
      <c r="BZ2" s="466" t="s">
        <v>368</v>
      </c>
      <c r="CA2" s="467"/>
      <c r="CB2" s="467"/>
      <c r="CC2" s="467"/>
      <c r="CD2" s="467"/>
      <c r="CE2" s="468"/>
    </row>
    <row r="3" spans="1:83" ht="26.25" hidden="1">
      <c r="A3" s="452"/>
      <c r="B3" s="452"/>
      <c r="C3" s="452"/>
      <c r="D3" s="452"/>
      <c r="E3" s="452"/>
      <c r="F3" s="452"/>
      <c r="G3" s="452"/>
      <c r="H3" s="246"/>
      <c r="I3" s="452"/>
      <c r="J3" s="452"/>
      <c r="K3" s="459" t="s">
        <v>21</v>
      </c>
      <c r="L3" s="472"/>
      <c r="M3" s="473"/>
      <c r="N3" s="465"/>
      <c r="O3" s="472"/>
      <c r="P3" s="472"/>
      <c r="Q3" s="473"/>
      <c r="R3" s="469"/>
      <c r="S3" s="470"/>
      <c r="T3" s="470"/>
      <c r="U3" s="470"/>
      <c r="V3" s="470"/>
      <c r="W3" s="471"/>
      <c r="X3" s="465"/>
      <c r="Y3" s="472"/>
      <c r="Z3" s="472"/>
      <c r="AA3" s="473"/>
      <c r="AB3" s="469"/>
      <c r="AC3" s="470"/>
      <c r="AD3" s="470"/>
      <c r="AE3" s="470"/>
      <c r="AF3" s="470"/>
      <c r="AG3" s="471"/>
      <c r="AH3" s="465"/>
      <c r="AI3" s="472"/>
      <c r="AJ3" s="472"/>
      <c r="AK3" s="473"/>
      <c r="AL3" s="469"/>
      <c r="AM3" s="470"/>
      <c r="AN3" s="470"/>
      <c r="AO3" s="470"/>
      <c r="AP3" s="470"/>
      <c r="AQ3" s="471"/>
      <c r="AR3" s="465"/>
      <c r="AS3" s="472"/>
      <c r="AT3" s="472"/>
      <c r="AU3" s="473"/>
      <c r="AV3" s="469"/>
      <c r="AW3" s="470"/>
      <c r="AX3" s="470"/>
      <c r="AY3" s="470"/>
      <c r="AZ3" s="470"/>
      <c r="BA3" s="471"/>
      <c r="BB3" s="465"/>
      <c r="BC3" s="472"/>
      <c r="BD3" s="472"/>
      <c r="BE3" s="473"/>
      <c r="BF3" s="469"/>
      <c r="BG3" s="470"/>
      <c r="BH3" s="470"/>
      <c r="BI3" s="470"/>
      <c r="BJ3" s="470"/>
      <c r="BK3" s="471"/>
      <c r="BL3" s="465"/>
      <c r="BM3" s="472"/>
      <c r="BN3" s="472"/>
      <c r="BO3" s="473"/>
      <c r="BP3" s="469"/>
      <c r="BQ3" s="470"/>
      <c r="BR3" s="470"/>
      <c r="BS3" s="470"/>
      <c r="BT3" s="470"/>
      <c r="BU3" s="471"/>
      <c r="BV3" s="465"/>
      <c r="BW3" s="472"/>
      <c r="BX3" s="472"/>
      <c r="BY3" s="473"/>
      <c r="BZ3" s="469"/>
      <c r="CA3" s="470"/>
      <c r="CB3" s="470"/>
      <c r="CC3" s="470"/>
      <c r="CD3" s="470"/>
      <c r="CE3" s="471"/>
    </row>
    <row r="4" spans="1:83" ht="56.25" hidden="1" customHeight="1">
      <c r="A4" s="453"/>
      <c r="B4" s="453"/>
      <c r="C4" s="453"/>
      <c r="D4" s="453"/>
      <c r="E4" s="453"/>
      <c r="F4" s="453"/>
      <c r="G4" s="453"/>
      <c r="H4" s="247"/>
      <c r="I4" s="453"/>
      <c r="J4" s="45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19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9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2250</v>
      </c>
      <c r="M9" s="172">
        <v>0</v>
      </c>
      <c r="N9" s="173"/>
      <c r="O9" s="218">
        <v>1640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665</v>
      </c>
      <c r="M17" s="172">
        <v>0</v>
      </c>
      <c r="N17" s="173"/>
      <c r="O17" s="374">
        <v>95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560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02"/>
      <c r="AT17" s="173"/>
      <c r="AU17" s="210"/>
      <c r="AV17" s="173"/>
      <c r="AW17" s="173"/>
      <c r="AX17" s="173"/>
      <c r="AY17" s="173"/>
      <c r="AZ17" s="158"/>
      <c r="BA17" s="173"/>
      <c r="BB17" s="173"/>
      <c r="BC17" s="380">
        <v>10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76"/>
      <c r="BN17" s="173"/>
      <c r="BO17" s="210"/>
      <c r="BP17" s="173"/>
      <c r="BQ17" s="173"/>
      <c r="BR17" s="173"/>
      <c r="BS17" s="173"/>
      <c r="BT17" s="158"/>
      <c r="BU17" s="173"/>
      <c r="BV17" s="173"/>
      <c r="BW17" s="39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390</v>
      </c>
      <c r="M62" s="172">
        <v>0</v>
      </c>
      <c r="N62" s="173"/>
      <c r="O62" s="374">
        <v>98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180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402"/>
      <c r="AT62" s="173"/>
      <c r="AU62" s="210"/>
      <c r="AV62" s="173"/>
      <c r="AW62" s="173"/>
      <c r="AX62" s="173"/>
      <c r="AY62" s="173"/>
      <c r="AZ62" s="158"/>
      <c r="BA62" s="173"/>
      <c r="BB62" s="173"/>
      <c r="BC62" s="380">
        <v>112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76"/>
      <c r="BN62" s="173"/>
      <c r="BO62" s="210"/>
      <c r="BP62" s="173"/>
      <c r="BQ62" s="173"/>
      <c r="BR62" s="173"/>
      <c r="BS62" s="173"/>
      <c r="BT62" s="158"/>
      <c r="BU62" s="173"/>
      <c r="BV62" s="173"/>
      <c r="BW62" s="39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798</v>
      </c>
      <c r="M92" s="172">
        <v>0</v>
      </c>
      <c r="N92" s="173"/>
      <c r="O92" s="202">
        <v>532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>
        <v>266</v>
      </c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608</v>
      </c>
      <c r="M94" s="172">
        <v>0</v>
      </c>
      <c r="N94" s="173"/>
      <c r="O94" s="202">
        <v>418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>
        <v>190</v>
      </c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71</v>
      </c>
      <c r="M98" s="172">
        <v>0</v>
      </c>
      <c r="N98" s="173"/>
      <c r="O98" s="202">
        <v>46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72</v>
      </c>
      <c r="M99" s="172">
        <v>0</v>
      </c>
      <c r="N99" s="173"/>
      <c r="O99" s="202">
        <v>47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419</v>
      </c>
      <c r="M101" s="172">
        <v>0</v>
      </c>
      <c r="N101" s="173"/>
      <c r="O101" s="374">
        <v>111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188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02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80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76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9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70</v>
      </c>
      <c r="M102" s="172">
        <v>0</v>
      </c>
      <c r="N102" s="173"/>
      <c r="O102" s="202">
        <v>46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24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3780</v>
      </c>
      <c r="M103" s="172">
        <v>0</v>
      </c>
      <c r="N103" s="173"/>
      <c r="O103" s="218">
        <f>540+1350</f>
        <v>1890</v>
      </c>
      <c r="P103" s="173"/>
      <c r="Q103" s="210"/>
      <c r="R103" s="219"/>
      <c r="S103" s="173"/>
      <c r="T103" s="173"/>
      <c r="U103" s="219"/>
      <c r="V103" s="220"/>
      <c r="W103" s="173"/>
      <c r="X103" s="219"/>
      <c r="Y103" s="221">
        <f>540+1350</f>
        <v>1890</v>
      </c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>
        <v>0</v>
      </c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>
        <v>0</v>
      </c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>
        <v>0</v>
      </c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>
        <v>0</v>
      </c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5586</v>
      </c>
      <c r="M104" s="172">
        <v>0</v>
      </c>
      <c r="N104" s="173"/>
      <c r="O104" s="343">
        <v>902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365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1411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537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1171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76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90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38</v>
      </c>
      <c r="M105" s="172">
        <v>0</v>
      </c>
      <c r="N105" s="173"/>
      <c r="O105" s="202">
        <v>23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29</v>
      </c>
      <c r="M111" s="172">
        <v>0</v>
      </c>
      <c r="N111" s="173"/>
      <c r="O111" s="202">
        <v>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685</v>
      </c>
      <c r="M114" s="172">
        <v>0</v>
      </c>
      <c r="N114" s="173"/>
      <c r="O114" s="374">
        <v>110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570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80">
        <v>5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76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9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69</v>
      </c>
      <c r="M126" s="172">
        <v>0</v>
      </c>
      <c r="N126" s="173"/>
      <c r="O126" s="202">
        <v>40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29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6382</v>
      </c>
      <c r="M141" s="172">
        <v>0</v>
      </c>
      <c r="N141" s="173"/>
      <c r="O141" s="343">
        <v>1053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515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1421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613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76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90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5051</v>
      </c>
      <c r="M144" s="172">
        <v>0</v>
      </c>
      <c r="N144" s="173"/>
      <c r="O144" s="343">
        <v>860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417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1084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536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1054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76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90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9620</v>
      </c>
      <c r="M145" s="172">
        <v>0</v>
      </c>
      <c r="N145" s="173"/>
      <c r="O145" s="218">
        <f>480+1140</f>
        <v>1620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480+1140</f>
        <v>1620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420+1140</f>
        <v>1560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480+1140</f>
        <v>1620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1600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1600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31</v>
      </c>
      <c r="M155" s="172">
        <v>0</v>
      </c>
      <c r="N155" s="173"/>
      <c r="O155" s="202">
        <v>16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31</v>
      </c>
      <c r="M163" s="172">
        <v>0</v>
      </c>
      <c r="N163" s="173"/>
      <c r="O163" s="202">
        <v>16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339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5285</v>
      </c>
      <c r="M169" s="172">
        <v>0</v>
      </c>
      <c r="N169" s="173"/>
      <c r="O169" s="343">
        <v>1145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542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1414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528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1056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76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90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15105</v>
      </c>
      <c r="M171" s="172">
        <v>0</v>
      </c>
      <c r="N171" s="173"/>
      <c r="O171" s="218">
        <f>630+1935</f>
        <v>2565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675+1935</f>
        <v>2610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585+1935</f>
        <v>2520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675+1935</f>
        <v>2610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2400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55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707</v>
      </c>
      <c r="M174" s="172">
        <v>0</v>
      </c>
      <c r="N174" s="173"/>
      <c r="O174" s="374">
        <v>171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12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280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18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80">
        <v>196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76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90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390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390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4961</v>
      </c>
      <c r="M180" s="172">
        <v>0</v>
      </c>
      <c r="N180" s="173"/>
      <c r="O180" s="343">
        <v>938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468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684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513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1158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76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90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11320</v>
      </c>
      <c r="M185" s="172">
        <v>0</v>
      </c>
      <c r="N185" s="173"/>
      <c r="O185" s="218">
        <f>600+1380</f>
        <v>1980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600+1380</f>
        <v>1980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600+1380</f>
        <v>1980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600+1380</f>
        <v>1980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1700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1700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6200</v>
      </c>
      <c r="M204" s="172">
        <v>0</v>
      </c>
      <c r="N204" s="173"/>
      <c r="O204" s="218">
        <f>420+680</f>
        <v>1100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420+700</f>
        <v>1120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280+640</f>
        <v>920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400+660</f>
        <v>1060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1000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13436</v>
      </c>
      <c r="M222" s="172">
        <v>0</v>
      </c>
      <c r="N222" s="173"/>
      <c r="O222" s="218">
        <f>720+1548</f>
        <v>2268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720+1548</f>
        <v>2268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648+1548</f>
        <v>2196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720+1584</f>
        <v>2304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2000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12704</v>
      </c>
      <c r="M223" s="172">
        <v>0</v>
      </c>
      <c r="N223" s="173"/>
      <c r="O223" s="218">
        <f>648+1548</f>
        <v>2196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648+1512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576+1512</f>
        <v>2088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648+1512</f>
        <v>2160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2000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11424</v>
      </c>
      <c r="M224" s="172">
        <v>0</v>
      </c>
      <c r="N224" s="173"/>
      <c r="O224" s="218">
        <f>640+1152</f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768+1152</f>
        <v>1920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640+1152</f>
        <v>1792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768+1152</f>
        <v>1920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14020</v>
      </c>
      <c r="M300" s="172">
        <v>0</v>
      </c>
      <c r="N300" s="173"/>
      <c r="O300" s="218">
        <f>960+1560</f>
        <v>2520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f>960+1620</f>
        <v>2580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780+1560</f>
        <v>2340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f>960+1620</f>
        <v>2580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2000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2000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76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90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76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90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4666</v>
      </c>
      <c r="M322" s="172">
        <v>0</v>
      </c>
      <c r="N322" s="173"/>
      <c r="O322" s="342">
        <v>731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317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1228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597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993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76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90">
        <v>800</v>
      </c>
      <c r="BX322" s="173">
        <v>0</v>
      </c>
      <c r="BY322" s="210">
        <f t="shared" si="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4640</v>
      </c>
      <c r="M323" s="172">
        <v>0</v>
      </c>
      <c r="N323" s="173"/>
      <c r="O323" s="343">
        <v>704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325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1182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578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951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76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90">
        <v>900</v>
      </c>
      <c r="BX323" s="173">
        <v>0</v>
      </c>
      <c r="BY323" s="210">
        <f t="shared" si="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9286</v>
      </c>
      <c r="M324" s="172">
        <v>0</v>
      </c>
      <c r="N324" s="173"/>
      <c r="O324" s="343">
        <v>1345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362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2539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1251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2289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76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90">
        <v>1500</v>
      </c>
      <c r="BX324" s="173">
        <v>0</v>
      </c>
      <c r="BY324" s="210">
        <f t="shared" si="4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76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90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4760</v>
      </c>
      <c r="M329" s="172">
        <v>0</v>
      </c>
      <c r="N329" s="173"/>
      <c r="O329" s="218">
        <f>360+480</f>
        <v>840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420+480</f>
        <v>900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f>300+480</f>
        <v>780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f>360+480</f>
        <v>840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700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700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6060</v>
      </c>
      <c r="M330" s="172">
        <v>0</v>
      </c>
      <c r="N330" s="173"/>
      <c r="O330" s="218">
        <f>420+660</f>
        <v>1080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480+660</f>
        <v>1140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f>300+660</f>
        <v>960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f>420+660</f>
        <v>1080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900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900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11</v>
      </c>
      <c r="M334" s="172">
        <v>0</v>
      </c>
      <c r="N334" s="173"/>
      <c r="O334" s="280">
        <v>2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0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0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3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4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76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90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5004</v>
      </c>
      <c r="M336" s="172">
        <v>0</v>
      </c>
      <c r="N336" s="173"/>
      <c r="O336" s="343">
        <v>580</v>
      </c>
      <c r="P336" s="173"/>
      <c r="Q336" s="210"/>
      <c r="R336" s="219"/>
      <c r="S336" s="173"/>
      <c r="T336" s="173"/>
      <c r="U336" s="219"/>
      <c r="V336" s="220"/>
      <c r="W336" s="173"/>
      <c r="X336" s="219"/>
      <c r="Y336" s="338">
        <v>300</v>
      </c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>
        <v>1295</v>
      </c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>
        <v>614</v>
      </c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>
        <v>845</v>
      </c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76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90">
        <v>1370</v>
      </c>
      <c r="BX336" s="173">
        <v>0</v>
      </c>
      <c r="BY336" s="210">
        <f t="shared" si="4"/>
        <v>1370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1370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3150</v>
      </c>
      <c r="M337" s="267">
        <v>0</v>
      </c>
      <c r="N337" s="268"/>
      <c r="O337" s="218">
        <f>504+1071</f>
        <v>1575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f>504+1071</f>
        <v>1575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v>0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>
        <v>0</v>
      </c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>
        <v>0</v>
      </c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>
        <v>0</v>
      </c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2784</v>
      </c>
      <c r="M338" s="172">
        <v>0</v>
      </c>
      <c r="N338" s="173"/>
      <c r="O338" s="218">
        <f>336+1056</f>
        <v>1392</v>
      </c>
      <c r="P338" s="173"/>
      <c r="Q338" s="210"/>
      <c r="R338" s="173"/>
      <c r="S338" s="173"/>
      <c r="T338" s="173"/>
      <c r="U338" s="173"/>
      <c r="V338" s="220"/>
      <c r="W338" s="173"/>
      <c r="X338" s="173"/>
      <c r="Y338" s="221">
        <f>384+1008</f>
        <v>1392</v>
      </c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>
        <v>0</v>
      </c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>
        <v>0</v>
      </c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>
        <v>0</v>
      </c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>
        <v>0</v>
      </c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2160</v>
      </c>
      <c r="M341" s="172">
        <v>0</v>
      </c>
      <c r="N341" s="173"/>
      <c r="O341" s="218">
        <f>324+756</f>
        <v>1080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f>324+756</f>
        <v>1080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v>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422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4096</v>
      </c>
      <c r="M343" s="172">
        <v>0</v>
      </c>
      <c r="N343" s="173"/>
      <c r="O343" s="218">
        <f>1088+3008</f>
        <v>4096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362">
        <f t="shared" si="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362">
        <f t="shared" si="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20058107</v>
      </c>
      <c r="G352" s="238" t="s">
        <v>445</v>
      </c>
      <c r="H352" s="168" t="s">
        <v>69</v>
      </c>
      <c r="I352" s="168"/>
      <c r="J352" s="158"/>
      <c r="K352" s="172">
        <v>0</v>
      </c>
      <c r="L352" s="159">
        <f t="shared" si="3"/>
        <v>8940</v>
      </c>
      <c r="M352" s="172">
        <v>0</v>
      </c>
      <c r="N352" s="173"/>
      <c r="O352" s="339">
        <f>540+900</f>
        <v>1440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600+960</f>
        <v>1560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480+900</f>
        <v>1380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f>600+960</f>
        <v>1560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1500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1500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87"/>
      <c r="C353" s="187"/>
      <c r="D353" s="286"/>
      <c r="E353" s="253"/>
      <c r="F353" s="198">
        <v>20058609</v>
      </c>
      <c r="G353" s="287" t="s">
        <v>446</v>
      </c>
      <c r="H353" s="168" t="s">
        <v>69</v>
      </c>
      <c r="I353" s="168"/>
      <c r="J353" s="158"/>
      <c r="K353" s="172">
        <v>0</v>
      </c>
      <c r="L353" s="159">
        <f t="shared" si="3"/>
        <v>6308</v>
      </c>
      <c r="M353" s="172">
        <v>0</v>
      </c>
      <c r="N353" s="173"/>
      <c r="O353" s="339">
        <v>756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252+756</f>
        <v>1008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180+756</f>
        <v>936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f>252+756</f>
        <v>1008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1000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1600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445">
        <v>353</v>
      </c>
      <c r="B354" s="298"/>
      <c r="C354" s="298"/>
      <c r="D354" s="356"/>
      <c r="E354" s="299"/>
      <c r="F354" s="356">
        <v>20058608</v>
      </c>
      <c r="G354" s="334" t="s">
        <v>441</v>
      </c>
      <c r="H354" s="168" t="s">
        <v>69</v>
      </c>
      <c r="I354" s="168"/>
      <c r="J354" s="158"/>
      <c r="K354" s="172">
        <v>0</v>
      </c>
      <c r="L354" s="159">
        <f t="shared" si="3"/>
        <v>4020</v>
      </c>
      <c r="M354" s="172">
        <v>0</v>
      </c>
      <c r="N354" s="173"/>
      <c r="O354" s="339">
        <f>240+480</f>
        <v>720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300+420</f>
        <v>720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240+420</f>
        <v>660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f>300+420</f>
        <v>720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600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600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90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445">
        <v>354</v>
      </c>
      <c r="B355" s="298"/>
      <c r="C355" s="298"/>
      <c r="D355" s="356"/>
      <c r="E355" s="299"/>
      <c r="F355" s="356">
        <v>20058428</v>
      </c>
      <c r="G355" s="334" t="s">
        <v>447</v>
      </c>
      <c r="H355" s="391" t="s">
        <v>69</v>
      </c>
      <c r="I355" s="391"/>
      <c r="J355" s="392"/>
      <c r="K355" s="250"/>
      <c r="L355" s="159">
        <f t="shared" si="3"/>
        <v>10760</v>
      </c>
      <c r="M355" s="250"/>
      <c r="N355" s="231"/>
      <c r="O355" s="396">
        <f>810+1350</f>
        <v>2160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397">
        <f>720+1170</f>
        <v>1890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8">
        <f>540+1170</f>
        <v>1710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9">
        <f>630+1170</f>
        <v>1800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400">
        <v>1600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401">
        <v>1600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9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356</v>
      </c>
      <c r="B356" s="168"/>
      <c r="C356" s="168"/>
      <c r="D356" s="168"/>
      <c r="E356" s="170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58" si="6">SUM(O356,Y356,AI356,AS356,BC356,BM356,BW356)</f>
        <v>4365</v>
      </c>
      <c r="M356" s="267">
        <v>0</v>
      </c>
      <c r="N356" s="173"/>
      <c r="O356" s="393">
        <v>659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94">
        <v>263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447">
        <v>1265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412">
        <v>611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413">
        <v>867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446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90">
        <v>700</v>
      </c>
      <c r="BX356" s="173">
        <v>0</v>
      </c>
      <c r="BY356" s="210">
        <f t="shared" ref="BY356:BY361" si="7">SUM(BV356:BX356)</f>
        <v>700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1" si="8">BW356-CA356</f>
        <v>700</v>
      </c>
      <c r="CE356" s="173"/>
    </row>
    <row r="357" spans="1:83" ht="29.25">
      <c r="A357" s="167">
        <v>357</v>
      </c>
      <c r="B357" s="168"/>
      <c r="C357" s="168"/>
      <c r="D357" s="168"/>
      <c r="E357" s="170"/>
      <c r="F357" s="448">
        <v>1113220</v>
      </c>
      <c r="G357" s="449" t="s">
        <v>414</v>
      </c>
      <c r="H357" s="178" t="s">
        <v>42</v>
      </c>
      <c r="I357" s="168"/>
      <c r="J357" s="158"/>
      <c r="K357" s="172">
        <v>0</v>
      </c>
      <c r="L357" s="159">
        <f t="shared" si="6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76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90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358</v>
      </c>
      <c r="B358" s="168"/>
      <c r="C358" s="168"/>
      <c r="D358" s="168"/>
      <c r="E358" s="170"/>
      <c r="F358" s="331">
        <v>1113218</v>
      </c>
      <c r="G358" s="332" t="s">
        <v>415</v>
      </c>
      <c r="H358" s="178" t="s">
        <v>42</v>
      </c>
      <c r="I358" s="168"/>
      <c r="J358" s="158"/>
      <c r="K358" s="172">
        <v>0</v>
      </c>
      <c r="L358" s="159">
        <f t="shared" si="6"/>
        <v>2878</v>
      </c>
      <c r="M358" s="172">
        <v>0</v>
      </c>
      <c r="N358" s="173"/>
      <c r="O358" s="339">
        <v>355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152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829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334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488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7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90">
        <v>720</v>
      </c>
      <c r="BX358" s="173">
        <v>0</v>
      </c>
      <c r="BY358" s="210">
        <f t="shared" si="7"/>
        <v>720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720</v>
      </c>
      <c r="CE358" s="173"/>
    </row>
    <row r="359" spans="1:83" ht="29.25">
      <c r="A359" s="167">
        <v>359</v>
      </c>
      <c r="B359" s="168"/>
      <c r="C359" s="168"/>
      <c r="D359" s="168"/>
      <c r="E359" s="170"/>
      <c r="F359" s="331">
        <v>1113221</v>
      </c>
      <c r="G359" s="332" t="s">
        <v>416</v>
      </c>
      <c r="H359" s="178" t="s">
        <v>42</v>
      </c>
      <c r="I359" s="168"/>
      <c r="J359" s="158"/>
      <c r="K359" s="172">
        <v>0</v>
      </c>
      <c r="L359" s="159">
        <f t="shared" ref="L359" si="9">SUM(O359,Y359,AI359,AS359,BC359,BM359,BW359)</f>
        <v>3778</v>
      </c>
      <c r="M359" s="172"/>
      <c r="N359" s="173"/>
      <c r="O359" s="339">
        <v>482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167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50">
        <v>1170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426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593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76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90">
        <v>940</v>
      </c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360</v>
      </c>
      <c r="B360" s="168"/>
      <c r="C360" s="168"/>
      <c r="D360" s="168"/>
      <c r="E360" s="170"/>
      <c r="F360" s="331">
        <v>1113222</v>
      </c>
      <c r="G360" s="332" t="s">
        <v>425</v>
      </c>
      <c r="H360" s="178" t="s">
        <v>42</v>
      </c>
      <c r="I360" s="168"/>
      <c r="J360" s="158"/>
      <c r="K360" s="172"/>
      <c r="L360" s="159">
        <v>4190</v>
      </c>
      <c r="M360" s="172"/>
      <c r="N360" s="173"/>
      <c r="O360" s="339">
        <v>562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276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50">
        <v>1354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573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770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76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90">
        <v>400</v>
      </c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361</v>
      </c>
      <c r="B361" s="168"/>
      <c r="C361" s="168"/>
      <c r="D361" s="168"/>
      <c r="E361" s="170"/>
      <c r="F361" s="331">
        <v>1113223</v>
      </c>
      <c r="G361" s="332" t="s">
        <v>430</v>
      </c>
      <c r="H361" s="178" t="s">
        <v>42</v>
      </c>
      <c r="I361" s="168"/>
      <c r="J361" s="158"/>
      <c r="K361" s="172">
        <v>0</v>
      </c>
      <c r="L361" s="159">
        <f>SUM(O361,Y361,AI361,AS361,BC361,BM361,BW361)</f>
        <v>2890</v>
      </c>
      <c r="M361" s="172">
        <v>0</v>
      </c>
      <c r="N361" s="173"/>
      <c r="O361" s="339">
        <v>688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195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858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347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402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76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90">
        <v>400</v>
      </c>
      <c r="BX361" s="173">
        <v>0</v>
      </c>
      <c r="BY361" s="210">
        <f t="shared" si="7"/>
        <v>400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si="8"/>
        <v>400</v>
      </c>
      <c r="CE361" s="173"/>
    </row>
    <row r="362" spans="1:83" ht="29.25" hidden="1" customHeight="1">
      <c r="A362" s="239"/>
      <c r="B362" s="239"/>
      <c r="C362" s="239"/>
      <c r="D362" s="239"/>
      <c r="E362" s="239"/>
      <c r="F362" s="239"/>
      <c r="G362" s="240"/>
      <c r="H362" s="239"/>
      <c r="I362" s="241"/>
      <c r="J362" s="241"/>
      <c r="K362" s="237"/>
      <c r="L362" s="237"/>
      <c r="M362" s="237"/>
      <c r="N362" s="236"/>
      <c r="O362" s="242" t="s">
        <v>386</v>
      </c>
      <c r="Q362" s="243">
        <v>316</v>
      </c>
      <c r="R362" s="242" t="s">
        <v>387</v>
      </c>
      <c r="S362" s="243"/>
      <c r="T362" s="244"/>
      <c r="U362" s="244"/>
      <c r="V362" s="244"/>
      <c r="W362" s="236"/>
      <c r="X362" s="236"/>
      <c r="Y362" s="291"/>
      <c r="Z362" s="245"/>
      <c r="AA362" s="243">
        <v>316</v>
      </c>
      <c r="AB362" s="242" t="s">
        <v>387</v>
      </c>
      <c r="AC362" s="243"/>
      <c r="AD362" s="244"/>
      <c r="AE362" s="244"/>
      <c r="AF362" s="244"/>
      <c r="AG362" s="236"/>
      <c r="AH362" s="236"/>
      <c r="AI362" s="291"/>
      <c r="AJ362" s="245"/>
      <c r="AK362" s="243">
        <v>316</v>
      </c>
      <c r="AL362" s="242" t="s">
        <v>387</v>
      </c>
      <c r="AM362" s="243"/>
      <c r="AN362" s="244"/>
      <c r="AO362" s="244"/>
      <c r="AP362" s="244"/>
      <c r="AQ362" s="236"/>
      <c r="AR362" s="236"/>
      <c r="AS362" s="291"/>
      <c r="AT362" s="245"/>
      <c r="AU362" s="243">
        <v>316</v>
      </c>
      <c r="AV362" s="242" t="s">
        <v>387</v>
      </c>
      <c r="AW362" s="243"/>
      <c r="AX362" s="244"/>
      <c r="AY362" s="244"/>
      <c r="AZ362" s="244"/>
      <c r="BA362" s="236"/>
      <c r="BB362" s="236"/>
      <c r="BC362" s="291"/>
      <c r="BD362" s="245"/>
      <c r="BE362" s="243">
        <v>316</v>
      </c>
      <c r="BF362" s="242" t="s">
        <v>387</v>
      </c>
      <c r="BG362" s="243"/>
      <c r="BH362" s="244"/>
      <c r="BI362" s="244"/>
      <c r="BJ362" s="244"/>
      <c r="BK362" s="236"/>
      <c r="BL362" s="236"/>
      <c r="BM362" s="291"/>
      <c r="BN362" s="245"/>
      <c r="BO362" s="243">
        <v>316</v>
      </c>
      <c r="BP362" s="242" t="s">
        <v>387</v>
      </c>
      <c r="BQ362" s="243"/>
      <c r="BR362" s="244"/>
      <c r="BS362" s="244"/>
      <c r="BT362" s="244"/>
      <c r="BU362" s="236"/>
      <c r="BV362" s="237"/>
      <c r="BW362" s="237"/>
      <c r="BX362" s="237"/>
      <c r="BY362" s="237"/>
      <c r="BZ362" s="237"/>
      <c r="CA362" s="237"/>
      <c r="CB362" s="237"/>
      <c r="CC362" s="237"/>
      <c r="CD362" s="237"/>
      <c r="CE362" s="237"/>
    </row>
    <row r="363" spans="1:83" ht="29.25" hidden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2" t="s">
        <v>388</v>
      </c>
      <c r="P363" s="245"/>
      <c r="Q363" s="243"/>
      <c r="R363" s="242" t="s">
        <v>387</v>
      </c>
      <c r="S363" s="243">
        <v>0</v>
      </c>
      <c r="T363" s="242" t="s">
        <v>389</v>
      </c>
      <c r="U363" s="244"/>
      <c r="V363" s="244"/>
      <c r="W363" s="236"/>
      <c r="X363" s="236"/>
      <c r="Y363" s="292"/>
      <c r="Z363" s="245"/>
      <c r="AA363" s="243"/>
      <c r="AB363" s="242" t="s">
        <v>387</v>
      </c>
      <c r="AC363" s="243">
        <v>0</v>
      </c>
      <c r="AD363" s="242" t="s">
        <v>389</v>
      </c>
      <c r="AE363" s="244"/>
      <c r="AF363" s="244"/>
      <c r="AG363" s="236"/>
      <c r="AH363" s="236"/>
      <c r="AI363" s="292"/>
      <c r="AJ363" s="245"/>
      <c r="AK363" s="243"/>
      <c r="AL363" s="242" t="s">
        <v>387</v>
      </c>
      <c r="AM363" s="243">
        <v>0</v>
      </c>
      <c r="AN363" s="242" t="s">
        <v>389</v>
      </c>
      <c r="AO363" s="244"/>
      <c r="AP363" s="244"/>
      <c r="AQ363" s="236"/>
      <c r="AR363" s="236"/>
      <c r="AS363" s="292"/>
      <c r="AT363" s="245"/>
      <c r="AU363" s="243"/>
      <c r="AV363" s="242" t="s">
        <v>387</v>
      </c>
      <c r="AW363" s="243">
        <v>0</v>
      </c>
      <c r="AX363" s="242" t="s">
        <v>389</v>
      </c>
      <c r="AY363" s="244"/>
      <c r="AZ363" s="244"/>
      <c r="BA363" s="236"/>
      <c r="BB363" s="236"/>
      <c r="BC363" s="292"/>
      <c r="BD363" s="245"/>
      <c r="BE363" s="243"/>
      <c r="BF363" s="242" t="s">
        <v>387</v>
      </c>
      <c r="BG363" s="243">
        <v>0</v>
      </c>
      <c r="BH363" s="242" t="s">
        <v>389</v>
      </c>
      <c r="BI363" s="244"/>
      <c r="BJ363" s="244"/>
      <c r="BK363" s="236"/>
      <c r="BL363" s="236"/>
      <c r="BM363" s="292"/>
      <c r="BN363" s="245"/>
      <c r="BO363" s="243"/>
      <c r="BP363" s="242" t="s">
        <v>387</v>
      </c>
      <c r="BQ363" s="243">
        <v>0</v>
      </c>
      <c r="BR363" s="242" t="s">
        <v>389</v>
      </c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390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7"/>
      <c r="O365" s="242" t="s">
        <v>391</v>
      </c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392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393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45:75" ht="15.75" hidden="1" customHeight="1"/>
    <row r="994" spans="45:75" ht="15.75" hidden="1" customHeight="1"/>
    <row r="995" spans="45:75" ht="15.75" hidden="1" customHeight="1"/>
    <row r="996" spans="45:75" ht="15.75" hidden="1" customHeight="1"/>
    <row r="997" spans="45:75" ht="15.75" hidden="1" customHeight="1"/>
    <row r="998" spans="45:75" ht="15.75" customHeight="1">
      <c r="AS998" s="444"/>
      <c r="BC998" s="444"/>
      <c r="BM998" s="444"/>
      <c r="BW998" s="444"/>
    </row>
    <row r="999" spans="45:75" ht="15.75" customHeight="1">
      <c r="AS999" s="444"/>
      <c r="BC999" s="444"/>
      <c r="BM999" s="444"/>
      <c r="BW999" s="444"/>
    </row>
  </sheetData>
  <autoFilter ref="H1:H997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483" t="s">
        <v>14</v>
      </c>
      <c r="B1" s="482"/>
      <c r="C1" s="482"/>
      <c r="D1" s="482"/>
      <c r="E1" s="482"/>
      <c r="F1" s="484"/>
      <c r="G1" s="116"/>
      <c r="H1" s="485" t="s">
        <v>15</v>
      </c>
      <c r="I1" s="486"/>
      <c r="J1" s="486"/>
      <c r="K1" s="486"/>
      <c r="L1" s="486"/>
      <c r="M1" s="487"/>
      <c r="N1" s="116"/>
      <c r="O1" s="485" t="s">
        <v>16</v>
      </c>
      <c r="P1" s="486"/>
      <c r="Q1" s="486"/>
      <c r="R1" s="486"/>
      <c r="S1" s="486"/>
      <c r="T1" s="486"/>
      <c r="U1" s="116"/>
      <c r="V1" s="485" t="s">
        <v>17</v>
      </c>
      <c r="W1" s="486"/>
      <c r="X1" s="486"/>
      <c r="Y1" s="486"/>
      <c r="Z1" s="486"/>
      <c r="AA1" s="486"/>
      <c r="AB1" s="116"/>
      <c r="AC1" s="485" t="s">
        <v>394</v>
      </c>
      <c r="AD1" s="486"/>
      <c r="AE1" s="486"/>
      <c r="AF1" s="486"/>
      <c r="AG1" s="486"/>
      <c r="AH1" s="486"/>
      <c r="AI1" s="116"/>
      <c r="AJ1" s="485" t="s">
        <v>19</v>
      </c>
      <c r="AK1" s="486"/>
      <c r="AL1" s="486"/>
      <c r="AM1" s="486"/>
      <c r="AN1" s="486"/>
      <c r="AO1" s="486"/>
      <c r="AP1" s="116"/>
      <c r="AQ1" s="485" t="s">
        <v>395</v>
      </c>
      <c r="AR1" s="486"/>
      <c r="AS1" s="486"/>
      <c r="AT1" s="486"/>
      <c r="AU1" s="486"/>
      <c r="AV1" s="48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488" t="s">
        <v>10</v>
      </c>
      <c r="CU1" s="489"/>
      <c r="CV1" s="489"/>
      <c r="CW1" s="489"/>
      <c r="CX1" s="489"/>
      <c r="CY1" s="489"/>
      <c r="CZ1" s="489"/>
      <c r="DA1" s="489"/>
      <c r="DB1" s="489"/>
      <c r="DC1" s="489"/>
      <c r="DD1" s="489"/>
      <c r="DE1" s="489"/>
      <c r="DF1" s="489"/>
      <c r="DG1" s="489"/>
      <c r="DH1" s="489"/>
      <c r="DI1" s="489"/>
      <c r="DJ1" s="489"/>
      <c r="DK1" s="489"/>
      <c r="DL1" s="489"/>
      <c r="DM1" s="489"/>
      <c r="DN1" s="49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491" t="s">
        <v>18</v>
      </c>
      <c r="BC2" s="489"/>
      <c r="BD2" s="489"/>
      <c r="BE2" s="490"/>
      <c r="BF2" s="492" t="s">
        <v>368</v>
      </c>
      <c r="BG2" s="493"/>
      <c r="BH2" s="493"/>
      <c r="BI2" s="493"/>
      <c r="BJ2" s="493"/>
      <c r="BK2" s="494"/>
      <c r="BL2" s="491" t="s">
        <v>19</v>
      </c>
      <c r="BM2" s="489"/>
      <c r="BN2" s="489"/>
      <c r="BO2" s="490"/>
      <c r="BP2" s="492" t="s">
        <v>368</v>
      </c>
      <c r="BQ2" s="493"/>
      <c r="BR2" s="493"/>
      <c r="BS2" s="493"/>
      <c r="BT2" s="493"/>
      <c r="BU2" s="494"/>
      <c r="BV2" s="491" t="s">
        <v>20</v>
      </c>
      <c r="BW2" s="49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491" t="s">
        <v>17</v>
      </c>
      <c r="CI2" s="489"/>
      <c r="CJ2" s="490"/>
      <c r="CK2" s="491" t="s">
        <v>18</v>
      </c>
      <c r="CL2" s="489"/>
      <c r="CM2" s="490"/>
      <c r="CN2" s="491" t="s">
        <v>19</v>
      </c>
      <c r="CO2" s="489"/>
      <c r="CP2" s="490"/>
      <c r="CQ2" s="491" t="s">
        <v>20</v>
      </c>
      <c r="CR2" s="489"/>
      <c r="CS2" s="490"/>
      <c r="CT2" s="491" t="s">
        <v>14</v>
      </c>
      <c r="CU2" s="489"/>
      <c r="CV2" s="490"/>
      <c r="CW2" s="491" t="s">
        <v>15</v>
      </c>
      <c r="CX2" s="489"/>
      <c r="CY2" s="490"/>
      <c r="CZ2" s="491" t="s">
        <v>16</v>
      </c>
      <c r="DA2" s="489"/>
      <c r="DB2" s="490"/>
      <c r="DC2" s="491" t="s">
        <v>17</v>
      </c>
      <c r="DD2" s="489"/>
      <c r="DE2" s="490"/>
      <c r="DF2" s="491" t="s">
        <v>18</v>
      </c>
      <c r="DG2" s="489"/>
      <c r="DH2" s="490"/>
      <c r="DI2" s="491" t="s">
        <v>19</v>
      </c>
      <c r="DJ2" s="489"/>
      <c r="DK2" s="490"/>
      <c r="DL2" s="491" t="s">
        <v>20</v>
      </c>
      <c r="DM2" s="489"/>
      <c r="DN2" s="49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491"/>
      <c r="BC3" s="489"/>
      <c r="BD3" s="489"/>
      <c r="BE3" s="490"/>
      <c r="BF3" s="495"/>
      <c r="BG3" s="486"/>
      <c r="BH3" s="486"/>
      <c r="BI3" s="486"/>
      <c r="BJ3" s="486"/>
      <c r="BK3" s="487"/>
      <c r="BL3" s="491"/>
      <c r="BM3" s="489"/>
      <c r="BN3" s="489"/>
      <c r="BO3" s="490"/>
      <c r="BP3" s="495"/>
      <c r="BQ3" s="486"/>
      <c r="BR3" s="486"/>
      <c r="BS3" s="486"/>
      <c r="BT3" s="486"/>
      <c r="BU3" s="487"/>
      <c r="BV3" s="491"/>
      <c r="BW3" s="49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491"/>
      <c r="DG3" s="489"/>
      <c r="DH3" s="490"/>
      <c r="DI3" s="491"/>
      <c r="DJ3" s="489"/>
      <c r="DK3" s="490"/>
      <c r="DL3" s="491"/>
      <c r="DM3" s="489"/>
      <c r="DN3" s="49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481" t="s">
        <v>386</v>
      </c>
      <c r="P359" s="48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481" t="s">
        <v>386</v>
      </c>
      <c r="Z359" s="48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481" t="s">
        <v>386</v>
      </c>
      <c r="AJ359" s="48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481" t="s">
        <v>386</v>
      </c>
      <c r="AT359" s="48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481" t="s">
        <v>386</v>
      </c>
      <c r="BD359" s="48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481" t="s">
        <v>386</v>
      </c>
      <c r="BN359" s="48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481" t="s">
        <v>386</v>
      </c>
      <c r="BX359" s="482"/>
      <c r="BY359" s="48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481" t="s">
        <v>391</v>
      </c>
      <c r="P362" s="48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481" t="s">
        <v>391</v>
      </c>
      <c r="Z362" s="48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481" t="s">
        <v>391</v>
      </c>
      <c r="AJ362" s="48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481" t="s">
        <v>391</v>
      </c>
      <c r="AT362" s="48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481" t="s">
        <v>391</v>
      </c>
      <c r="BD362" s="48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481" t="s">
        <v>391</v>
      </c>
      <c r="BN362" s="48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481" t="s">
        <v>391</v>
      </c>
      <c r="BX362" s="482"/>
      <c r="BY362" s="482"/>
      <c r="BZ362" s="482"/>
      <c r="CA362" s="482"/>
      <c r="CB362" s="482"/>
      <c r="CC362" s="482"/>
      <c r="CD362" s="482"/>
      <c r="CE362" s="48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481" t="s">
        <v>392</v>
      </c>
      <c r="P363" s="48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481" t="s">
        <v>392</v>
      </c>
      <c r="Z363" s="48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481" t="s">
        <v>392</v>
      </c>
      <c r="AJ363" s="48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481" t="s">
        <v>392</v>
      </c>
      <c r="AT363" s="48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481" t="s">
        <v>392</v>
      </c>
      <c r="BD363" s="48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481" t="s">
        <v>392</v>
      </c>
      <c r="BN363" s="48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481" t="s">
        <v>392</v>
      </c>
      <c r="BX363" s="482"/>
      <c r="BY363" s="482"/>
      <c r="BZ363" s="482"/>
      <c r="CA363" s="482"/>
      <c r="CB363" s="482"/>
      <c r="CC363" s="482"/>
      <c r="CD363" s="482"/>
      <c r="CE363" s="48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481" t="s">
        <v>393</v>
      </c>
      <c r="P364" s="48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481" t="s">
        <v>393</v>
      </c>
      <c r="Z364" s="48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481" t="s">
        <v>393</v>
      </c>
      <c r="AJ364" s="48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481" t="s">
        <v>393</v>
      </c>
      <c r="AT364" s="48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481" t="s">
        <v>393</v>
      </c>
      <c r="BD364" s="48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481" t="s">
        <v>393</v>
      </c>
      <c r="BN364" s="48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481" t="s">
        <v>393</v>
      </c>
      <c r="BX364" s="482"/>
      <c r="BY364" s="482"/>
      <c r="BZ364" s="482"/>
      <c r="CA364" s="482"/>
      <c r="CB364" s="482"/>
      <c r="CC364" s="482"/>
      <c r="CD364" s="482"/>
      <c r="CE364" s="48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4"/>
  <sheetViews>
    <sheetView tabSelected="1" zoomScale="90" zoomScaleNormal="90" workbookViewId="0">
      <selection activeCell="BW372" sqref="BW37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51" t="s">
        <v>0</v>
      </c>
      <c r="B1" s="454" t="s">
        <v>1</v>
      </c>
      <c r="C1" s="454" t="s">
        <v>2</v>
      </c>
      <c r="D1" s="454" t="s">
        <v>3</v>
      </c>
      <c r="E1" s="454" t="s">
        <v>4</v>
      </c>
      <c r="F1" s="455" t="s">
        <v>5</v>
      </c>
      <c r="G1" s="456" t="s">
        <v>6</v>
      </c>
      <c r="H1" s="155" t="s">
        <v>7</v>
      </c>
      <c r="I1" s="457" t="s">
        <v>8</v>
      </c>
      <c r="J1" s="473"/>
      <c r="K1" s="459"/>
      <c r="L1" s="472"/>
      <c r="M1" s="473"/>
      <c r="N1" s="479" t="s">
        <v>434</v>
      </c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  <c r="AA1" s="472"/>
      <c r="AB1" s="472"/>
      <c r="AC1" s="472"/>
      <c r="AD1" s="472"/>
      <c r="AE1" s="472"/>
      <c r="AF1" s="472"/>
      <c r="AG1" s="472"/>
      <c r="AH1" s="472"/>
      <c r="AI1" s="472"/>
      <c r="AJ1" s="472"/>
      <c r="AK1" s="472"/>
      <c r="AL1" s="472"/>
      <c r="AM1" s="472"/>
      <c r="AN1" s="472"/>
      <c r="AO1" s="472"/>
      <c r="AP1" s="472"/>
      <c r="AQ1" s="472"/>
      <c r="AR1" s="472"/>
      <c r="AS1" s="472"/>
      <c r="AT1" s="472"/>
      <c r="AU1" s="472"/>
      <c r="AV1" s="472"/>
      <c r="AW1" s="472"/>
      <c r="AX1" s="472"/>
      <c r="AY1" s="472"/>
      <c r="AZ1" s="472"/>
      <c r="BA1" s="472"/>
      <c r="BB1" s="472"/>
      <c r="BC1" s="472"/>
      <c r="BD1" s="472"/>
      <c r="BE1" s="472"/>
      <c r="BF1" s="472"/>
      <c r="BG1" s="472"/>
      <c r="BH1" s="472"/>
      <c r="BI1" s="472"/>
      <c r="BJ1" s="472"/>
      <c r="BK1" s="472"/>
      <c r="BL1" s="472"/>
      <c r="BM1" s="472"/>
      <c r="BN1" s="472"/>
      <c r="BO1" s="472"/>
      <c r="BP1" s="472"/>
      <c r="BQ1" s="472"/>
      <c r="BR1" s="472"/>
      <c r="BS1" s="472"/>
      <c r="BT1" s="472"/>
      <c r="BU1" s="472"/>
      <c r="BV1" s="472"/>
      <c r="BW1" s="472"/>
      <c r="BX1" s="472"/>
      <c r="BY1" s="472"/>
      <c r="BZ1" s="472"/>
      <c r="CA1" s="472"/>
      <c r="CB1" s="472"/>
      <c r="CC1" s="472"/>
      <c r="CD1" s="472"/>
      <c r="CE1" s="473"/>
    </row>
    <row r="2" spans="1:83" ht="26.25" hidden="1">
      <c r="A2" s="452"/>
      <c r="B2" s="452"/>
      <c r="C2" s="452"/>
      <c r="D2" s="452"/>
      <c r="E2" s="452"/>
      <c r="F2" s="452"/>
      <c r="G2" s="452"/>
      <c r="H2" s="246"/>
      <c r="I2" s="480" t="s">
        <v>11</v>
      </c>
      <c r="J2" s="480" t="s">
        <v>12</v>
      </c>
      <c r="K2" s="459" t="s">
        <v>13</v>
      </c>
      <c r="L2" s="472"/>
      <c r="M2" s="473"/>
      <c r="N2" s="465" t="s">
        <v>14</v>
      </c>
      <c r="O2" s="472"/>
      <c r="P2" s="472"/>
      <c r="Q2" s="473"/>
      <c r="R2" s="466" t="s">
        <v>368</v>
      </c>
      <c r="S2" s="467"/>
      <c r="T2" s="467"/>
      <c r="U2" s="467"/>
      <c r="V2" s="467"/>
      <c r="W2" s="468"/>
      <c r="X2" s="465" t="s">
        <v>15</v>
      </c>
      <c r="Y2" s="472"/>
      <c r="Z2" s="472"/>
      <c r="AA2" s="473"/>
      <c r="AB2" s="466" t="s">
        <v>368</v>
      </c>
      <c r="AC2" s="467"/>
      <c r="AD2" s="467"/>
      <c r="AE2" s="467"/>
      <c r="AF2" s="467"/>
      <c r="AG2" s="468"/>
      <c r="AH2" s="465" t="s">
        <v>16</v>
      </c>
      <c r="AI2" s="472"/>
      <c r="AJ2" s="472"/>
      <c r="AK2" s="473"/>
      <c r="AL2" s="466" t="s">
        <v>368</v>
      </c>
      <c r="AM2" s="467"/>
      <c r="AN2" s="467"/>
      <c r="AO2" s="467"/>
      <c r="AP2" s="467"/>
      <c r="AQ2" s="468"/>
      <c r="AR2" s="465" t="s">
        <v>17</v>
      </c>
      <c r="AS2" s="472"/>
      <c r="AT2" s="472"/>
      <c r="AU2" s="473"/>
      <c r="AV2" s="466" t="s">
        <v>368</v>
      </c>
      <c r="AW2" s="467"/>
      <c r="AX2" s="467"/>
      <c r="AY2" s="467"/>
      <c r="AZ2" s="467"/>
      <c r="BA2" s="468"/>
      <c r="BB2" s="465" t="s">
        <v>18</v>
      </c>
      <c r="BC2" s="472"/>
      <c r="BD2" s="472"/>
      <c r="BE2" s="473"/>
      <c r="BF2" s="466" t="s">
        <v>368</v>
      </c>
      <c r="BG2" s="467"/>
      <c r="BH2" s="467"/>
      <c r="BI2" s="467"/>
      <c r="BJ2" s="467"/>
      <c r="BK2" s="468"/>
      <c r="BL2" s="465" t="s">
        <v>19</v>
      </c>
      <c r="BM2" s="472"/>
      <c r="BN2" s="472"/>
      <c r="BO2" s="473"/>
      <c r="BP2" s="466" t="s">
        <v>368</v>
      </c>
      <c r="BQ2" s="467"/>
      <c r="BR2" s="467"/>
      <c r="BS2" s="467"/>
      <c r="BT2" s="467"/>
      <c r="BU2" s="468"/>
      <c r="BV2" s="465" t="s">
        <v>20</v>
      </c>
      <c r="BW2" s="472"/>
      <c r="BX2" s="472"/>
      <c r="BY2" s="473"/>
      <c r="BZ2" s="466" t="s">
        <v>368</v>
      </c>
      <c r="CA2" s="467"/>
      <c r="CB2" s="467"/>
      <c r="CC2" s="467"/>
      <c r="CD2" s="467"/>
      <c r="CE2" s="468"/>
    </row>
    <row r="3" spans="1:83" ht="26.25" hidden="1">
      <c r="A3" s="452"/>
      <c r="B3" s="452"/>
      <c r="C3" s="452"/>
      <c r="D3" s="452"/>
      <c r="E3" s="452"/>
      <c r="F3" s="452"/>
      <c r="G3" s="452"/>
      <c r="H3" s="246"/>
      <c r="I3" s="452"/>
      <c r="J3" s="452"/>
      <c r="K3" s="459" t="s">
        <v>21</v>
      </c>
      <c r="L3" s="472"/>
      <c r="M3" s="473"/>
      <c r="N3" s="465"/>
      <c r="O3" s="472"/>
      <c r="P3" s="472"/>
      <c r="Q3" s="473"/>
      <c r="R3" s="469"/>
      <c r="S3" s="470"/>
      <c r="T3" s="470"/>
      <c r="U3" s="470"/>
      <c r="V3" s="470"/>
      <c r="W3" s="471"/>
      <c r="X3" s="465"/>
      <c r="Y3" s="472"/>
      <c r="Z3" s="472"/>
      <c r="AA3" s="473"/>
      <c r="AB3" s="469"/>
      <c r="AC3" s="470"/>
      <c r="AD3" s="470"/>
      <c r="AE3" s="470"/>
      <c r="AF3" s="470"/>
      <c r="AG3" s="471"/>
      <c r="AH3" s="465"/>
      <c r="AI3" s="472"/>
      <c r="AJ3" s="472"/>
      <c r="AK3" s="473"/>
      <c r="AL3" s="469"/>
      <c r="AM3" s="470"/>
      <c r="AN3" s="470"/>
      <c r="AO3" s="470"/>
      <c r="AP3" s="470"/>
      <c r="AQ3" s="471"/>
      <c r="AR3" s="465"/>
      <c r="AS3" s="472"/>
      <c r="AT3" s="472"/>
      <c r="AU3" s="473"/>
      <c r="AV3" s="469"/>
      <c r="AW3" s="470"/>
      <c r="AX3" s="470"/>
      <c r="AY3" s="470"/>
      <c r="AZ3" s="470"/>
      <c r="BA3" s="471"/>
      <c r="BB3" s="465"/>
      <c r="BC3" s="472"/>
      <c r="BD3" s="472"/>
      <c r="BE3" s="473"/>
      <c r="BF3" s="469"/>
      <c r="BG3" s="470"/>
      <c r="BH3" s="470"/>
      <c r="BI3" s="470"/>
      <c r="BJ3" s="470"/>
      <c r="BK3" s="471"/>
      <c r="BL3" s="465"/>
      <c r="BM3" s="472"/>
      <c r="BN3" s="472"/>
      <c r="BO3" s="473"/>
      <c r="BP3" s="469"/>
      <c r="BQ3" s="470"/>
      <c r="BR3" s="470"/>
      <c r="BS3" s="470"/>
      <c r="BT3" s="470"/>
      <c r="BU3" s="471"/>
      <c r="BV3" s="465"/>
      <c r="BW3" s="472"/>
      <c r="BX3" s="472"/>
      <c r="BY3" s="473"/>
      <c r="BZ3" s="469"/>
      <c r="CA3" s="470"/>
      <c r="CB3" s="470"/>
      <c r="CC3" s="470"/>
      <c r="CD3" s="470"/>
      <c r="CE3" s="471"/>
    </row>
    <row r="4" spans="1:83" ht="56.25" hidden="1" customHeight="1">
      <c r="A4" s="453"/>
      <c r="B4" s="453"/>
      <c r="C4" s="453"/>
      <c r="D4" s="453"/>
      <c r="E4" s="453"/>
      <c r="F4" s="453"/>
      <c r="G4" s="453"/>
      <c r="H4" s="247"/>
      <c r="I4" s="453"/>
      <c r="J4" s="45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2250</v>
      </c>
      <c r="M9" s="172">
        <v>0</v>
      </c>
      <c r="N9" s="173"/>
      <c r="O9" s="218">
        <v>1640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700</v>
      </c>
      <c r="M17" s="172">
        <v>0</v>
      </c>
      <c r="N17" s="173"/>
      <c r="O17" s="202">
        <v>90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560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80">
        <v>50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9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400</v>
      </c>
      <c r="M62" s="172">
        <v>0</v>
      </c>
      <c r="N62" s="173"/>
      <c r="O62" s="202">
        <v>100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180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80">
        <v>120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9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810</v>
      </c>
      <c r="M92" s="172">
        <v>0</v>
      </c>
      <c r="N92" s="173"/>
      <c r="O92" s="202">
        <v>540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>
        <v>270</v>
      </c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610</v>
      </c>
      <c r="M94" s="172">
        <v>0</v>
      </c>
      <c r="N94" s="173"/>
      <c r="O94" s="202">
        <v>420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>
        <v>190</v>
      </c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430</v>
      </c>
      <c r="M101" s="172">
        <v>0</v>
      </c>
      <c r="N101" s="173"/>
      <c r="O101" s="202">
        <v>120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190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80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9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5620</v>
      </c>
      <c r="M104" s="172">
        <v>0</v>
      </c>
      <c r="N104" s="173"/>
      <c r="O104" s="218">
        <v>910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370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1420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540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1180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90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780</v>
      </c>
      <c r="M114" s="172">
        <v>0</v>
      </c>
      <c r="N114" s="173"/>
      <c r="O114" s="202">
        <v>110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570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80">
        <v>100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9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6410</v>
      </c>
      <c r="M141" s="172">
        <v>0</v>
      </c>
      <c r="N141" s="173"/>
      <c r="O141" s="218">
        <v>1060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520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1430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620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90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5060</v>
      </c>
      <c r="M144" s="172">
        <v>0</v>
      </c>
      <c r="N144" s="173"/>
      <c r="O144" s="218">
        <v>860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420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1090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540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1050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90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5290</v>
      </c>
      <c r="M169" s="172">
        <v>0</v>
      </c>
      <c r="N169" s="173"/>
      <c r="O169" s="218">
        <v>1150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540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1420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530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1050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90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720</v>
      </c>
      <c r="M174" s="172">
        <v>0</v>
      </c>
      <c r="N174" s="173"/>
      <c r="O174" s="202">
        <v>170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20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280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80">
        <v>200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90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4980</v>
      </c>
      <c r="M180" s="172">
        <v>0</v>
      </c>
      <c r="N180" s="173"/>
      <c r="O180" s="218">
        <v>940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470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690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520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1160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90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90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90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4680</v>
      </c>
      <c r="M322" s="172">
        <v>0</v>
      </c>
      <c r="N322" s="173"/>
      <c r="O322" s="342">
        <v>730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320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1230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600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1000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90">
        <v>800</v>
      </c>
      <c r="BX322" s="173">
        <v>0</v>
      </c>
      <c r="BY322" s="210">
        <f t="shared" si="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4660</v>
      </c>
      <c r="M323" s="172">
        <v>0</v>
      </c>
      <c r="N323" s="173"/>
      <c r="O323" s="343">
        <v>710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330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1190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580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950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90">
        <v>900</v>
      </c>
      <c r="BX323" s="173">
        <v>0</v>
      </c>
      <c r="BY323" s="210">
        <f t="shared" si="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9300</v>
      </c>
      <c r="M324" s="172">
        <v>0</v>
      </c>
      <c r="N324" s="173"/>
      <c r="O324" s="343">
        <v>1350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370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2540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1250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2290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90">
        <v>1500</v>
      </c>
      <c r="BX324" s="173">
        <v>0</v>
      </c>
      <c r="BY324" s="210">
        <f t="shared" si="4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1500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90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90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5020</v>
      </c>
      <c r="M336" s="172">
        <v>0</v>
      </c>
      <c r="N336" s="173"/>
      <c r="O336" s="343">
        <v>580</v>
      </c>
      <c r="P336" s="173"/>
      <c r="Q336" s="210"/>
      <c r="R336" s="219"/>
      <c r="S336" s="173"/>
      <c r="T336" s="173"/>
      <c r="U336" s="219"/>
      <c r="V336" s="220"/>
      <c r="W336" s="173"/>
      <c r="X336" s="219"/>
      <c r="Y336" s="338">
        <v>300</v>
      </c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>
        <v>1300</v>
      </c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>
        <v>620</v>
      </c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>
        <v>850</v>
      </c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90">
        <v>1370</v>
      </c>
      <c r="BX336" s="173">
        <v>0</v>
      </c>
      <c r="BY336" s="210">
        <f t="shared" ref="BY336:BY358" si="6">SUM(BV336:BX336)</f>
        <v>1370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8" si="7">BW336-CA336</f>
        <v>1370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424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403">
        <v>1001001113</v>
      </c>
      <c r="G350" s="404" t="s">
        <v>384</v>
      </c>
      <c r="H350" s="405" t="s">
        <v>378</v>
      </c>
      <c r="I350" s="405"/>
      <c r="J350" s="406"/>
      <c r="K350" s="407">
        <v>0</v>
      </c>
      <c r="L350" s="408">
        <f t="shared" si="3"/>
        <v>60</v>
      </c>
      <c r="M350" s="250">
        <v>0</v>
      </c>
      <c r="N350" s="231"/>
      <c r="O350" s="288"/>
      <c r="P350" s="231"/>
      <c r="Q350" s="409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9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9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9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9"/>
      <c r="BF350" s="231"/>
      <c r="BG350" s="231"/>
      <c r="BH350" s="231"/>
      <c r="BI350" s="231"/>
      <c r="BJ350" s="230"/>
      <c r="BK350" s="231"/>
      <c r="BL350" s="231"/>
      <c r="BM350" s="401">
        <v>60</v>
      </c>
      <c r="BN350" s="231"/>
      <c r="BO350" s="409"/>
      <c r="BP350" s="231"/>
      <c r="BQ350" s="231"/>
      <c r="BR350" s="231"/>
      <c r="BS350" s="231"/>
      <c r="BT350" s="230"/>
      <c r="BU350" s="231"/>
      <c r="BV350" s="231"/>
      <c r="BW350" s="410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297">
        <v>350</v>
      </c>
      <c r="B351" s="298"/>
      <c r="C351" s="298"/>
      <c r="D351" s="356"/>
      <c r="E351" s="299"/>
      <c r="F351" s="423">
        <v>1001001114</v>
      </c>
      <c r="G351" s="424" t="s">
        <v>385</v>
      </c>
      <c r="H351" s="423" t="s">
        <v>378</v>
      </c>
      <c r="I351" s="423"/>
      <c r="J351" s="425"/>
      <c r="K351" s="426">
        <v>0</v>
      </c>
      <c r="L351" s="427">
        <f t="shared" si="3"/>
        <v>60</v>
      </c>
      <c r="M351" s="313">
        <v>0</v>
      </c>
      <c r="N351" s="314"/>
      <c r="O351" s="415"/>
      <c r="P351" s="314"/>
      <c r="Q351" s="315"/>
      <c r="R351" s="314"/>
      <c r="S351" s="314"/>
      <c r="T351" s="314"/>
      <c r="U351" s="314"/>
      <c r="V351" s="312"/>
      <c r="W351" s="314"/>
      <c r="X351" s="314"/>
      <c r="Y351" s="416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7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8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9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8">
        <v>60</v>
      </c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20"/>
      <c r="BX351" s="421">
        <v>0</v>
      </c>
      <c r="BY351" s="409">
        <f t="shared" si="6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7"/>
        <v>0</v>
      </c>
      <c r="CE351" s="231"/>
    </row>
    <row r="352" spans="1:83" ht="29.25" hidden="1">
      <c r="A352" s="297">
        <v>355</v>
      </c>
      <c r="B352" s="298"/>
      <c r="C352" s="298"/>
      <c r="D352" s="298"/>
      <c r="E352" s="299"/>
      <c r="F352" s="383">
        <v>1113219</v>
      </c>
      <c r="G352" s="384" t="s">
        <v>413</v>
      </c>
      <c r="H352" s="429" t="s">
        <v>42</v>
      </c>
      <c r="I352" s="298"/>
      <c r="J352" s="312"/>
      <c r="K352" s="313">
        <v>0</v>
      </c>
      <c r="L352" s="414">
        <f t="shared" ref="L352:L354" si="8">SUM(O352,Y352,AI352,AS352,BC352,BM352,BW352)</f>
        <v>4390</v>
      </c>
      <c r="M352" s="313">
        <v>0</v>
      </c>
      <c r="N352" s="314"/>
      <c r="O352" s="364">
        <v>660</v>
      </c>
      <c r="P352" s="314"/>
      <c r="Q352" s="315"/>
      <c r="R352" s="314"/>
      <c r="S352" s="314"/>
      <c r="T352" s="314"/>
      <c r="U352" s="314"/>
      <c r="V352" s="312"/>
      <c r="W352" s="314"/>
      <c r="X352" s="314"/>
      <c r="Y352" s="366">
        <v>270</v>
      </c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5">
        <v>1270</v>
      </c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7">
        <v>620</v>
      </c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30">
        <v>870</v>
      </c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8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9">
        <v>700</v>
      </c>
      <c r="BX352" s="422">
        <v>0</v>
      </c>
      <c r="BY352" s="411">
        <f t="shared" si="6"/>
        <v>700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7"/>
        <v>700</v>
      </c>
      <c r="CE352" s="268"/>
    </row>
    <row r="353" spans="1:83" ht="29.25" hidden="1">
      <c r="A353" s="167">
        <v>356</v>
      </c>
      <c r="B353" s="168"/>
      <c r="C353" s="168"/>
      <c r="D353" s="168"/>
      <c r="E353" s="170"/>
      <c r="F353" s="448">
        <v>1113220</v>
      </c>
      <c r="G353" s="449" t="s">
        <v>414</v>
      </c>
      <c r="H353" s="178" t="s">
        <v>42</v>
      </c>
      <c r="I353" s="168"/>
      <c r="J353" s="158"/>
      <c r="K353" s="267">
        <v>0</v>
      </c>
      <c r="L353" s="159">
        <f t="shared" si="8"/>
        <v>0</v>
      </c>
      <c r="M353" s="267">
        <v>0</v>
      </c>
      <c r="N353" s="268"/>
      <c r="O353" s="393"/>
      <c r="P353" s="268"/>
      <c r="Q353" s="411"/>
      <c r="R353" s="268"/>
      <c r="S353" s="268"/>
      <c r="T353" s="268"/>
      <c r="U353" s="268"/>
      <c r="V353" s="158"/>
      <c r="W353" s="268"/>
      <c r="X353" s="268"/>
      <c r="Y353" s="394"/>
      <c r="Z353" s="268"/>
      <c r="AA353" s="411"/>
      <c r="AB353" s="268"/>
      <c r="AC353" s="268"/>
      <c r="AD353" s="268"/>
      <c r="AE353" s="268"/>
      <c r="AF353" s="158"/>
      <c r="AG353" s="268"/>
      <c r="AH353" s="268"/>
      <c r="AI353" s="395"/>
      <c r="AJ353" s="268"/>
      <c r="AK353" s="411"/>
      <c r="AL353" s="268"/>
      <c r="AM353" s="268"/>
      <c r="AN353" s="268"/>
      <c r="AO353" s="268"/>
      <c r="AP353" s="158"/>
      <c r="AQ353" s="268"/>
      <c r="AR353" s="268"/>
      <c r="AS353" s="412"/>
      <c r="AT353" s="268"/>
      <c r="AU353" s="411"/>
      <c r="AV353" s="268"/>
      <c r="AW353" s="268"/>
      <c r="AX353" s="268"/>
      <c r="AY353" s="268"/>
      <c r="AZ353" s="158"/>
      <c r="BA353" s="268"/>
      <c r="BB353" s="268"/>
      <c r="BC353" s="413"/>
      <c r="BD353" s="268"/>
      <c r="BE353" s="411"/>
      <c r="BF353" s="268"/>
      <c r="BG353" s="268"/>
      <c r="BH353" s="268"/>
      <c r="BI353" s="268"/>
      <c r="BJ353" s="158"/>
      <c r="BK353" s="268"/>
      <c r="BL353" s="268"/>
      <c r="BM353" s="496"/>
      <c r="BN353" s="268"/>
      <c r="BO353" s="411"/>
      <c r="BP353" s="268"/>
      <c r="BQ353" s="268"/>
      <c r="BR353" s="268"/>
      <c r="BS353" s="268"/>
      <c r="BT353" s="158"/>
      <c r="BU353" s="268"/>
      <c r="BV353" s="268"/>
      <c r="BW353" s="497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9.25" hidden="1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8"/>
        <v>2900</v>
      </c>
      <c r="M354" s="172">
        <v>0</v>
      </c>
      <c r="N354" s="173"/>
      <c r="O354" s="339">
        <v>360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v>160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v>830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340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490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90">
        <v>720</v>
      </c>
      <c r="BX354" s="173">
        <v>0</v>
      </c>
      <c r="BY354" s="210">
        <f t="shared" si="6"/>
        <v>720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720</v>
      </c>
      <c r="CE354" s="173"/>
    </row>
    <row r="355" spans="1:83" ht="29.25" hidden="1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ref="L355" si="9">SUM(O355,Y355,AI355,AS355,BC355,BM355,BW355)</f>
        <v>3800</v>
      </c>
      <c r="M355" s="172"/>
      <c r="N355" s="173"/>
      <c r="O355" s="339">
        <v>490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v>170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v>1170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430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600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90">
        <v>940</v>
      </c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 hidden="1">
      <c r="A356" s="167">
        <v>359</v>
      </c>
      <c r="B356" s="168"/>
      <c r="C356" s="168"/>
      <c r="D356" s="168"/>
      <c r="E356" s="170"/>
      <c r="F356" s="331">
        <v>1113222</v>
      </c>
      <c r="G356" s="332" t="s">
        <v>425</v>
      </c>
      <c r="H356" s="178" t="s">
        <v>42</v>
      </c>
      <c r="I356" s="168"/>
      <c r="J356" s="158"/>
      <c r="K356" s="172"/>
      <c r="L356" s="159">
        <v>0</v>
      </c>
      <c r="M356" s="172"/>
      <c r="N356" s="173"/>
      <c r="O356" s="339">
        <v>570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280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1360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580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770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90">
        <v>400</v>
      </c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 hidden="1">
      <c r="A357" s="167">
        <v>360</v>
      </c>
      <c r="B357" s="168"/>
      <c r="C357" s="168"/>
      <c r="D357" s="168"/>
      <c r="E357" s="170"/>
      <c r="F357" s="331">
        <v>1113223</v>
      </c>
      <c r="G357" s="332" t="s">
        <v>430</v>
      </c>
      <c r="H357" s="178" t="s">
        <v>42</v>
      </c>
      <c r="I357" s="168"/>
      <c r="J357" s="158"/>
      <c r="K357" s="172"/>
      <c r="L357" s="159">
        <v>0</v>
      </c>
      <c r="M357" s="172"/>
      <c r="N357" s="173"/>
      <c r="O357" s="339">
        <v>690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200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v>860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350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410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90">
        <v>400</v>
      </c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 hidden="1">
      <c r="A358" s="167">
        <v>361</v>
      </c>
      <c r="B358" s="168"/>
      <c r="C358" s="168"/>
      <c r="D358" s="168"/>
      <c r="E358" s="170"/>
      <c r="F358" s="331"/>
      <c r="G358" s="332" t="s">
        <v>443</v>
      </c>
      <c r="H358" s="178" t="s">
        <v>42</v>
      </c>
      <c r="I358" s="168"/>
      <c r="J358" s="158"/>
      <c r="K358" s="172">
        <v>0</v>
      </c>
      <c r="L358" s="159">
        <f>SUM(O358,Y358,AI358,AS358,BC358,BM358,BW358)</f>
        <v>9470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3500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1280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2800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890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90">
        <v>500</v>
      </c>
      <c r="BX358" s="173">
        <v>0</v>
      </c>
      <c r="BY358" s="210">
        <f t="shared" si="6"/>
        <v>500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500</v>
      </c>
      <c r="CE358" s="173"/>
    </row>
    <row r="359" spans="1:83" ht="29.25" hidden="1">
      <c r="A359" s="239"/>
      <c r="B359" s="239"/>
      <c r="C359" s="239"/>
      <c r="D359" s="239"/>
      <c r="E359" s="239"/>
      <c r="F359" s="239"/>
      <c r="G359" s="240"/>
      <c r="H359" s="239"/>
      <c r="I359" s="241"/>
      <c r="J359" s="241"/>
      <c r="K359" s="237"/>
      <c r="L359" s="237"/>
      <c r="M359" s="237"/>
      <c r="N359" s="236"/>
      <c r="O359" s="244" t="s">
        <v>386</v>
      </c>
      <c r="Q359" s="243">
        <v>316</v>
      </c>
      <c r="R359" s="242" t="s">
        <v>387</v>
      </c>
      <c r="S359" s="243"/>
      <c r="T359" s="244"/>
      <c r="U359" s="244"/>
      <c r="V359" s="244"/>
      <c r="W359" s="236"/>
      <c r="X359" s="236"/>
      <c r="Y359" s="291"/>
      <c r="Z359" s="245"/>
      <c r="AA359" s="243">
        <v>316</v>
      </c>
      <c r="AB359" s="242" t="s">
        <v>387</v>
      </c>
      <c r="AC359" s="243"/>
      <c r="AD359" s="244"/>
      <c r="AE359" s="244"/>
      <c r="AF359" s="244"/>
      <c r="AG359" s="236"/>
      <c r="AH359" s="236"/>
      <c r="AI359" s="291"/>
      <c r="AJ359" s="245"/>
      <c r="AK359" s="243">
        <v>316</v>
      </c>
      <c r="AL359" s="242" t="s">
        <v>387</v>
      </c>
      <c r="AM359" s="243"/>
      <c r="AN359" s="244"/>
      <c r="AO359" s="244"/>
      <c r="AP359" s="244"/>
      <c r="AQ359" s="236"/>
      <c r="AR359" s="236"/>
      <c r="AS359" s="291"/>
      <c r="AT359" s="245"/>
      <c r="AU359" s="243">
        <v>316</v>
      </c>
      <c r="AV359" s="242" t="s">
        <v>387</v>
      </c>
      <c r="AW359" s="243"/>
      <c r="AX359" s="244"/>
      <c r="AY359" s="244"/>
      <c r="AZ359" s="244"/>
      <c r="BA359" s="236"/>
      <c r="BB359" s="236"/>
      <c r="BC359" s="291"/>
      <c r="BD359" s="245"/>
      <c r="BE359" s="243">
        <v>316</v>
      </c>
      <c r="BF359" s="242" t="s">
        <v>387</v>
      </c>
      <c r="BG359" s="243"/>
      <c r="BH359" s="244"/>
      <c r="BI359" s="244"/>
      <c r="BJ359" s="244"/>
      <c r="BK359" s="236"/>
      <c r="BL359" s="236"/>
      <c r="BM359" s="291"/>
      <c r="BN359" s="245"/>
      <c r="BO359" s="243">
        <v>316</v>
      </c>
      <c r="BP359" s="242" t="s">
        <v>387</v>
      </c>
      <c r="BQ359" s="243"/>
      <c r="BR359" s="244"/>
      <c r="BS359" s="244"/>
      <c r="BT359" s="244"/>
      <c r="BU359" s="236"/>
      <c r="BV359" s="237"/>
      <c r="BW359" s="237"/>
      <c r="BX359" s="237"/>
      <c r="BY359" s="237"/>
      <c r="BZ359" s="237"/>
      <c r="CA359" s="237"/>
      <c r="CB359" s="237"/>
      <c r="CC359" s="237"/>
      <c r="CD359" s="237"/>
      <c r="CE359" s="237"/>
    </row>
    <row r="360" spans="1:83" ht="29.25" hidden="1">
      <c r="A360" s="239"/>
      <c r="B360" s="239"/>
      <c r="C360" s="239"/>
      <c r="D360" s="239"/>
      <c r="E360" s="239"/>
      <c r="F360" s="239"/>
      <c r="G360" s="240"/>
      <c r="H360" s="239"/>
      <c r="I360" s="241"/>
      <c r="J360" s="241"/>
      <c r="K360" s="237"/>
      <c r="L360" s="237"/>
      <c r="M360" s="237"/>
      <c r="N360" s="236"/>
      <c r="O360" s="242" t="s">
        <v>388</v>
      </c>
      <c r="P360" s="245"/>
      <c r="Q360" s="243"/>
      <c r="R360" s="242" t="s">
        <v>387</v>
      </c>
      <c r="S360" s="243">
        <v>0</v>
      </c>
      <c r="T360" s="242" t="s">
        <v>389</v>
      </c>
      <c r="U360" s="244"/>
      <c r="V360" s="244"/>
      <c r="W360" s="236"/>
      <c r="X360" s="236"/>
      <c r="Y360" s="292"/>
      <c r="Z360" s="245"/>
      <c r="AA360" s="243"/>
      <c r="AB360" s="242" t="s">
        <v>387</v>
      </c>
      <c r="AC360" s="243">
        <v>0</v>
      </c>
      <c r="AD360" s="242" t="s">
        <v>389</v>
      </c>
      <c r="AE360" s="244"/>
      <c r="AF360" s="244"/>
      <c r="AG360" s="236"/>
      <c r="AH360" s="236"/>
      <c r="AI360" s="292"/>
      <c r="AJ360" s="245"/>
      <c r="AK360" s="243"/>
      <c r="AL360" s="242" t="s">
        <v>387</v>
      </c>
      <c r="AM360" s="243">
        <v>0</v>
      </c>
      <c r="AN360" s="242" t="s">
        <v>389</v>
      </c>
      <c r="AO360" s="244"/>
      <c r="AP360" s="244"/>
      <c r="AQ360" s="236"/>
      <c r="AR360" s="236"/>
      <c r="AS360" s="292"/>
      <c r="AT360" s="245"/>
      <c r="AU360" s="243"/>
      <c r="AV360" s="242" t="s">
        <v>387</v>
      </c>
      <c r="AW360" s="243">
        <v>0</v>
      </c>
      <c r="AX360" s="242" t="s">
        <v>389</v>
      </c>
      <c r="AY360" s="244"/>
      <c r="AZ360" s="244"/>
      <c r="BA360" s="236"/>
      <c r="BB360" s="236"/>
      <c r="BC360" s="292"/>
      <c r="BD360" s="245"/>
      <c r="BE360" s="243"/>
      <c r="BF360" s="242" t="s">
        <v>387</v>
      </c>
      <c r="BG360" s="243">
        <v>0</v>
      </c>
      <c r="BH360" s="242" t="s">
        <v>389</v>
      </c>
      <c r="BI360" s="244"/>
      <c r="BJ360" s="244"/>
      <c r="BK360" s="236"/>
      <c r="BL360" s="236"/>
      <c r="BM360" s="292"/>
      <c r="BN360" s="245"/>
      <c r="BO360" s="243"/>
      <c r="BP360" s="242" t="s">
        <v>387</v>
      </c>
      <c r="BQ360" s="243">
        <v>0</v>
      </c>
      <c r="BR360" s="242" t="s">
        <v>389</v>
      </c>
      <c r="BS360" s="244"/>
      <c r="BT360" s="244"/>
      <c r="BU360" s="236"/>
      <c r="BV360" s="237"/>
      <c r="BW360" s="237"/>
      <c r="BX360" s="237"/>
      <c r="BY360" s="237"/>
      <c r="BZ360" s="237"/>
      <c r="CA360" s="237"/>
      <c r="CB360" s="237"/>
      <c r="CC360" s="237"/>
      <c r="CD360" s="237"/>
      <c r="CE360" s="237"/>
    </row>
    <row r="361" spans="1:83" ht="29.25" hidden="1">
      <c r="A361" s="239"/>
      <c r="B361" s="239"/>
      <c r="C361" s="239"/>
      <c r="D361" s="239"/>
      <c r="E361" s="239"/>
      <c r="F361" s="239"/>
      <c r="G361" s="240"/>
      <c r="H361" s="239"/>
      <c r="I361" s="241"/>
      <c r="J361" s="241"/>
      <c r="K361" s="237"/>
      <c r="L361" s="237"/>
      <c r="M361" s="237"/>
      <c r="N361" s="236"/>
      <c r="O361" s="242" t="s">
        <v>390</v>
      </c>
      <c r="P361" s="245"/>
      <c r="Q361" s="243"/>
      <c r="R361" s="242" t="s">
        <v>387</v>
      </c>
      <c r="S361" s="243">
        <v>0</v>
      </c>
      <c r="T361" s="242" t="s">
        <v>389</v>
      </c>
      <c r="U361" s="244"/>
      <c r="V361" s="244"/>
      <c r="W361" s="236"/>
      <c r="X361" s="236"/>
      <c r="Y361" s="292"/>
      <c r="Z361" s="245"/>
      <c r="AA361" s="243"/>
      <c r="AB361" s="242" t="s">
        <v>387</v>
      </c>
      <c r="AC361" s="243">
        <v>0</v>
      </c>
      <c r="AD361" s="242" t="s">
        <v>389</v>
      </c>
      <c r="AE361" s="244"/>
      <c r="AF361" s="244"/>
      <c r="AG361" s="236"/>
      <c r="AH361" s="236"/>
      <c r="AI361" s="292"/>
      <c r="AJ361" s="245"/>
      <c r="AK361" s="243"/>
      <c r="AL361" s="242" t="s">
        <v>387</v>
      </c>
      <c r="AM361" s="243">
        <v>0</v>
      </c>
      <c r="AN361" s="242" t="s">
        <v>389</v>
      </c>
      <c r="AO361" s="244"/>
      <c r="AP361" s="244"/>
      <c r="AQ361" s="236"/>
      <c r="AR361" s="236"/>
      <c r="AS361" s="292"/>
      <c r="AT361" s="245"/>
      <c r="AU361" s="243"/>
      <c r="AV361" s="242" t="s">
        <v>387</v>
      </c>
      <c r="AW361" s="243">
        <v>0</v>
      </c>
      <c r="AX361" s="242" t="s">
        <v>389</v>
      </c>
      <c r="AY361" s="244"/>
      <c r="AZ361" s="244"/>
      <c r="BA361" s="236"/>
      <c r="BB361" s="236"/>
      <c r="BC361" s="292"/>
      <c r="BD361" s="245"/>
      <c r="BE361" s="243"/>
      <c r="BF361" s="242" t="s">
        <v>387</v>
      </c>
      <c r="BG361" s="243">
        <v>0</v>
      </c>
      <c r="BH361" s="242" t="s">
        <v>389</v>
      </c>
      <c r="BI361" s="244"/>
      <c r="BJ361" s="244"/>
      <c r="BK361" s="236"/>
      <c r="BL361" s="236"/>
      <c r="BM361" s="292"/>
      <c r="BN361" s="245"/>
      <c r="BO361" s="243"/>
      <c r="BP361" s="242" t="s">
        <v>387</v>
      </c>
      <c r="BQ361" s="243">
        <v>0</v>
      </c>
      <c r="BR361" s="242" t="s">
        <v>389</v>
      </c>
      <c r="BS361" s="244"/>
      <c r="BT361" s="244"/>
      <c r="BU361" s="236"/>
      <c r="BV361" s="237"/>
      <c r="BW361" s="237"/>
      <c r="BX361" s="237"/>
      <c r="BY361" s="237"/>
      <c r="BZ361" s="237"/>
      <c r="CA361" s="237"/>
      <c r="CB361" s="237"/>
      <c r="CC361" s="237"/>
      <c r="CD361" s="237"/>
      <c r="CE361" s="237"/>
    </row>
    <row r="362" spans="1:83" ht="29.25" hidden="1" customHeight="1">
      <c r="A362" s="239"/>
      <c r="B362" s="239"/>
      <c r="C362" s="239"/>
      <c r="D362" s="239"/>
      <c r="E362" s="239"/>
      <c r="F362" s="239"/>
      <c r="G362" s="240"/>
      <c r="H362" s="239"/>
      <c r="I362" s="241"/>
      <c r="J362" s="241"/>
      <c r="K362" s="237"/>
      <c r="L362" s="237"/>
      <c r="M362" s="237"/>
      <c r="N362" s="237"/>
      <c r="O362" s="242" t="s">
        <v>391</v>
      </c>
      <c r="Q362" s="243"/>
      <c r="R362" s="242" t="s">
        <v>387</v>
      </c>
      <c r="S362" s="243">
        <v>0</v>
      </c>
      <c r="T362" s="242" t="s">
        <v>389</v>
      </c>
      <c r="U362" s="244"/>
      <c r="V362" s="244"/>
      <c r="W362" s="236"/>
      <c r="X362" s="236"/>
      <c r="Y362" s="292"/>
      <c r="Z362" s="245"/>
      <c r="AA362" s="243"/>
      <c r="AB362" s="242" t="s">
        <v>387</v>
      </c>
      <c r="AC362" s="243">
        <v>0</v>
      </c>
      <c r="AD362" s="242" t="s">
        <v>389</v>
      </c>
      <c r="AE362" s="244"/>
      <c r="AF362" s="244"/>
      <c r="AG362" s="236"/>
      <c r="AH362" s="236"/>
      <c r="AI362" s="292"/>
      <c r="AJ362" s="245"/>
      <c r="AK362" s="243"/>
      <c r="AL362" s="242" t="s">
        <v>387</v>
      </c>
      <c r="AM362" s="243">
        <v>0</v>
      </c>
      <c r="AN362" s="242" t="s">
        <v>389</v>
      </c>
      <c r="AO362" s="244"/>
      <c r="AP362" s="244"/>
      <c r="AQ362" s="236"/>
      <c r="AR362" s="236"/>
      <c r="AS362" s="292"/>
      <c r="AT362" s="245"/>
      <c r="AU362" s="243"/>
      <c r="AV362" s="242" t="s">
        <v>387</v>
      </c>
      <c r="AW362" s="243">
        <v>0</v>
      </c>
      <c r="AX362" s="242" t="s">
        <v>389</v>
      </c>
      <c r="AY362" s="244"/>
      <c r="AZ362" s="244"/>
      <c r="BA362" s="236"/>
      <c r="BB362" s="236"/>
      <c r="BC362" s="292"/>
      <c r="BD362" s="245"/>
      <c r="BE362" s="243"/>
      <c r="BF362" s="242" t="s">
        <v>387</v>
      </c>
      <c r="BG362" s="243">
        <v>0</v>
      </c>
      <c r="BH362" s="242" t="s">
        <v>389</v>
      </c>
      <c r="BI362" s="244"/>
      <c r="BJ362" s="244"/>
      <c r="BK362" s="236"/>
      <c r="BL362" s="236"/>
      <c r="BM362" s="292"/>
      <c r="BN362" s="245"/>
      <c r="BO362" s="243"/>
      <c r="BP362" s="242" t="s">
        <v>387</v>
      </c>
      <c r="BQ362" s="243">
        <v>0</v>
      </c>
      <c r="BR362" s="242" t="s">
        <v>389</v>
      </c>
      <c r="BS362" s="244"/>
      <c r="BT362" s="244"/>
      <c r="BU362" s="236"/>
      <c r="BV362" s="237"/>
      <c r="BW362" s="237"/>
      <c r="BX362" s="237"/>
      <c r="BY362" s="237"/>
      <c r="BZ362" s="237"/>
      <c r="CA362" s="237"/>
      <c r="CB362" s="237"/>
      <c r="CC362" s="237"/>
      <c r="CD362" s="237"/>
      <c r="CE362" s="237"/>
    </row>
    <row r="363" spans="1:83" ht="29.25" hidden="1" customHeight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7"/>
      <c r="O363" s="242" t="s">
        <v>392</v>
      </c>
      <c r="Q363" s="243"/>
      <c r="R363" s="242" t="s">
        <v>387</v>
      </c>
      <c r="S363" s="243">
        <v>0</v>
      </c>
      <c r="T363" s="242" t="s">
        <v>389</v>
      </c>
      <c r="U363" s="244"/>
      <c r="V363" s="244"/>
      <c r="W363" s="236"/>
      <c r="X363" s="236"/>
      <c r="Y363" s="292"/>
      <c r="Z363" s="245"/>
      <c r="AA363" s="243"/>
      <c r="AB363" s="242" t="s">
        <v>387</v>
      </c>
      <c r="AC363" s="243">
        <v>0</v>
      </c>
      <c r="AD363" s="242" t="s">
        <v>389</v>
      </c>
      <c r="AE363" s="244"/>
      <c r="AF363" s="244"/>
      <c r="AG363" s="236"/>
      <c r="AH363" s="236"/>
      <c r="AI363" s="292"/>
      <c r="AJ363" s="245"/>
      <c r="AK363" s="243"/>
      <c r="AL363" s="242" t="s">
        <v>387</v>
      </c>
      <c r="AM363" s="243">
        <v>0</v>
      </c>
      <c r="AN363" s="242" t="s">
        <v>389</v>
      </c>
      <c r="AO363" s="244"/>
      <c r="AP363" s="244"/>
      <c r="AQ363" s="236"/>
      <c r="AR363" s="236"/>
      <c r="AS363" s="292"/>
      <c r="AT363" s="245"/>
      <c r="AU363" s="243"/>
      <c r="AV363" s="242" t="s">
        <v>387</v>
      </c>
      <c r="AW363" s="243">
        <v>0</v>
      </c>
      <c r="AX363" s="242" t="s">
        <v>389</v>
      </c>
      <c r="AY363" s="244"/>
      <c r="AZ363" s="244"/>
      <c r="BA363" s="236"/>
      <c r="BB363" s="236"/>
      <c r="BC363" s="292"/>
      <c r="BD363" s="245"/>
      <c r="BE363" s="243"/>
      <c r="BF363" s="242" t="s">
        <v>387</v>
      </c>
      <c r="BG363" s="243">
        <v>0</v>
      </c>
      <c r="BH363" s="242" t="s">
        <v>389</v>
      </c>
      <c r="BI363" s="244"/>
      <c r="BJ363" s="244"/>
      <c r="BK363" s="236"/>
      <c r="BL363" s="236"/>
      <c r="BM363" s="292"/>
      <c r="BN363" s="245"/>
      <c r="BO363" s="243"/>
      <c r="BP363" s="242" t="s">
        <v>387</v>
      </c>
      <c r="BQ363" s="243">
        <v>0</v>
      </c>
      <c r="BR363" s="242" t="s">
        <v>389</v>
      </c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7"/>
      <c r="O364" s="242" t="s">
        <v>393</v>
      </c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</sheetData>
  <autoFilter ref="H1:H364" xr:uid="{00000000-0001-0000-0700-000000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483" t="s">
        <v>14</v>
      </c>
      <c r="B1" s="482"/>
      <c r="C1" s="482"/>
      <c r="D1" s="482"/>
      <c r="E1" s="482"/>
      <c r="F1" s="484"/>
      <c r="G1" s="116"/>
      <c r="H1" s="485" t="s">
        <v>15</v>
      </c>
      <c r="I1" s="486"/>
      <c r="J1" s="486"/>
      <c r="K1" s="486"/>
      <c r="L1" s="486"/>
      <c r="M1" s="487"/>
      <c r="N1" s="116"/>
      <c r="O1" s="485" t="s">
        <v>16</v>
      </c>
      <c r="P1" s="486"/>
      <c r="Q1" s="486"/>
      <c r="R1" s="486"/>
      <c r="S1" s="486"/>
      <c r="T1" s="486"/>
      <c r="U1" s="116"/>
      <c r="V1" s="485" t="s">
        <v>17</v>
      </c>
      <c r="W1" s="486"/>
      <c r="X1" s="486"/>
      <c r="Y1" s="486"/>
      <c r="Z1" s="486"/>
      <c r="AA1" s="486"/>
      <c r="AB1" s="116"/>
      <c r="AC1" s="485" t="s">
        <v>394</v>
      </c>
      <c r="AD1" s="486"/>
      <c r="AE1" s="486"/>
      <c r="AF1" s="486"/>
      <c r="AG1" s="486"/>
      <c r="AH1" s="486"/>
      <c r="AI1" s="116"/>
      <c r="AJ1" s="485" t="s">
        <v>19</v>
      </c>
      <c r="AK1" s="486"/>
      <c r="AL1" s="486"/>
      <c r="AM1" s="486"/>
      <c r="AN1" s="486"/>
      <c r="AO1" s="486"/>
      <c r="AP1" s="116"/>
      <c r="AQ1" s="485" t="s">
        <v>395</v>
      </c>
      <c r="AR1" s="486"/>
      <c r="AS1" s="486"/>
      <c r="AT1" s="486"/>
      <c r="AU1" s="486"/>
      <c r="AV1" s="48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488" t="s">
        <v>10</v>
      </c>
      <c r="CU1" s="489"/>
      <c r="CV1" s="489"/>
      <c r="CW1" s="489"/>
      <c r="CX1" s="489"/>
      <c r="CY1" s="489"/>
      <c r="CZ1" s="489"/>
      <c r="DA1" s="489"/>
      <c r="DB1" s="489"/>
      <c r="DC1" s="489"/>
      <c r="DD1" s="489"/>
      <c r="DE1" s="489"/>
      <c r="DF1" s="489"/>
      <c r="DG1" s="489"/>
      <c r="DH1" s="489"/>
      <c r="DI1" s="489"/>
      <c r="DJ1" s="489"/>
      <c r="DK1" s="489"/>
      <c r="DL1" s="489"/>
      <c r="DM1" s="489"/>
      <c r="DN1" s="49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491" t="s">
        <v>18</v>
      </c>
      <c r="BC2" s="489"/>
      <c r="BD2" s="489"/>
      <c r="BE2" s="490"/>
      <c r="BF2" s="492" t="s">
        <v>368</v>
      </c>
      <c r="BG2" s="493"/>
      <c r="BH2" s="493"/>
      <c r="BI2" s="493"/>
      <c r="BJ2" s="493"/>
      <c r="BK2" s="494"/>
      <c r="BL2" s="491" t="s">
        <v>19</v>
      </c>
      <c r="BM2" s="489"/>
      <c r="BN2" s="489"/>
      <c r="BO2" s="490"/>
      <c r="BP2" s="492" t="s">
        <v>368</v>
      </c>
      <c r="BQ2" s="493"/>
      <c r="BR2" s="493"/>
      <c r="BS2" s="493"/>
      <c r="BT2" s="493"/>
      <c r="BU2" s="494"/>
      <c r="BV2" s="491" t="s">
        <v>20</v>
      </c>
      <c r="BW2" s="49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491" t="s">
        <v>17</v>
      </c>
      <c r="CI2" s="489"/>
      <c r="CJ2" s="490"/>
      <c r="CK2" s="491" t="s">
        <v>18</v>
      </c>
      <c r="CL2" s="489"/>
      <c r="CM2" s="490"/>
      <c r="CN2" s="491" t="s">
        <v>19</v>
      </c>
      <c r="CO2" s="489"/>
      <c r="CP2" s="490"/>
      <c r="CQ2" s="491" t="s">
        <v>20</v>
      </c>
      <c r="CR2" s="489"/>
      <c r="CS2" s="490"/>
      <c r="CT2" s="491" t="s">
        <v>14</v>
      </c>
      <c r="CU2" s="489"/>
      <c r="CV2" s="490"/>
      <c r="CW2" s="491" t="s">
        <v>15</v>
      </c>
      <c r="CX2" s="489"/>
      <c r="CY2" s="490"/>
      <c r="CZ2" s="491" t="s">
        <v>16</v>
      </c>
      <c r="DA2" s="489"/>
      <c r="DB2" s="490"/>
      <c r="DC2" s="491" t="s">
        <v>17</v>
      </c>
      <c r="DD2" s="489"/>
      <c r="DE2" s="490"/>
      <c r="DF2" s="491" t="s">
        <v>18</v>
      </c>
      <c r="DG2" s="489"/>
      <c r="DH2" s="490"/>
      <c r="DI2" s="491" t="s">
        <v>19</v>
      </c>
      <c r="DJ2" s="489"/>
      <c r="DK2" s="490"/>
      <c r="DL2" s="491" t="s">
        <v>20</v>
      </c>
      <c r="DM2" s="489"/>
      <c r="DN2" s="49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491"/>
      <c r="BC3" s="489"/>
      <c r="BD3" s="489"/>
      <c r="BE3" s="490"/>
      <c r="BF3" s="495"/>
      <c r="BG3" s="486"/>
      <c r="BH3" s="486"/>
      <c r="BI3" s="486"/>
      <c r="BJ3" s="486"/>
      <c r="BK3" s="487"/>
      <c r="BL3" s="491"/>
      <c r="BM3" s="489"/>
      <c r="BN3" s="489"/>
      <c r="BO3" s="490"/>
      <c r="BP3" s="495"/>
      <c r="BQ3" s="486"/>
      <c r="BR3" s="486"/>
      <c r="BS3" s="486"/>
      <c r="BT3" s="486"/>
      <c r="BU3" s="487"/>
      <c r="BV3" s="491"/>
      <c r="BW3" s="49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491"/>
      <c r="DG3" s="489"/>
      <c r="DH3" s="490"/>
      <c r="DI3" s="491"/>
      <c r="DJ3" s="489"/>
      <c r="DK3" s="490"/>
      <c r="DL3" s="491"/>
      <c r="DM3" s="489"/>
      <c r="DN3" s="49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481" t="s">
        <v>386</v>
      </c>
      <c r="P359" s="48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481" t="s">
        <v>386</v>
      </c>
      <c r="Z359" s="48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481" t="s">
        <v>386</v>
      </c>
      <c r="AJ359" s="48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481" t="s">
        <v>386</v>
      </c>
      <c r="AT359" s="48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481" t="s">
        <v>386</v>
      </c>
      <c r="BD359" s="48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481" t="s">
        <v>386</v>
      </c>
      <c r="BN359" s="48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481" t="s">
        <v>386</v>
      </c>
      <c r="BX359" s="482"/>
      <c r="BY359" s="48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481" t="s">
        <v>391</v>
      </c>
      <c r="P362" s="48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481" t="s">
        <v>391</v>
      </c>
      <c r="Z362" s="48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481" t="s">
        <v>391</v>
      </c>
      <c r="AJ362" s="48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481" t="s">
        <v>391</v>
      </c>
      <c r="AT362" s="48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481" t="s">
        <v>391</v>
      </c>
      <c r="BD362" s="48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481" t="s">
        <v>391</v>
      </c>
      <c r="BN362" s="48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481" t="s">
        <v>391</v>
      </c>
      <c r="BX362" s="482"/>
      <c r="BY362" s="482"/>
      <c r="BZ362" s="482"/>
      <c r="CA362" s="482"/>
      <c r="CB362" s="482"/>
      <c r="CC362" s="482"/>
      <c r="CD362" s="482"/>
      <c r="CE362" s="48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481" t="s">
        <v>392</v>
      </c>
      <c r="P363" s="48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481" t="s">
        <v>392</v>
      </c>
      <c r="Z363" s="48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481" t="s">
        <v>392</v>
      </c>
      <c r="AJ363" s="48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481" t="s">
        <v>392</v>
      </c>
      <c r="AT363" s="48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481" t="s">
        <v>392</v>
      </c>
      <c r="BD363" s="48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481" t="s">
        <v>392</v>
      </c>
      <c r="BN363" s="48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481" t="s">
        <v>392</v>
      </c>
      <c r="BX363" s="482"/>
      <c r="BY363" s="482"/>
      <c r="BZ363" s="482"/>
      <c r="CA363" s="482"/>
      <c r="CB363" s="482"/>
      <c r="CC363" s="482"/>
      <c r="CD363" s="482"/>
      <c r="CE363" s="48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481" t="s">
        <v>393</v>
      </c>
      <c r="P364" s="48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481" t="s">
        <v>393</v>
      </c>
      <c r="Z364" s="48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481" t="s">
        <v>393</v>
      </c>
      <c r="AJ364" s="48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481" t="s">
        <v>393</v>
      </c>
      <c r="AT364" s="48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481" t="s">
        <v>393</v>
      </c>
      <c r="BD364" s="48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481" t="s">
        <v>393</v>
      </c>
      <c r="BN364" s="48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481" t="s">
        <v>393</v>
      </c>
      <c r="BX364" s="482"/>
      <c r="BY364" s="482"/>
      <c r="BZ364" s="482"/>
      <c r="CA364" s="482"/>
      <c r="CB364" s="482"/>
      <c r="CC364" s="482"/>
      <c r="CD364" s="482"/>
      <c r="CE364" s="48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68"/>
  <sheetViews>
    <sheetView zoomScale="90" zoomScaleNormal="90" workbookViewId="0">
      <selection activeCell="N371" sqref="N37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51" t="s">
        <v>0</v>
      </c>
      <c r="B1" s="454" t="s">
        <v>1</v>
      </c>
      <c r="C1" s="454" t="s">
        <v>2</v>
      </c>
      <c r="D1" s="454" t="s">
        <v>3</v>
      </c>
      <c r="E1" s="454" t="s">
        <v>4</v>
      </c>
      <c r="F1" s="455" t="s">
        <v>5</v>
      </c>
      <c r="G1" s="456" t="s">
        <v>6</v>
      </c>
      <c r="H1" s="155" t="s">
        <v>7</v>
      </c>
      <c r="I1" s="457" t="s">
        <v>8</v>
      </c>
      <c r="J1" s="473"/>
      <c r="K1" s="459"/>
      <c r="L1" s="472"/>
      <c r="M1" s="473"/>
      <c r="N1" s="479" t="s">
        <v>435</v>
      </c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  <c r="AA1" s="472"/>
      <c r="AB1" s="472"/>
      <c r="AC1" s="472"/>
      <c r="AD1" s="472"/>
      <c r="AE1" s="472"/>
      <c r="AF1" s="472"/>
      <c r="AG1" s="472"/>
      <c r="AH1" s="472"/>
      <c r="AI1" s="472"/>
      <c r="AJ1" s="472"/>
      <c r="AK1" s="472"/>
      <c r="AL1" s="472"/>
      <c r="AM1" s="472"/>
      <c r="AN1" s="472"/>
      <c r="AO1" s="472"/>
      <c r="AP1" s="472"/>
      <c r="AQ1" s="472"/>
      <c r="AR1" s="472"/>
      <c r="AS1" s="472"/>
      <c r="AT1" s="472"/>
      <c r="AU1" s="472"/>
      <c r="AV1" s="472"/>
      <c r="AW1" s="472"/>
      <c r="AX1" s="472"/>
      <c r="AY1" s="472"/>
      <c r="AZ1" s="472"/>
      <c r="BA1" s="472"/>
      <c r="BB1" s="472"/>
      <c r="BC1" s="472"/>
      <c r="BD1" s="472"/>
      <c r="BE1" s="472"/>
      <c r="BF1" s="472"/>
      <c r="BG1" s="472"/>
      <c r="BH1" s="472"/>
      <c r="BI1" s="472"/>
      <c r="BJ1" s="472"/>
      <c r="BK1" s="472"/>
      <c r="BL1" s="472"/>
      <c r="BM1" s="472"/>
      <c r="BN1" s="472"/>
      <c r="BO1" s="472"/>
      <c r="BP1" s="472"/>
      <c r="BQ1" s="472"/>
      <c r="BR1" s="472"/>
      <c r="BS1" s="472"/>
      <c r="BT1" s="472"/>
      <c r="BU1" s="472"/>
      <c r="BV1" s="472"/>
      <c r="BW1" s="472"/>
      <c r="BX1" s="472"/>
      <c r="BY1" s="472"/>
      <c r="BZ1" s="472"/>
      <c r="CA1" s="472"/>
      <c r="CB1" s="472"/>
      <c r="CC1" s="472"/>
      <c r="CD1" s="472"/>
      <c r="CE1" s="473"/>
    </row>
    <row r="2" spans="1:83" ht="26.25" hidden="1">
      <c r="A2" s="452"/>
      <c r="B2" s="452"/>
      <c r="C2" s="452"/>
      <c r="D2" s="452"/>
      <c r="E2" s="452"/>
      <c r="F2" s="452"/>
      <c r="G2" s="452"/>
      <c r="H2" s="246"/>
      <c r="I2" s="480" t="s">
        <v>11</v>
      </c>
      <c r="J2" s="480" t="s">
        <v>12</v>
      </c>
      <c r="K2" s="459" t="s">
        <v>13</v>
      </c>
      <c r="L2" s="472"/>
      <c r="M2" s="473"/>
      <c r="N2" s="465" t="s">
        <v>14</v>
      </c>
      <c r="O2" s="472"/>
      <c r="P2" s="472"/>
      <c r="Q2" s="473"/>
      <c r="R2" s="466" t="s">
        <v>368</v>
      </c>
      <c r="S2" s="467"/>
      <c r="T2" s="467"/>
      <c r="U2" s="467"/>
      <c r="V2" s="467"/>
      <c r="W2" s="468"/>
      <c r="X2" s="465" t="s">
        <v>15</v>
      </c>
      <c r="Y2" s="472"/>
      <c r="Z2" s="472"/>
      <c r="AA2" s="473"/>
      <c r="AB2" s="466" t="s">
        <v>368</v>
      </c>
      <c r="AC2" s="467"/>
      <c r="AD2" s="467"/>
      <c r="AE2" s="467"/>
      <c r="AF2" s="467"/>
      <c r="AG2" s="468"/>
      <c r="AH2" s="465" t="s">
        <v>16</v>
      </c>
      <c r="AI2" s="472"/>
      <c r="AJ2" s="472"/>
      <c r="AK2" s="473"/>
      <c r="AL2" s="466" t="s">
        <v>368</v>
      </c>
      <c r="AM2" s="467"/>
      <c r="AN2" s="467"/>
      <c r="AO2" s="467"/>
      <c r="AP2" s="467"/>
      <c r="AQ2" s="468"/>
      <c r="AR2" s="465" t="s">
        <v>17</v>
      </c>
      <c r="AS2" s="472"/>
      <c r="AT2" s="472"/>
      <c r="AU2" s="473"/>
      <c r="AV2" s="466" t="s">
        <v>368</v>
      </c>
      <c r="AW2" s="467"/>
      <c r="AX2" s="467"/>
      <c r="AY2" s="467"/>
      <c r="AZ2" s="467"/>
      <c r="BA2" s="468"/>
      <c r="BB2" s="465" t="s">
        <v>18</v>
      </c>
      <c r="BC2" s="472"/>
      <c r="BD2" s="472"/>
      <c r="BE2" s="473"/>
      <c r="BF2" s="466" t="s">
        <v>368</v>
      </c>
      <c r="BG2" s="467"/>
      <c r="BH2" s="467"/>
      <c r="BI2" s="467"/>
      <c r="BJ2" s="467"/>
      <c r="BK2" s="468"/>
      <c r="BL2" s="465" t="s">
        <v>19</v>
      </c>
      <c r="BM2" s="472"/>
      <c r="BN2" s="472"/>
      <c r="BO2" s="473"/>
      <c r="BP2" s="466" t="s">
        <v>368</v>
      </c>
      <c r="BQ2" s="467"/>
      <c r="BR2" s="467"/>
      <c r="BS2" s="467"/>
      <c r="BT2" s="467"/>
      <c r="BU2" s="468"/>
      <c r="BV2" s="465" t="s">
        <v>20</v>
      </c>
      <c r="BW2" s="472"/>
      <c r="BX2" s="472"/>
      <c r="BY2" s="473"/>
      <c r="BZ2" s="466" t="s">
        <v>368</v>
      </c>
      <c r="CA2" s="467"/>
      <c r="CB2" s="467"/>
      <c r="CC2" s="467"/>
      <c r="CD2" s="467"/>
      <c r="CE2" s="468"/>
    </row>
    <row r="3" spans="1:83" ht="26.25" hidden="1">
      <c r="A3" s="452"/>
      <c r="B3" s="452"/>
      <c r="C3" s="452"/>
      <c r="D3" s="452"/>
      <c r="E3" s="452"/>
      <c r="F3" s="452"/>
      <c r="G3" s="452"/>
      <c r="H3" s="246"/>
      <c r="I3" s="452"/>
      <c r="J3" s="452"/>
      <c r="K3" s="459" t="s">
        <v>21</v>
      </c>
      <c r="L3" s="472"/>
      <c r="M3" s="473"/>
      <c r="N3" s="465"/>
      <c r="O3" s="472"/>
      <c r="P3" s="472"/>
      <c r="Q3" s="473"/>
      <c r="R3" s="469"/>
      <c r="S3" s="470"/>
      <c r="T3" s="470"/>
      <c r="U3" s="470"/>
      <c r="V3" s="470"/>
      <c r="W3" s="471"/>
      <c r="X3" s="465"/>
      <c r="Y3" s="472"/>
      <c r="Z3" s="472"/>
      <c r="AA3" s="473"/>
      <c r="AB3" s="469"/>
      <c r="AC3" s="470"/>
      <c r="AD3" s="470"/>
      <c r="AE3" s="470"/>
      <c r="AF3" s="470"/>
      <c r="AG3" s="471"/>
      <c r="AH3" s="465"/>
      <c r="AI3" s="472"/>
      <c r="AJ3" s="472"/>
      <c r="AK3" s="473"/>
      <c r="AL3" s="469"/>
      <c r="AM3" s="470"/>
      <c r="AN3" s="470"/>
      <c r="AO3" s="470"/>
      <c r="AP3" s="470"/>
      <c r="AQ3" s="471"/>
      <c r="AR3" s="465"/>
      <c r="AS3" s="472"/>
      <c r="AT3" s="472"/>
      <c r="AU3" s="473"/>
      <c r="AV3" s="469"/>
      <c r="AW3" s="470"/>
      <c r="AX3" s="470"/>
      <c r="AY3" s="470"/>
      <c r="AZ3" s="470"/>
      <c r="BA3" s="471"/>
      <c r="BB3" s="465"/>
      <c r="BC3" s="472"/>
      <c r="BD3" s="472"/>
      <c r="BE3" s="473"/>
      <c r="BF3" s="469"/>
      <c r="BG3" s="470"/>
      <c r="BH3" s="470"/>
      <c r="BI3" s="470"/>
      <c r="BJ3" s="470"/>
      <c r="BK3" s="471"/>
      <c r="BL3" s="465"/>
      <c r="BM3" s="472"/>
      <c r="BN3" s="472"/>
      <c r="BO3" s="473"/>
      <c r="BP3" s="469"/>
      <c r="BQ3" s="470"/>
      <c r="BR3" s="470"/>
      <c r="BS3" s="470"/>
      <c r="BT3" s="470"/>
      <c r="BU3" s="471"/>
      <c r="BV3" s="465"/>
      <c r="BW3" s="472"/>
      <c r="BX3" s="472"/>
      <c r="BY3" s="473"/>
      <c r="BZ3" s="469"/>
      <c r="CA3" s="470"/>
      <c r="CB3" s="470"/>
      <c r="CC3" s="470"/>
      <c r="CD3" s="470"/>
      <c r="CE3" s="471"/>
    </row>
    <row r="4" spans="1:83" ht="56.25" hidden="1" customHeight="1">
      <c r="A4" s="453"/>
      <c r="B4" s="453"/>
      <c r="C4" s="453"/>
      <c r="D4" s="453"/>
      <c r="E4" s="453"/>
      <c r="F4" s="453"/>
      <c r="G4" s="453"/>
      <c r="H4" s="247"/>
      <c r="I4" s="453"/>
      <c r="J4" s="45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2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2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2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331">
        <v>1113220</v>
      </c>
      <c r="G357" s="332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81">
        <v>1113218</v>
      </c>
      <c r="G358" s="382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83">
        <v>1113221</v>
      </c>
      <c r="G359" s="384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68"/>
      <c r="D360" s="168"/>
      <c r="E360" s="182"/>
      <c r="F360" s="331">
        <v>1113222</v>
      </c>
      <c r="G360" s="332" t="s">
        <v>425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82"/>
      <c r="F361" s="331">
        <v>1113223</v>
      </c>
      <c r="G361" s="332" t="s">
        <v>430</v>
      </c>
      <c r="H361" s="178" t="s">
        <v>42</v>
      </c>
      <c r="I361" s="168"/>
      <c r="J361" s="158"/>
      <c r="K361" s="172"/>
      <c r="L361" s="159"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68"/>
      <c r="C362" s="168"/>
      <c r="D362" s="168"/>
      <c r="E362" s="182"/>
      <c r="F362" s="331"/>
      <c r="G362" s="332" t="s">
        <v>444</v>
      </c>
      <c r="H362" s="178" t="s">
        <v>42</v>
      </c>
      <c r="I362" s="168"/>
      <c r="J362" s="158"/>
      <c r="K362" s="172">
        <v>0</v>
      </c>
      <c r="L362" s="159">
        <f t="shared" si="8"/>
        <v>0</v>
      </c>
      <c r="M362" s="172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>
        <v>0</v>
      </c>
      <c r="BY362" s="210">
        <f t="shared" si="6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7"/>
        <v>0</v>
      </c>
      <c r="CE362" s="173"/>
    </row>
    <row r="363" spans="1:83" ht="29.25" hidden="1" customHeight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2" t="s">
        <v>386</v>
      </c>
      <c r="Q363" s="243">
        <v>316</v>
      </c>
      <c r="R363" s="242" t="s">
        <v>387</v>
      </c>
      <c r="S363" s="243"/>
      <c r="T363" s="244"/>
      <c r="U363" s="244"/>
      <c r="V363" s="244"/>
      <c r="W363" s="236"/>
      <c r="X363" s="236"/>
      <c r="Y363" s="291"/>
      <c r="Z363" s="245"/>
      <c r="AA363" s="243">
        <v>316</v>
      </c>
      <c r="AB363" s="242" t="s">
        <v>387</v>
      </c>
      <c r="AC363" s="243"/>
      <c r="AD363" s="244"/>
      <c r="AE363" s="244"/>
      <c r="AF363" s="244"/>
      <c r="AG363" s="236"/>
      <c r="AH363" s="236"/>
      <c r="AI363" s="291"/>
      <c r="AJ363" s="245"/>
      <c r="AK363" s="243">
        <v>316</v>
      </c>
      <c r="AL363" s="242" t="s">
        <v>387</v>
      </c>
      <c r="AM363" s="243"/>
      <c r="AN363" s="244"/>
      <c r="AO363" s="244"/>
      <c r="AP363" s="244"/>
      <c r="AQ363" s="236"/>
      <c r="AR363" s="236"/>
      <c r="AS363" s="291"/>
      <c r="AT363" s="245"/>
      <c r="AU363" s="243">
        <v>316</v>
      </c>
      <c r="AV363" s="242" t="s">
        <v>387</v>
      </c>
      <c r="AW363" s="243"/>
      <c r="AX363" s="244"/>
      <c r="AY363" s="244"/>
      <c r="AZ363" s="244"/>
      <c r="BA363" s="236"/>
      <c r="BB363" s="236"/>
      <c r="BC363" s="291"/>
      <c r="BD363" s="245"/>
      <c r="BE363" s="243">
        <v>316</v>
      </c>
      <c r="BF363" s="242" t="s">
        <v>387</v>
      </c>
      <c r="BG363" s="243"/>
      <c r="BH363" s="244"/>
      <c r="BI363" s="244"/>
      <c r="BJ363" s="244"/>
      <c r="BK363" s="236"/>
      <c r="BL363" s="236"/>
      <c r="BM363" s="291"/>
      <c r="BN363" s="245"/>
      <c r="BO363" s="243">
        <v>316</v>
      </c>
      <c r="BP363" s="242" t="s">
        <v>387</v>
      </c>
      <c r="BQ363" s="243"/>
      <c r="BR363" s="244"/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388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390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391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392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393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</sheetData>
  <autoFilter ref="A1:CE368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483" t="s">
        <v>14</v>
      </c>
      <c r="B1" s="482"/>
      <c r="C1" s="482"/>
      <c r="D1" s="482"/>
      <c r="E1" s="482"/>
      <c r="F1" s="484"/>
      <c r="G1" s="116"/>
      <c r="H1" s="485" t="s">
        <v>15</v>
      </c>
      <c r="I1" s="486"/>
      <c r="J1" s="486"/>
      <c r="K1" s="486"/>
      <c r="L1" s="486"/>
      <c r="M1" s="487"/>
      <c r="N1" s="116"/>
      <c r="O1" s="485" t="s">
        <v>16</v>
      </c>
      <c r="P1" s="486"/>
      <c r="Q1" s="486"/>
      <c r="R1" s="486"/>
      <c r="S1" s="486"/>
      <c r="T1" s="486"/>
      <c r="U1" s="116"/>
      <c r="V1" s="485" t="s">
        <v>17</v>
      </c>
      <c r="W1" s="486"/>
      <c r="X1" s="486"/>
      <c r="Y1" s="486"/>
      <c r="Z1" s="486"/>
      <c r="AA1" s="486"/>
      <c r="AB1" s="116"/>
      <c r="AC1" s="485" t="s">
        <v>394</v>
      </c>
      <c r="AD1" s="486"/>
      <c r="AE1" s="486"/>
      <c r="AF1" s="486"/>
      <c r="AG1" s="486"/>
      <c r="AH1" s="486"/>
      <c r="AI1" s="116"/>
      <c r="AJ1" s="485" t="s">
        <v>19</v>
      </c>
      <c r="AK1" s="486"/>
      <c r="AL1" s="486"/>
      <c r="AM1" s="486"/>
      <c r="AN1" s="486"/>
      <c r="AO1" s="486"/>
      <c r="AP1" s="116"/>
      <c r="AQ1" s="485" t="s">
        <v>395</v>
      </c>
      <c r="AR1" s="486"/>
      <c r="AS1" s="486"/>
      <c r="AT1" s="486"/>
      <c r="AU1" s="486"/>
      <c r="AV1" s="48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488" t="s">
        <v>10</v>
      </c>
      <c r="CU1" s="489"/>
      <c r="CV1" s="489"/>
      <c r="CW1" s="489"/>
      <c r="CX1" s="489"/>
      <c r="CY1" s="489"/>
      <c r="CZ1" s="489"/>
      <c r="DA1" s="489"/>
      <c r="DB1" s="489"/>
      <c r="DC1" s="489"/>
      <c r="DD1" s="489"/>
      <c r="DE1" s="489"/>
      <c r="DF1" s="489"/>
      <c r="DG1" s="489"/>
      <c r="DH1" s="489"/>
      <c r="DI1" s="489"/>
      <c r="DJ1" s="489"/>
      <c r="DK1" s="489"/>
      <c r="DL1" s="489"/>
      <c r="DM1" s="489"/>
      <c r="DN1" s="49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491" t="s">
        <v>18</v>
      </c>
      <c r="BC2" s="489"/>
      <c r="BD2" s="489"/>
      <c r="BE2" s="490"/>
      <c r="BF2" s="492" t="s">
        <v>368</v>
      </c>
      <c r="BG2" s="493"/>
      <c r="BH2" s="493"/>
      <c r="BI2" s="493"/>
      <c r="BJ2" s="493"/>
      <c r="BK2" s="494"/>
      <c r="BL2" s="491" t="s">
        <v>19</v>
      </c>
      <c r="BM2" s="489"/>
      <c r="BN2" s="489"/>
      <c r="BO2" s="490"/>
      <c r="BP2" s="492" t="s">
        <v>368</v>
      </c>
      <c r="BQ2" s="493"/>
      <c r="BR2" s="493"/>
      <c r="BS2" s="493"/>
      <c r="BT2" s="493"/>
      <c r="BU2" s="494"/>
      <c r="BV2" s="491" t="s">
        <v>20</v>
      </c>
      <c r="BW2" s="49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491" t="s">
        <v>17</v>
      </c>
      <c r="CI2" s="489"/>
      <c r="CJ2" s="490"/>
      <c r="CK2" s="491" t="s">
        <v>18</v>
      </c>
      <c r="CL2" s="489"/>
      <c r="CM2" s="490"/>
      <c r="CN2" s="491" t="s">
        <v>19</v>
      </c>
      <c r="CO2" s="489"/>
      <c r="CP2" s="490"/>
      <c r="CQ2" s="491" t="s">
        <v>20</v>
      </c>
      <c r="CR2" s="489"/>
      <c r="CS2" s="490"/>
      <c r="CT2" s="491" t="s">
        <v>14</v>
      </c>
      <c r="CU2" s="489"/>
      <c r="CV2" s="490"/>
      <c r="CW2" s="491" t="s">
        <v>15</v>
      </c>
      <c r="CX2" s="489"/>
      <c r="CY2" s="490"/>
      <c r="CZ2" s="491" t="s">
        <v>16</v>
      </c>
      <c r="DA2" s="489"/>
      <c r="DB2" s="490"/>
      <c r="DC2" s="491" t="s">
        <v>17</v>
      </c>
      <c r="DD2" s="489"/>
      <c r="DE2" s="490"/>
      <c r="DF2" s="491" t="s">
        <v>18</v>
      </c>
      <c r="DG2" s="489"/>
      <c r="DH2" s="490"/>
      <c r="DI2" s="491" t="s">
        <v>19</v>
      </c>
      <c r="DJ2" s="489"/>
      <c r="DK2" s="490"/>
      <c r="DL2" s="491" t="s">
        <v>20</v>
      </c>
      <c r="DM2" s="489"/>
      <c r="DN2" s="49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491"/>
      <c r="BC3" s="489"/>
      <c r="BD3" s="489"/>
      <c r="BE3" s="490"/>
      <c r="BF3" s="495"/>
      <c r="BG3" s="486"/>
      <c r="BH3" s="486"/>
      <c r="BI3" s="486"/>
      <c r="BJ3" s="486"/>
      <c r="BK3" s="487"/>
      <c r="BL3" s="491"/>
      <c r="BM3" s="489"/>
      <c r="BN3" s="489"/>
      <c r="BO3" s="490"/>
      <c r="BP3" s="495"/>
      <c r="BQ3" s="486"/>
      <c r="BR3" s="486"/>
      <c r="BS3" s="486"/>
      <c r="BT3" s="486"/>
      <c r="BU3" s="487"/>
      <c r="BV3" s="491"/>
      <c r="BW3" s="49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491"/>
      <c r="DG3" s="489"/>
      <c r="DH3" s="490"/>
      <c r="DI3" s="491"/>
      <c r="DJ3" s="489"/>
      <c r="DK3" s="490"/>
      <c r="DL3" s="491"/>
      <c r="DM3" s="489"/>
      <c r="DN3" s="49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481" t="s">
        <v>386</v>
      </c>
      <c r="P359" s="48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481" t="s">
        <v>386</v>
      </c>
      <c r="Z359" s="48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481" t="s">
        <v>386</v>
      </c>
      <c r="AJ359" s="48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481" t="s">
        <v>386</v>
      </c>
      <c r="AT359" s="48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481" t="s">
        <v>386</v>
      </c>
      <c r="BD359" s="48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481" t="s">
        <v>386</v>
      </c>
      <c r="BN359" s="48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481" t="s">
        <v>386</v>
      </c>
      <c r="BX359" s="482"/>
      <c r="BY359" s="48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481" t="s">
        <v>391</v>
      </c>
      <c r="P362" s="48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481" t="s">
        <v>391</v>
      </c>
      <c r="Z362" s="48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481" t="s">
        <v>391</v>
      </c>
      <c r="AJ362" s="48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481" t="s">
        <v>391</v>
      </c>
      <c r="AT362" s="48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481" t="s">
        <v>391</v>
      </c>
      <c r="BD362" s="48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481" t="s">
        <v>391</v>
      </c>
      <c r="BN362" s="48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481" t="s">
        <v>391</v>
      </c>
      <c r="BX362" s="482"/>
      <c r="BY362" s="482"/>
      <c r="BZ362" s="482"/>
      <c r="CA362" s="482"/>
      <c r="CB362" s="482"/>
      <c r="CC362" s="482"/>
      <c r="CD362" s="482"/>
      <c r="CE362" s="48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481" t="s">
        <v>392</v>
      </c>
      <c r="P363" s="48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481" t="s">
        <v>392</v>
      </c>
      <c r="Z363" s="48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481" t="s">
        <v>392</v>
      </c>
      <c r="AJ363" s="48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481" t="s">
        <v>392</v>
      </c>
      <c r="AT363" s="48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481" t="s">
        <v>392</v>
      </c>
      <c r="BD363" s="48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481" t="s">
        <v>392</v>
      </c>
      <c r="BN363" s="48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481" t="s">
        <v>392</v>
      </c>
      <c r="BX363" s="482"/>
      <c r="BY363" s="482"/>
      <c r="BZ363" s="482"/>
      <c r="CA363" s="482"/>
      <c r="CB363" s="482"/>
      <c r="CC363" s="482"/>
      <c r="CD363" s="482"/>
      <c r="CE363" s="48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481" t="s">
        <v>393</v>
      </c>
      <c r="P364" s="48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481" t="s">
        <v>393</v>
      </c>
      <c r="Z364" s="48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481" t="s">
        <v>393</v>
      </c>
      <c r="AJ364" s="48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481" t="s">
        <v>393</v>
      </c>
      <c r="AT364" s="48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481" t="s">
        <v>393</v>
      </c>
      <c r="BD364" s="48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481" t="s">
        <v>393</v>
      </c>
      <c r="BN364" s="48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481" t="s">
        <v>393</v>
      </c>
      <c r="BX364" s="482"/>
      <c r="BY364" s="482"/>
      <c r="BZ364" s="482"/>
      <c r="CA364" s="482"/>
      <c r="CB364" s="482"/>
      <c r="CC364" s="482"/>
      <c r="CD364" s="482"/>
      <c r="CE364" s="48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2025-03-18T10:19:45Z</dcterms:modified>
</cp:coreProperties>
</file>