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B2B15AA9-17ED-4C4B-9BE3-8AB5E94DB5E4}" xr6:coauthVersionLast="47" xr6:coauthVersionMax="47" xr10:uidLastSave="{00000000-0000-0000-0000-000000000000}"/>
  <bookViews>
    <workbookView xWindow="-120" yWindow="-120" windowWidth="29040" windowHeight="15720" tabRatio="743" activeTab="9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1'!$H$1:$H$371</definedName>
    <definedName name="_xlnm._FilterDatabase" localSheetId="3" hidden="1">'Week 2'!$H$1:$H$375</definedName>
    <definedName name="_xlnm._FilterDatabase" localSheetId="5" hidden="1">'Week 3'!$H$1:$H$1002</definedName>
    <definedName name="_xlnm._FilterDatabase" localSheetId="7" hidden="1">'Week 4'!$H$1:$H$366</definedName>
    <definedName name="_xlnm._FilterDatabase" localSheetId="9" hidden="1">'Week 5'!$A$1:$CE$370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4" i="10" l="1"/>
  <c r="L363" i="10"/>
  <c r="L362" i="10"/>
  <c r="L361" i="10"/>
  <c r="L360" i="10"/>
  <c r="L359" i="10"/>
  <c r="L358" i="10"/>
  <c r="L357" i="10"/>
  <c r="L336" i="10"/>
  <c r="L335" i="10"/>
  <c r="L325" i="10"/>
  <c r="L324" i="10"/>
  <c r="L323" i="10"/>
  <c r="L322" i="10"/>
  <c r="L321" i="10"/>
  <c r="L320" i="10"/>
  <c r="L180" i="10"/>
  <c r="L174" i="10"/>
  <c r="L169" i="10"/>
  <c r="L144" i="10"/>
  <c r="L141" i="10"/>
  <c r="L114" i="10"/>
  <c r="L104" i="10"/>
  <c r="L101" i="10"/>
  <c r="L62" i="10"/>
  <c r="L343" i="10"/>
  <c r="BY17" i="10"/>
  <c r="BY18" i="10"/>
  <c r="BY19" i="10"/>
  <c r="BY20" i="10"/>
  <c r="BY21" i="10"/>
  <c r="BY22" i="10"/>
  <c r="BY23" i="10"/>
  <c r="BY24" i="10"/>
  <c r="BY25" i="10"/>
  <c r="BY26" i="10"/>
  <c r="BY27" i="10"/>
  <c r="BY28" i="10"/>
  <c r="BY29" i="10"/>
  <c r="BY30" i="10"/>
  <c r="BY31" i="10"/>
  <c r="BY32" i="10"/>
  <c r="BY33" i="10"/>
  <c r="BY34" i="10"/>
  <c r="BY35" i="10"/>
  <c r="BY36" i="10"/>
  <c r="BY37" i="10"/>
  <c r="BY38" i="10"/>
  <c r="BY39" i="10"/>
  <c r="BY40" i="10"/>
  <c r="BY41" i="10"/>
  <c r="BY42" i="10"/>
  <c r="BY43" i="10"/>
  <c r="BY44" i="10"/>
  <c r="BY45" i="10"/>
  <c r="BY46" i="10"/>
  <c r="BY47" i="10"/>
  <c r="BY48" i="10"/>
  <c r="BY49" i="10"/>
  <c r="BY50" i="10"/>
  <c r="BY51" i="10"/>
  <c r="BY52" i="10"/>
  <c r="BY53" i="10"/>
  <c r="BY54" i="10"/>
  <c r="BY55" i="10"/>
  <c r="BY56" i="10"/>
  <c r="BY57" i="10"/>
  <c r="BY58" i="10"/>
  <c r="BY59" i="10"/>
  <c r="BY60" i="10"/>
  <c r="BY61" i="10"/>
  <c r="BY62" i="10"/>
  <c r="BY63" i="10"/>
  <c r="BY64" i="10"/>
  <c r="BY65" i="10"/>
  <c r="BY66" i="10"/>
  <c r="BY67" i="10"/>
  <c r="BY68" i="10"/>
  <c r="BY69" i="10"/>
  <c r="BY70" i="10"/>
  <c r="BY71" i="10"/>
  <c r="BY72" i="10"/>
  <c r="BY73" i="10"/>
  <c r="BY74" i="10"/>
  <c r="BY75" i="10"/>
  <c r="BY76" i="10"/>
  <c r="BY77" i="10"/>
  <c r="BY78" i="10"/>
  <c r="BY79" i="10"/>
  <c r="BY80" i="10"/>
  <c r="BY81" i="10"/>
  <c r="BY82" i="10"/>
  <c r="BY83" i="10"/>
  <c r="BY84" i="10"/>
  <c r="BY85" i="10"/>
  <c r="BY86" i="10"/>
  <c r="BY87" i="10"/>
  <c r="BY88" i="10"/>
  <c r="BY89" i="10"/>
  <c r="BY90" i="10"/>
  <c r="BY91" i="10"/>
  <c r="BY92" i="10"/>
  <c r="BY93" i="10"/>
  <c r="BY94" i="10"/>
  <c r="BY95" i="10"/>
  <c r="BY96" i="10"/>
  <c r="BY97" i="10"/>
  <c r="BY98" i="10"/>
  <c r="BY99" i="10"/>
  <c r="BY100" i="10"/>
  <c r="BY101" i="10"/>
  <c r="BY102" i="10"/>
  <c r="BY103" i="10"/>
  <c r="BY104" i="10"/>
  <c r="BY105" i="10"/>
  <c r="BY106" i="10"/>
  <c r="BY107" i="10"/>
  <c r="BY108" i="10"/>
  <c r="BY109" i="10"/>
  <c r="BY110" i="10"/>
  <c r="BY111" i="10"/>
  <c r="BY112" i="10"/>
  <c r="BY113" i="10"/>
  <c r="BY114" i="10"/>
  <c r="BY115" i="10"/>
  <c r="BY116" i="10"/>
  <c r="BY117" i="10"/>
  <c r="BY118" i="10"/>
  <c r="BY119" i="10"/>
  <c r="BY120" i="10"/>
  <c r="BY121" i="10"/>
  <c r="BY122" i="10"/>
  <c r="BY123" i="10"/>
  <c r="BY124" i="10"/>
  <c r="BY125" i="10"/>
  <c r="BY126" i="10"/>
  <c r="BY127" i="10"/>
  <c r="BY128" i="10"/>
  <c r="BY129" i="10"/>
  <c r="BY130" i="10"/>
  <c r="BY131" i="10"/>
  <c r="BY132" i="10"/>
  <c r="BY133" i="10"/>
  <c r="BY134" i="10"/>
  <c r="BY135" i="10"/>
  <c r="BY136" i="10"/>
  <c r="BY137" i="10"/>
  <c r="BY138" i="10"/>
  <c r="BY139" i="10"/>
  <c r="BY140" i="10"/>
  <c r="BY141" i="10"/>
  <c r="BY142" i="10"/>
  <c r="BY143" i="10"/>
  <c r="BY144" i="10"/>
  <c r="BY145" i="10"/>
  <c r="BY146" i="10"/>
  <c r="BY147" i="10"/>
  <c r="BY148" i="10"/>
  <c r="BY149" i="10"/>
  <c r="BY150" i="10"/>
  <c r="BY151" i="10"/>
  <c r="BY152" i="10"/>
  <c r="BY153" i="10"/>
  <c r="BY154" i="10"/>
  <c r="BY155" i="10"/>
  <c r="BY156" i="10"/>
  <c r="BY157" i="10"/>
  <c r="BY158" i="10"/>
  <c r="BY159" i="10"/>
  <c r="BY160" i="10"/>
  <c r="BY161" i="10"/>
  <c r="BY162" i="10"/>
  <c r="BY163" i="10"/>
  <c r="BY164" i="10"/>
  <c r="BY165" i="10"/>
  <c r="BY166" i="10"/>
  <c r="BY167" i="10"/>
  <c r="BY168" i="10"/>
  <c r="BY169" i="10"/>
  <c r="BY170" i="10"/>
  <c r="BY171" i="10"/>
  <c r="BY172" i="10"/>
  <c r="BY173" i="10"/>
  <c r="BY174" i="10"/>
  <c r="BY175" i="10"/>
  <c r="BY176" i="10"/>
  <c r="BY177" i="10"/>
  <c r="BY178" i="10"/>
  <c r="BY179" i="10"/>
  <c r="BY180" i="10"/>
  <c r="BY181" i="10"/>
  <c r="BY182" i="10"/>
  <c r="BY183" i="10"/>
  <c r="BY184" i="10"/>
  <c r="BY185" i="10"/>
  <c r="BY186" i="10"/>
  <c r="BY187" i="10"/>
  <c r="BY188" i="10"/>
  <c r="BY189" i="10"/>
  <c r="BY190" i="10"/>
  <c r="BY191" i="10"/>
  <c r="BY192" i="10"/>
  <c r="BY193" i="10"/>
  <c r="BY194" i="10"/>
  <c r="BY195" i="10"/>
  <c r="BY196" i="10"/>
  <c r="BY197" i="10"/>
  <c r="BY198" i="10"/>
  <c r="BY199" i="10"/>
  <c r="BY200" i="10"/>
  <c r="BY201" i="10"/>
  <c r="BY202" i="10"/>
  <c r="BY203" i="10"/>
  <c r="BY204" i="10"/>
  <c r="BY205" i="10"/>
  <c r="BY206" i="10"/>
  <c r="BY207" i="10"/>
  <c r="BY208" i="10"/>
  <c r="BY209" i="10"/>
  <c r="BY210" i="10"/>
  <c r="BY211" i="10"/>
  <c r="BY212" i="10"/>
  <c r="BY213" i="10"/>
  <c r="BY214" i="10"/>
  <c r="BY215" i="10"/>
  <c r="BY216" i="10"/>
  <c r="BY217" i="10"/>
  <c r="BY218" i="10"/>
  <c r="BY219" i="10"/>
  <c r="BY220" i="10"/>
  <c r="BY221" i="10"/>
  <c r="BY222" i="10"/>
  <c r="BY223" i="10"/>
  <c r="BY224" i="10"/>
  <c r="BY225" i="10"/>
  <c r="BY226" i="10"/>
  <c r="BY227" i="10"/>
  <c r="BY228" i="10"/>
  <c r="BY229" i="10"/>
  <c r="BY230" i="10"/>
  <c r="BY231" i="10"/>
  <c r="BY232" i="10"/>
  <c r="BY233" i="10"/>
  <c r="BY234" i="10"/>
  <c r="BY235" i="10"/>
  <c r="BY236" i="10"/>
  <c r="BY237" i="10"/>
  <c r="BY238" i="10"/>
  <c r="BY239" i="10"/>
  <c r="BY240" i="10"/>
  <c r="BY241" i="10"/>
  <c r="BY242" i="10"/>
  <c r="BY243" i="10"/>
  <c r="BY244" i="10"/>
  <c r="BY245" i="10"/>
  <c r="BY246" i="10"/>
  <c r="BY247" i="10"/>
  <c r="BY248" i="10"/>
  <c r="BY249" i="10"/>
  <c r="BY250" i="10"/>
  <c r="BY251" i="10"/>
  <c r="BY252" i="10"/>
  <c r="BY253" i="10"/>
  <c r="BY254" i="10"/>
  <c r="BY255" i="10"/>
  <c r="BY256" i="10"/>
  <c r="BY257" i="10"/>
  <c r="BY258" i="10"/>
  <c r="BY259" i="10"/>
  <c r="BY260" i="10"/>
  <c r="BY261" i="10"/>
  <c r="BY262" i="10"/>
  <c r="BY263" i="10"/>
  <c r="BY264" i="10"/>
  <c r="BY265" i="10"/>
  <c r="BY266" i="10"/>
  <c r="BY267" i="10"/>
  <c r="BY268" i="10"/>
  <c r="BY269" i="10"/>
  <c r="BY270" i="10"/>
  <c r="BY271" i="10"/>
  <c r="BY272" i="10"/>
  <c r="BY273" i="10"/>
  <c r="BY274" i="10"/>
  <c r="BY275" i="10"/>
  <c r="BY276" i="10"/>
  <c r="BY277" i="10"/>
  <c r="BY278" i="10"/>
  <c r="BY279" i="10"/>
  <c r="BY280" i="10"/>
  <c r="BY281" i="10"/>
  <c r="BY282" i="10"/>
  <c r="BY283" i="10"/>
  <c r="BY284" i="10"/>
  <c r="BY285" i="10"/>
  <c r="BY286" i="10"/>
  <c r="BY287" i="10"/>
  <c r="BY288" i="10"/>
  <c r="BY289" i="10"/>
  <c r="BY290" i="10"/>
  <c r="BY291" i="10"/>
  <c r="BY292" i="10"/>
  <c r="BY293" i="10"/>
  <c r="BY294" i="10"/>
  <c r="BY295" i="10"/>
  <c r="BY296" i="10"/>
  <c r="BY297" i="10"/>
  <c r="BY298" i="10"/>
  <c r="BY299" i="10"/>
  <c r="BY300" i="10"/>
  <c r="BY301" i="10"/>
  <c r="BY302" i="10"/>
  <c r="BY303" i="10"/>
  <c r="BY304" i="10"/>
  <c r="BY305" i="10"/>
  <c r="BY306" i="10"/>
  <c r="BY307" i="10"/>
  <c r="BY308" i="10"/>
  <c r="BY309" i="10"/>
  <c r="BY310" i="10"/>
  <c r="BY311" i="10"/>
  <c r="BY312" i="10"/>
  <c r="BY313" i="10"/>
  <c r="BY314" i="10"/>
  <c r="BY315" i="10"/>
  <c r="BY316" i="10"/>
  <c r="BY317" i="10"/>
  <c r="BY318" i="10"/>
  <c r="BY319" i="10"/>
  <c r="BY320" i="10"/>
  <c r="BY321" i="10"/>
  <c r="BY322" i="10"/>
  <c r="BY323" i="10"/>
  <c r="BY324" i="10"/>
  <c r="BY325" i="10"/>
  <c r="BY326" i="10"/>
  <c r="BY327" i="10"/>
  <c r="BY328" i="10"/>
  <c r="BY329" i="10"/>
  <c r="BY330" i="10"/>
  <c r="BY331" i="10"/>
  <c r="BY332" i="10"/>
  <c r="BY333" i="10"/>
  <c r="BY334" i="10"/>
  <c r="BY335" i="10"/>
  <c r="BY336" i="10"/>
  <c r="BY337" i="10"/>
  <c r="BY338" i="10"/>
  <c r="BY339" i="10"/>
  <c r="BY340" i="10"/>
  <c r="BY341" i="10"/>
  <c r="BY342" i="10"/>
  <c r="BY344" i="10"/>
  <c r="BY345" i="10"/>
  <c r="BY346" i="10"/>
  <c r="BY347" i="10"/>
  <c r="BY348" i="10"/>
  <c r="BY349" i="10"/>
  <c r="BY350" i="10"/>
  <c r="BY351" i="10"/>
  <c r="BY352" i="10"/>
  <c r="BY353" i="10"/>
  <c r="BY354" i="10"/>
  <c r="BY355" i="10"/>
  <c r="BY356" i="10"/>
  <c r="BY357" i="10"/>
  <c r="BY358" i="10"/>
  <c r="BY359" i="10"/>
  <c r="BY364" i="10"/>
  <c r="AS344" i="8" l="1"/>
  <c r="AS343" i="8"/>
  <c r="AS342" i="8"/>
  <c r="AS341" i="8"/>
  <c r="AS340" i="8"/>
  <c r="AS339" i="8"/>
  <c r="AS337" i="8" l="1"/>
  <c r="AS330" i="8"/>
  <c r="AS329" i="8"/>
  <c r="AS300" i="8"/>
  <c r="AS224" i="8"/>
  <c r="AS223" i="8"/>
  <c r="AS222" i="8"/>
  <c r="AS204" i="8"/>
  <c r="AS185" i="8"/>
  <c r="AS171" i="8"/>
  <c r="AS145" i="8"/>
  <c r="AI344" i="8"/>
  <c r="AI343" i="8"/>
  <c r="AI342" i="8"/>
  <c r="AI341" i="8"/>
  <c r="AI340" i="8"/>
  <c r="AI339" i="8"/>
  <c r="AI338" i="8"/>
  <c r="AI337" i="8"/>
  <c r="AI330" i="8"/>
  <c r="AI329" i="8"/>
  <c r="AI300" i="8"/>
  <c r="AI224" i="8"/>
  <c r="AI223" i="8"/>
  <c r="AI222" i="8"/>
  <c r="AI204" i="8"/>
  <c r="AI185" i="8"/>
  <c r="AI171" i="8"/>
  <c r="AI145" i="8"/>
  <c r="Y342" i="8"/>
  <c r="Y341" i="8"/>
  <c r="Y340" i="8"/>
  <c r="Y339" i="8"/>
  <c r="Y338" i="8"/>
  <c r="Y337" i="8"/>
  <c r="Y329" i="8"/>
  <c r="Y300" i="8"/>
  <c r="Y224" i="8"/>
  <c r="Y223" i="8"/>
  <c r="Y222" i="8"/>
  <c r="Y204" i="8"/>
  <c r="Y185" i="8"/>
  <c r="Y171" i="8"/>
  <c r="Y145" i="8"/>
  <c r="O342" i="8"/>
  <c r="O341" i="8"/>
  <c r="O340" i="8"/>
  <c r="O339" i="8"/>
  <c r="O338" i="8"/>
  <c r="O337" i="8"/>
  <c r="O329" i="8"/>
  <c r="O300" i="8"/>
  <c r="O224" i="8"/>
  <c r="O223" i="8"/>
  <c r="O222" i="8"/>
  <c r="O204" i="8"/>
  <c r="O185" i="8"/>
  <c r="O171" i="8"/>
  <c r="O145" i="8"/>
  <c r="L360" i="8"/>
  <c r="L359" i="8"/>
  <c r="L358" i="8"/>
  <c r="L357" i="8"/>
  <c r="L356" i="8"/>
  <c r="L355" i="8"/>
  <c r="L354" i="8"/>
  <c r="L353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42" i="8"/>
  <c r="L343" i="8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1001" i="6"/>
  <c r="L356" i="6"/>
  <c r="AS300" i="4"/>
  <c r="AS224" i="4"/>
  <c r="AS223" i="4"/>
  <c r="AS222" i="4"/>
  <c r="AS204" i="4"/>
  <c r="AS185" i="4"/>
  <c r="AS171" i="4"/>
  <c r="AS145" i="4"/>
  <c r="AI359" i="4"/>
  <c r="AI358" i="4"/>
  <c r="AI357" i="4"/>
  <c r="AI356" i="4"/>
  <c r="AI355" i="4"/>
  <c r="AI354" i="4"/>
  <c r="AI353" i="4"/>
  <c r="AI352" i="4"/>
  <c r="AI330" i="4"/>
  <c r="AI300" i="4"/>
  <c r="AI224" i="4"/>
  <c r="AI223" i="4"/>
  <c r="AI222" i="4"/>
  <c r="AI204" i="4"/>
  <c r="AI185" i="4"/>
  <c r="AI171" i="4"/>
  <c r="AI145" i="4"/>
  <c r="Y359" i="4"/>
  <c r="Y358" i="4"/>
  <c r="Y357" i="4"/>
  <c r="Y356" i="4"/>
  <c r="Y355" i="4"/>
  <c r="Y354" i="4"/>
  <c r="Y353" i="4"/>
  <c r="L353" i="4" s="1"/>
  <c r="Y352" i="4"/>
  <c r="Y330" i="4"/>
  <c r="Y300" i="4"/>
  <c r="Y224" i="4"/>
  <c r="Y223" i="4"/>
  <c r="Y222" i="4"/>
  <c r="Y204" i="4"/>
  <c r="Y185" i="4"/>
  <c r="Y171" i="4"/>
  <c r="Y145" i="4"/>
  <c r="O359" i="4"/>
  <c r="O358" i="4"/>
  <c r="O357" i="4"/>
  <c r="O356" i="4"/>
  <c r="O355" i="4"/>
  <c r="O354" i="4"/>
  <c r="O353" i="4"/>
  <c r="O352" i="4"/>
  <c r="O330" i="4"/>
  <c r="O300" i="4"/>
  <c r="O224" i="4"/>
  <c r="O223" i="4"/>
  <c r="O222" i="4"/>
  <c r="O204" i="4"/>
  <c r="O185" i="4"/>
  <c r="O171" i="4"/>
  <c r="O145" i="4"/>
  <c r="L369" i="4"/>
  <c r="L368" i="4"/>
  <c r="L367" i="4"/>
  <c r="L366" i="4"/>
  <c r="L365" i="4"/>
  <c r="L364" i="4"/>
  <c r="L363" i="4"/>
  <c r="L362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51" i="4"/>
  <c r="L350" i="4"/>
  <c r="L349" i="4"/>
  <c r="L348" i="4"/>
  <c r="L347" i="4"/>
  <c r="L346" i="4"/>
  <c r="L345" i="4"/>
  <c r="L344" i="4"/>
  <c r="L94" i="4"/>
  <c r="L93" i="4"/>
  <c r="L92" i="4"/>
  <c r="Y204" i="2"/>
  <c r="L354" i="4"/>
  <c r="L355" i="4"/>
  <c r="L356" i="4"/>
  <c r="L357" i="4"/>
  <c r="L358" i="4"/>
  <c r="L359" i="4"/>
  <c r="AI360" i="2"/>
  <c r="AI359" i="2"/>
  <c r="AI358" i="2"/>
  <c r="AI357" i="2"/>
  <c r="AI356" i="2"/>
  <c r="AI344" i="2"/>
  <c r="AI342" i="2"/>
  <c r="AI341" i="2"/>
  <c r="AI300" i="2"/>
  <c r="AI224" i="2"/>
  <c r="AI223" i="2"/>
  <c r="AI222" i="2"/>
  <c r="AI204" i="2"/>
  <c r="AI185" i="2"/>
  <c r="AI171" i="2"/>
  <c r="AI145" i="2"/>
  <c r="Y360" i="2"/>
  <c r="Y359" i="2"/>
  <c r="Y358" i="2"/>
  <c r="Y357" i="2"/>
  <c r="Y356" i="2"/>
  <c r="Y344" i="2"/>
  <c r="Y342" i="2"/>
  <c r="Y341" i="2"/>
  <c r="Y330" i="2"/>
  <c r="Y329" i="2"/>
  <c r="Y300" i="2"/>
  <c r="Y224" i="2"/>
  <c r="Y223" i="2"/>
  <c r="Y222" i="2"/>
  <c r="Y185" i="2"/>
  <c r="Y171" i="2"/>
  <c r="Y145" i="2"/>
  <c r="O360" i="2"/>
  <c r="O359" i="2"/>
  <c r="L359" i="2" s="1"/>
  <c r="O358" i="2"/>
  <c r="O357" i="2"/>
  <c r="O356" i="2"/>
  <c r="O344" i="2"/>
  <c r="O342" i="2"/>
  <c r="O341" i="2"/>
  <c r="O330" i="2"/>
  <c r="O329" i="2"/>
  <c r="O300" i="2"/>
  <c r="O224" i="2"/>
  <c r="O223" i="2"/>
  <c r="O222" i="2"/>
  <c r="O204" i="2"/>
  <c r="O185" i="2"/>
  <c r="O171" i="2"/>
  <c r="O145" i="2"/>
  <c r="L173" i="2"/>
  <c r="L358" i="2"/>
  <c r="L360" i="2"/>
  <c r="L364" i="2" l="1"/>
  <c r="L363" i="2"/>
  <c r="L362" i="2"/>
  <c r="L361" i="2"/>
  <c r="BY364" i="6"/>
  <c r="CD364" i="6"/>
  <c r="L355" i="6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65" i="2"/>
  <c r="L357" i="2"/>
  <c r="L356" i="2"/>
  <c r="L1002" i="6"/>
  <c r="K1002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CL322" i="1"/>
  <c r="CL321" i="1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4" i="10" l="1"/>
  <c r="CD359" i="10"/>
  <c r="CD358" i="10"/>
  <c r="CD357" i="10"/>
  <c r="CD356" i="10"/>
  <c r="L356" i="10"/>
  <c r="CD355" i="10"/>
  <c r="L355" i="10"/>
  <c r="CD354" i="10"/>
  <c r="L354" i="10"/>
  <c r="CD353" i="10"/>
  <c r="L353" i="10"/>
  <c r="CD352" i="10"/>
  <c r="L352" i="10"/>
  <c r="CD351" i="10"/>
  <c r="L351" i="10"/>
  <c r="CD350" i="10"/>
  <c r="L350" i="10"/>
  <c r="CD349" i="10"/>
  <c r="L349" i="10"/>
  <c r="CD348" i="10"/>
  <c r="L348" i="10"/>
  <c r="CD347" i="10"/>
  <c r="L347" i="10"/>
  <c r="CD346" i="10"/>
  <c r="L346" i="10"/>
  <c r="CD345" i="10"/>
  <c r="L345" i="10"/>
  <c r="CD344" i="10"/>
  <c r="L344" i="10"/>
  <c r="CD342" i="10"/>
  <c r="L342" i="10"/>
  <c r="CD341" i="10"/>
  <c r="L341" i="10"/>
  <c r="CD340" i="10"/>
  <c r="L340" i="10"/>
  <c r="CD339" i="10"/>
  <c r="L339" i="10"/>
  <c r="CD338" i="10"/>
  <c r="L338" i="10"/>
  <c r="CD337" i="10"/>
  <c r="L337" i="10"/>
  <c r="CD336" i="10"/>
  <c r="CD335" i="10"/>
  <c r="CD334" i="10"/>
  <c r="L334" i="10"/>
  <c r="CD333" i="10"/>
  <c r="L333" i="10"/>
  <c r="CD332" i="10"/>
  <c r="L332" i="10"/>
  <c r="CD331" i="10"/>
  <c r="L331" i="10"/>
  <c r="CD330" i="10"/>
  <c r="L330" i="10"/>
  <c r="CD329" i="10"/>
  <c r="L329" i="10"/>
  <c r="CD328" i="10"/>
  <c r="L328" i="10"/>
  <c r="CD327" i="10"/>
  <c r="L327" i="10"/>
  <c r="CD326" i="10"/>
  <c r="L326" i="10"/>
  <c r="CD325" i="10"/>
  <c r="CD324" i="10"/>
  <c r="CD323" i="10"/>
  <c r="CD322" i="10"/>
  <c r="CD321" i="10"/>
  <c r="CD320" i="10"/>
  <c r="CD319" i="10"/>
  <c r="L319" i="10"/>
  <c r="CD318" i="10"/>
  <c r="L318" i="10"/>
  <c r="CD317" i="10"/>
  <c r="L317" i="10"/>
  <c r="CD316" i="10"/>
  <c r="L316" i="10"/>
  <c r="CD315" i="10"/>
  <c r="L315" i="10"/>
  <c r="CD314" i="10"/>
  <c r="L314" i="10"/>
  <c r="CD313" i="10"/>
  <c r="L313" i="10"/>
  <c r="CD312" i="10"/>
  <c r="L312" i="10"/>
  <c r="CD311" i="10"/>
  <c r="L311" i="10"/>
  <c r="CD310" i="10"/>
  <c r="L310" i="10"/>
  <c r="CD309" i="10"/>
  <c r="L309" i="10"/>
  <c r="CD308" i="10"/>
  <c r="L308" i="10"/>
  <c r="CD307" i="10"/>
  <c r="L307" i="10"/>
  <c r="CD306" i="10"/>
  <c r="L306" i="10"/>
  <c r="CD305" i="10"/>
  <c r="L305" i="10"/>
  <c r="CD304" i="10"/>
  <c r="L304" i="10"/>
  <c r="CD303" i="10"/>
  <c r="L303" i="10"/>
  <c r="CD302" i="10"/>
  <c r="L302" i="10"/>
  <c r="CD301" i="10"/>
  <c r="L301" i="10"/>
  <c r="CD300" i="10"/>
  <c r="L300" i="10"/>
  <c r="CD299" i="10"/>
  <c r="L299" i="10"/>
  <c r="CD298" i="10"/>
  <c r="L298" i="10"/>
  <c r="CD297" i="10"/>
  <c r="L297" i="10"/>
  <c r="CD296" i="10"/>
  <c r="L296" i="10"/>
  <c r="CD295" i="10"/>
  <c r="L295" i="10"/>
  <c r="CD294" i="10"/>
  <c r="L294" i="10"/>
  <c r="CD293" i="10"/>
  <c r="L293" i="10"/>
  <c r="CD292" i="10"/>
  <c r="L292" i="10"/>
  <c r="CD291" i="10"/>
  <c r="L291" i="10"/>
  <c r="CD290" i="10"/>
  <c r="L290" i="10"/>
  <c r="CD289" i="10"/>
  <c r="L289" i="10"/>
  <c r="CD288" i="10"/>
  <c r="L288" i="10"/>
  <c r="CD287" i="10"/>
  <c r="L287" i="10"/>
  <c r="CD286" i="10"/>
  <c r="L286" i="10"/>
  <c r="CD285" i="10"/>
  <c r="L285" i="10"/>
  <c r="CD284" i="10"/>
  <c r="L284" i="10"/>
  <c r="CD283" i="10"/>
  <c r="L283" i="10"/>
  <c r="CD282" i="10"/>
  <c r="L282" i="10"/>
  <c r="CD281" i="10"/>
  <c r="L281" i="10"/>
  <c r="CD280" i="10"/>
  <c r="L280" i="10"/>
  <c r="CD279" i="10"/>
  <c r="L279" i="10"/>
  <c r="CD278" i="10"/>
  <c r="L278" i="10"/>
  <c r="CD277" i="10"/>
  <c r="L277" i="10"/>
  <c r="CD276" i="10"/>
  <c r="L276" i="10"/>
  <c r="CD275" i="10"/>
  <c r="L275" i="10"/>
  <c r="CD274" i="10"/>
  <c r="L274" i="10"/>
  <c r="CD273" i="10"/>
  <c r="L273" i="10"/>
  <c r="CD272" i="10"/>
  <c r="L272" i="10"/>
  <c r="CD271" i="10"/>
  <c r="L271" i="10"/>
  <c r="CD270" i="10"/>
  <c r="L270" i="10"/>
  <c r="CD269" i="10"/>
  <c r="L269" i="10"/>
  <c r="CD268" i="10"/>
  <c r="L268" i="10"/>
  <c r="CD267" i="10"/>
  <c r="L267" i="10"/>
  <c r="CD266" i="10"/>
  <c r="L266" i="10"/>
  <c r="CD265" i="10"/>
  <c r="L265" i="10"/>
  <c r="CD264" i="10"/>
  <c r="L264" i="10"/>
  <c r="CD263" i="10"/>
  <c r="L263" i="10"/>
  <c r="CD262" i="10"/>
  <c r="L262" i="10"/>
  <c r="CD261" i="10"/>
  <c r="L261" i="10"/>
  <c r="CD260" i="10"/>
  <c r="L260" i="10"/>
  <c r="CD259" i="10"/>
  <c r="L259" i="10"/>
  <c r="CD258" i="10"/>
  <c r="L258" i="10"/>
  <c r="CD257" i="10"/>
  <c r="L257" i="10"/>
  <c r="CD256" i="10"/>
  <c r="L256" i="10"/>
  <c r="CD255" i="10"/>
  <c r="L255" i="10"/>
  <c r="CD254" i="10"/>
  <c r="L254" i="10"/>
  <c r="CD253" i="10"/>
  <c r="L253" i="10"/>
  <c r="CD252" i="10"/>
  <c r="L252" i="10"/>
  <c r="CD251" i="10"/>
  <c r="L251" i="10"/>
  <c r="CD250" i="10"/>
  <c r="L250" i="10"/>
  <c r="CD249" i="10"/>
  <c r="L249" i="10"/>
  <c r="CD248" i="10"/>
  <c r="L248" i="10"/>
  <c r="CD247" i="10"/>
  <c r="L247" i="10"/>
  <c r="CD246" i="10"/>
  <c r="L246" i="10"/>
  <c r="CD245" i="10"/>
  <c r="L245" i="10"/>
  <c r="CD244" i="10"/>
  <c r="L244" i="10"/>
  <c r="CD243" i="10"/>
  <c r="L243" i="10"/>
  <c r="CD242" i="10"/>
  <c r="L242" i="10"/>
  <c r="CD241" i="10"/>
  <c r="L241" i="10"/>
  <c r="CD240" i="10"/>
  <c r="L240" i="10"/>
  <c r="CD239" i="10"/>
  <c r="L239" i="10"/>
  <c r="CD238" i="10"/>
  <c r="L238" i="10"/>
  <c r="CD237" i="10"/>
  <c r="L237" i="10"/>
  <c r="CD236" i="10"/>
  <c r="L236" i="10"/>
  <c r="CD235" i="10"/>
  <c r="L235" i="10"/>
  <c r="CD234" i="10"/>
  <c r="L234" i="10"/>
  <c r="CD233" i="10"/>
  <c r="L233" i="10"/>
  <c r="CD232" i="10"/>
  <c r="L232" i="10"/>
  <c r="CD231" i="10"/>
  <c r="L231" i="10"/>
  <c r="CD230" i="10"/>
  <c r="L230" i="10"/>
  <c r="CD229" i="10"/>
  <c r="L229" i="10"/>
  <c r="CD228" i="10"/>
  <c r="L228" i="10"/>
  <c r="CD227" i="10"/>
  <c r="L227" i="10"/>
  <c r="CD226" i="10"/>
  <c r="L226" i="10"/>
  <c r="CD225" i="10"/>
  <c r="L225" i="10"/>
  <c r="CD224" i="10"/>
  <c r="L224" i="10"/>
  <c r="CD223" i="10"/>
  <c r="L223" i="10"/>
  <c r="CD222" i="10"/>
  <c r="L222" i="10"/>
  <c r="CD221" i="10"/>
  <c r="L221" i="10"/>
  <c r="CD220" i="10"/>
  <c r="L220" i="10"/>
  <c r="CD219" i="10"/>
  <c r="L219" i="10"/>
  <c r="CD218" i="10"/>
  <c r="L218" i="10"/>
  <c r="CD217" i="10"/>
  <c r="L217" i="10"/>
  <c r="CD216" i="10"/>
  <c r="L216" i="10"/>
  <c r="CD215" i="10"/>
  <c r="L215" i="10"/>
  <c r="CD214" i="10"/>
  <c r="L214" i="10"/>
  <c r="CD213" i="10"/>
  <c r="L213" i="10"/>
  <c r="CD212" i="10"/>
  <c r="L212" i="10"/>
  <c r="CD211" i="10"/>
  <c r="L211" i="10"/>
  <c r="CD210" i="10"/>
  <c r="L210" i="10"/>
  <c r="CD209" i="10"/>
  <c r="L209" i="10"/>
  <c r="CD208" i="10"/>
  <c r="L208" i="10"/>
  <c r="CD207" i="10"/>
  <c r="L207" i="10"/>
  <c r="CD206" i="10"/>
  <c r="L206" i="10"/>
  <c r="CD205" i="10"/>
  <c r="L205" i="10"/>
  <c r="CD204" i="10"/>
  <c r="L204" i="10"/>
  <c r="CD203" i="10"/>
  <c r="L203" i="10"/>
  <c r="CD202" i="10"/>
  <c r="L202" i="10"/>
  <c r="CD201" i="10"/>
  <c r="L201" i="10"/>
  <c r="CD200" i="10"/>
  <c r="L200" i="10"/>
  <c r="CD199" i="10"/>
  <c r="L199" i="10"/>
  <c r="CD198" i="10"/>
  <c r="L198" i="10"/>
  <c r="CD197" i="10"/>
  <c r="L197" i="10"/>
  <c r="CD196" i="10"/>
  <c r="L196" i="10"/>
  <c r="CD195" i="10"/>
  <c r="L195" i="10"/>
  <c r="CD194" i="10"/>
  <c r="L194" i="10"/>
  <c r="CD193" i="10"/>
  <c r="L193" i="10"/>
  <c r="CD192" i="10"/>
  <c r="L192" i="10"/>
  <c r="CD191" i="10"/>
  <c r="L191" i="10"/>
  <c r="CD190" i="10"/>
  <c r="L190" i="10"/>
  <c r="CD189" i="10"/>
  <c r="L189" i="10"/>
  <c r="CD188" i="10"/>
  <c r="L188" i="10"/>
  <c r="CD187" i="10"/>
  <c r="L187" i="10"/>
  <c r="CD186" i="10"/>
  <c r="L186" i="10"/>
  <c r="CD185" i="10"/>
  <c r="L185" i="10"/>
  <c r="CD184" i="10"/>
  <c r="L184" i="10"/>
  <c r="CD183" i="10"/>
  <c r="L183" i="10"/>
  <c r="CD182" i="10"/>
  <c r="L182" i="10"/>
  <c r="CD181" i="10"/>
  <c r="L181" i="10"/>
  <c r="CD180" i="10"/>
  <c r="CD179" i="10"/>
  <c r="L179" i="10"/>
  <c r="CD178" i="10"/>
  <c r="L178" i="10"/>
  <c r="CD177" i="10"/>
  <c r="L177" i="10"/>
  <c r="CD176" i="10"/>
  <c r="L176" i="10"/>
  <c r="CD175" i="10"/>
  <c r="L175" i="10"/>
  <c r="CD174" i="10"/>
  <c r="CD173" i="10"/>
  <c r="L173" i="10"/>
  <c r="CD172" i="10"/>
  <c r="L172" i="10"/>
  <c r="CD171" i="10"/>
  <c r="L171" i="10"/>
  <c r="CD170" i="10"/>
  <c r="L170" i="10"/>
  <c r="CD169" i="10"/>
  <c r="CD168" i="10"/>
  <c r="L168" i="10"/>
  <c r="CD167" i="10"/>
  <c r="L167" i="10"/>
  <c r="CD166" i="10"/>
  <c r="L166" i="10"/>
  <c r="CD165" i="10"/>
  <c r="L165" i="10"/>
  <c r="CD164" i="10"/>
  <c r="L164" i="10"/>
  <c r="CD163" i="10"/>
  <c r="L163" i="10"/>
  <c r="CD162" i="10"/>
  <c r="L162" i="10"/>
  <c r="CD161" i="10"/>
  <c r="L161" i="10"/>
  <c r="CD160" i="10"/>
  <c r="L160" i="10"/>
  <c r="CD159" i="10"/>
  <c r="L159" i="10"/>
  <c r="CD158" i="10"/>
  <c r="L158" i="10"/>
  <c r="CD157" i="10"/>
  <c r="L157" i="10"/>
  <c r="CD156" i="10"/>
  <c r="L156" i="10"/>
  <c r="CD155" i="10"/>
  <c r="L155" i="10"/>
  <c r="CD154" i="10"/>
  <c r="L154" i="10"/>
  <c r="CD153" i="10"/>
  <c r="L153" i="10"/>
  <c r="CD152" i="10"/>
  <c r="L152" i="10"/>
  <c r="CD151" i="10"/>
  <c r="L151" i="10"/>
  <c r="CD150" i="10"/>
  <c r="L150" i="10"/>
  <c r="CD149" i="10"/>
  <c r="L149" i="10"/>
  <c r="CD148" i="10"/>
  <c r="L148" i="10"/>
  <c r="CD147" i="10"/>
  <c r="L147" i="10"/>
  <c r="CD146" i="10"/>
  <c r="L146" i="10"/>
  <c r="CD145" i="10"/>
  <c r="L145" i="10"/>
  <c r="CD144" i="10"/>
  <c r="CD143" i="10"/>
  <c r="L143" i="10"/>
  <c r="CD142" i="10"/>
  <c r="L142" i="10"/>
  <c r="CD141" i="10"/>
  <c r="CD140" i="10"/>
  <c r="L140" i="10"/>
  <c r="CD139" i="10"/>
  <c r="L139" i="10"/>
  <c r="CD138" i="10"/>
  <c r="L138" i="10"/>
  <c r="CD137" i="10"/>
  <c r="L137" i="10"/>
  <c r="CD136" i="10"/>
  <c r="L136" i="10"/>
  <c r="CD135" i="10"/>
  <c r="L135" i="10"/>
  <c r="CD134" i="10"/>
  <c r="L134" i="10"/>
  <c r="CD133" i="10"/>
  <c r="L133" i="10"/>
  <c r="CD132" i="10"/>
  <c r="L132" i="10"/>
  <c r="CD131" i="10"/>
  <c r="L131" i="10"/>
  <c r="CD130" i="10"/>
  <c r="L130" i="10"/>
  <c r="CD129" i="10"/>
  <c r="L129" i="10"/>
  <c r="CD128" i="10"/>
  <c r="L128" i="10"/>
  <c r="CD127" i="10"/>
  <c r="L127" i="10"/>
  <c r="CD126" i="10"/>
  <c r="L126" i="10"/>
  <c r="CD125" i="10"/>
  <c r="L125" i="10"/>
  <c r="CD124" i="10"/>
  <c r="L124" i="10"/>
  <c r="CD123" i="10"/>
  <c r="L123" i="10"/>
  <c r="CD122" i="10"/>
  <c r="L122" i="10"/>
  <c r="CD121" i="10"/>
  <c r="L121" i="10"/>
  <c r="CD120" i="10"/>
  <c r="L120" i="10"/>
  <c r="CD119" i="10"/>
  <c r="L119" i="10"/>
  <c r="CD118" i="10"/>
  <c r="L118" i="10"/>
  <c r="CD117" i="10"/>
  <c r="L117" i="10"/>
  <c r="CD116" i="10"/>
  <c r="L116" i="10"/>
  <c r="CD115" i="10"/>
  <c r="L115" i="10"/>
  <c r="CD114" i="10"/>
  <c r="CD113" i="10"/>
  <c r="L113" i="10"/>
  <c r="CD112" i="10"/>
  <c r="L112" i="10"/>
  <c r="CD111" i="10"/>
  <c r="L111" i="10"/>
  <c r="CD110" i="10"/>
  <c r="L110" i="10"/>
  <c r="CD109" i="10"/>
  <c r="L109" i="10"/>
  <c r="CD108" i="10"/>
  <c r="L108" i="10"/>
  <c r="CD107" i="10"/>
  <c r="L107" i="10"/>
  <c r="CD106" i="10"/>
  <c r="L106" i="10"/>
  <c r="CD105" i="10"/>
  <c r="L105" i="10"/>
  <c r="CD104" i="10"/>
  <c r="CD103" i="10"/>
  <c r="L103" i="10"/>
  <c r="CD102" i="10"/>
  <c r="L102" i="10"/>
  <c r="CD101" i="10"/>
  <c r="CD100" i="10"/>
  <c r="L100" i="10"/>
  <c r="CD99" i="10"/>
  <c r="L99" i="10"/>
  <c r="CD98" i="10"/>
  <c r="L98" i="10"/>
  <c r="CD97" i="10"/>
  <c r="L97" i="10"/>
  <c r="CD96" i="10"/>
  <c r="L96" i="10"/>
  <c r="CD95" i="10"/>
  <c r="L95" i="10"/>
  <c r="CD94" i="10"/>
  <c r="L94" i="10"/>
  <c r="CD93" i="10"/>
  <c r="L93" i="10"/>
  <c r="CD92" i="10"/>
  <c r="L92" i="10"/>
  <c r="CD91" i="10"/>
  <c r="L91" i="10"/>
  <c r="CD90" i="10"/>
  <c r="L90" i="10"/>
  <c r="CD89" i="10"/>
  <c r="L89" i="10"/>
  <c r="CD88" i="10"/>
  <c r="L88" i="10"/>
  <c r="CD87" i="10"/>
  <c r="L87" i="10"/>
  <c r="CD86" i="10"/>
  <c r="L86" i="10"/>
  <c r="CD85" i="10"/>
  <c r="L85" i="10"/>
  <c r="CD84" i="10"/>
  <c r="L84" i="10"/>
  <c r="CD83" i="10"/>
  <c r="L83" i="10"/>
  <c r="CD82" i="10"/>
  <c r="L82" i="10"/>
  <c r="CD81" i="10"/>
  <c r="L81" i="10"/>
  <c r="CD80" i="10"/>
  <c r="L80" i="10"/>
  <c r="CD79" i="10"/>
  <c r="L79" i="10"/>
  <c r="CD78" i="10"/>
  <c r="L78" i="10"/>
  <c r="CD77" i="10"/>
  <c r="L77" i="10"/>
  <c r="CD76" i="10"/>
  <c r="L76" i="10"/>
  <c r="CD75" i="10"/>
  <c r="L75" i="10"/>
  <c r="CD74" i="10"/>
  <c r="L74" i="10"/>
  <c r="CD73" i="10"/>
  <c r="L73" i="10"/>
  <c r="CD72" i="10"/>
  <c r="L72" i="10"/>
  <c r="CD71" i="10"/>
  <c r="L71" i="10"/>
  <c r="CD70" i="10"/>
  <c r="L70" i="10"/>
  <c r="CD69" i="10"/>
  <c r="L69" i="10"/>
  <c r="CD68" i="10"/>
  <c r="L68" i="10"/>
  <c r="CD67" i="10"/>
  <c r="L67" i="10"/>
  <c r="CD66" i="10"/>
  <c r="L66" i="10"/>
  <c r="CD65" i="10"/>
  <c r="L65" i="10"/>
  <c r="CD64" i="10"/>
  <c r="L64" i="10"/>
  <c r="CD63" i="10"/>
  <c r="L63" i="10"/>
  <c r="CD62" i="10"/>
  <c r="CD61" i="10"/>
  <c r="L61" i="10"/>
  <c r="CD60" i="10"/>
  <c r="L60" i="10"/>
  <c r="CD59" i="10"/>
  <c r="L59" i="10"/>
  <c r="CD58" i="10"/>
  <c r="L58" i="10"/>
  <c r="CD57" i="10"/>
  <c r="L57" i="10"/>
  <c r="CD56" i="10"/>
  <c r="L56" i="10"/>
  <c r="CD55" i="10"/>
  <c r="L55" i="10"/>
  <c r="CD54" i="10"/>
  <c r="L54" i="10"/>
  <c r="CD53" i="10"/>
  <c r="L53" i="10"/>
  <c r="CD52" i="10"/>
  <c r="L52" i="10"/>
  <c r="CD51" i="10"/>
  <c r="L51" i="10"/>
  <c r="CD50" i="10"/>
  <c r="L50" i="10"/>
  <c r="CD49" i="10"/>
  <c r="L49" i="10"/>
  <c r="CD48" i="10"/>
  <c r="L48" i="10"/>
  <c r="CD47" i="10"/>
  <c r="L47" i="10"/>
  <c r="CD46" i="10"/>
  <c r="L46" i="10"/>
  <c r="CD45" i="10"/>
  <c r="L45" i="10"/>
  <c r="CD44" i="10"/>
  <c r="L44" i="10"/>
  <c r="CD43" i="10"/>
  <c r="L43" i="10"/>
  <c r="CD42" i="10"/>
  <c r="L42" i="10"/>
  <c r="CD41" i="10"/>
  <c r="L41" i="10"/>
  <c r="CD40" i="10"/>
  <c r="L40" i="10"/>
  <c r="CD39" i="10"/>
  <c r="L39" i="10"/>
  <c r="CD38" i="10"/>
  <c r="L38" i="10"/>
  <c r="CD37" i="10"/>
  <c r="L37" i="10"/>
  <c r="CD36" i="10"/>
  <c r="L36" i="10"/>
  <c r="CD35" i="10"/>
  <c r="L35" i="10"/>
  <c r="CD34" i="10"/>
  <c r="L34" i="10"/>
  <c r="CD33" i="10"/>
  <c r="L33" i="10"/>
  <c r="CD32" i="10"/>
  <c r="L32" i="10"/>
  <c r="CD31" i="10"/>
  <c r="L31" i="10"/>
  <c r="CD30" i="10"/>
  <c r="L30" i="10"/>
  <c r="CD29" i="10"/>
  <c r="L29" i="10"/>
  <c r="CD28" i="10"/>
  <c r="L28" i="10"/>
  <c r="CD27" i="10"/>
  <c r="L27" i="10"/>
  <c r="CD26" i="10"/>
  <c r="L26" i="10"/>
  <c r="CD25" i="10"/>
  <c r="L25" i="10"/>
  <c r="CD24" i="10"/>
  <c r="L24" i="10"/>
  <c r="CD23" i="10"/>
  <c r="L23" i="10"/>
  <c r="CD22" i="10"/>
  <c r="L22" i="10"/>
  <c r="CD21" i="10"/>
  <c r="L21" i="10"/>
  <c r="CD20" i="10"/>
  <c r="L20" i="10"/>
  <c r="CD19" i="10"/>
  <c r="L19" i="10"/>
  <c r="CD18" i="10"/>
  <c r="L18" i="10"/>
  <c r="CD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4" i="4"/>
  <c r="BY364" i="4"/>
  <c r="CD363" i="4"/>
  <c r="BY363" i="4"/>
  <c r="CD362" i="4"/>
  <c r="BY362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0" i="8"/>
  <c r="BY360" i="8"/>
  <c r="CD355" i="8"/>
  <c r="BY355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2" i="8"/>
  <c r="L351" i="8"/>
  <c r="L350" i="8"/>
  <c r="L349" i="8"/>
  <c r="L348" i="8"/>
  <c r="L347" i="8"/>
  <c r="L346" i="8"/>
  <c r="L345" i="8"/>
  <c r="L344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<sst xmlns="http://schemas.openxmlformats.org/spreadsheetml/2006/main" count="9221" uniqueCount="452">
  <si>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</si>
  <si>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</si>
  <si>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</si>
  <si>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</si>
  <si>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</si>
  <si>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</si>
  <si>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</si>
  <si>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</si>
  <si>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</si>
  <si>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</si>
  <si>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</si>
  <si>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</si>
  <si>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</si>
  <si>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</si>
  <si>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</si>
  <si>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</si>
  <si>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</si>
  <si>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</si>
  <si>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</si>
  <si>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</si>
  <si>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</si>
  <si>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</si>
  <si>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</si>
  <si>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</si>
  <si>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</si>
  <si>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</si>
  <si>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</si>
  <si>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</si>
  <si>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</si>
  <si>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</si>
  <si>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</si>
  <si>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</si>
  <si>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</si>
  <si>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</si>
  <si>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</si>
  <si>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</si>
  <si>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</si>
  <si>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</si>
  <si>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</si>
  <si>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</si>
  <si>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</si>
  <si>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</si>
  <si>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</si>
  <si>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</si>
  <si>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</si>
  <si>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</si>
  <si>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</si>
  <si>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</si>
  <si>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</si>
  <si>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</si>
  <si>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</si>
  <si>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</si>
  <si>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</si>
  <si>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</si>
  <si>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</si>
  <si>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</si>
  <si>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</si>
  <si>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</si>
  <si>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</si>
  <si>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</si>
  <si>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</si>
  <si>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</si>
  <si>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</si>
  <si>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</si>
  <si>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</si>
  <si>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</si>
  <si>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</si>
  <si>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</si>
  <si>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</si>
  <si>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</si>
  <si>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</si>
  <si>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</si>
  <si>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</si>
  <si>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</si>
  <si>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</si>
  <si>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</si>
  <si>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</si>
  <si>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</si>
  <si>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</si>
  <si>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</si>
  <si>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</si>
  <si>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</si>
  <si>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</si>
  <si>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</si>
  <si>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</si>
  <si>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</si>
  <si>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</si>
  <si>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</si>
  <si>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</si>
  <si>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</si>
  <si>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</si>
  <si>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</si>
  <si>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</si>
  <si>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</si>
  <si>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</si>
  <si>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</si>
  <si>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</si>
  <si>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</si>
  <si>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</si>
  <si>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</si>
  <si>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</si>
  <si>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</si>
  <si>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</si>
  <si>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</si>
  <si>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</si>
  <si>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</si>
  <si>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</si>
  <si>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</si>
  <si>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</si>
  <si>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</si>
  <si>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</si>
  <si>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</si>
  <si>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</si>
  <si>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</si>
  <si>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</si>
  <si>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</si>
  <si>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</si>
  <si>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</si>
  <si>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</si>
  <si>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</si>
  <si>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</si>
  <si>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</si>
  <si>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</si>
  <si>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</si>
  <si>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</si>
  <si>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</si>
  <si>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</si>
  <si>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</si>
  <si>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</si>
  <si>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</si>
  <si>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</si>
  <si>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</si>
  <si>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</si>
  <si>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</si>
  <si>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</si>
  <si>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</si>
  <si>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</si>
  <si>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</si>
  <si>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</si>
  <si>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</si>
  <si>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</si>
  <si>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</si>
  <si>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</si>
  <si>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</si>
  <si>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</si>
  <si>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</si>
  <si>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</si>
  <si>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</si>
  <si>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</si>
  <si>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</si>
  <si>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</si>
  <si>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</si>
  <si>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</si>
  <si>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</si>
  <si>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</si>
  <si>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</si>
  <si>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</si>
  <si>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</si>
  <si>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</si>
  <si>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</si>
  <si>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</si>
  <si>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</si>
  <si>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</si>
  <si>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</si>
  <si>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</si>
  <si>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</si>
  <si>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</si>
  <si>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</si>
  <si>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</si>
  <si>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</si>
  <si>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</si>
  <si>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</si>
  <si>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</si>
  <si>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</si>
  <si>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</si>
  <si>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</si>
  <si>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</si>
  <si>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</si>
  <si>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</si>
  <si>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</si>
  <si>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</si>
  <si>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</si>
  <si>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</si>
  <si>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</si>
  <si>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</si>
  <si>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</si>
  <si>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</si>
  <si>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</si>
  <si>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</si>
  <si>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</si>
  <si>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</si>
  <si>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</si>
  <si>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</si>
  <si>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</si>
  <si>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</si>
  <si>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</si>
  <si>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</si>
  <si>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</si>
  <si>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</si>
  <si>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</si>
  <si>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</si>
  <si>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</si>
  <si>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</si>
  <si>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</si>
  <si>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</si>
  <si>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</si>
  <si>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</si>
  <si>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</si>
  <si>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</si>
  <si>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</si>
  <si>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</si>
  <si>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</si>
  <si>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</si>
  <si>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</si>
  <si>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</si>
  <si>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</si>
  <si>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</si>
  <si>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</si>
  <si>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</si>
  <si>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</si>
  <si>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</si>
  <si>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</si>
  <si>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</si>
  <si>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</si>
  <si>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</si>
  <si>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</si>
  <si>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</si>
  <si>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</si>
  <si>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</si>
  <si>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</si>
  <si>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</si>
  <si>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</si>
  <si>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</si>
  <si>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</si>
  <si>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</si>
  <si>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</si>
  <si>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</si>
  <si>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</si>
  <si>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</si>
  <si>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</si>
  <si>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</si>
  <si>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</si>
  <si>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</si>
  <si>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</si>
  <si>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</si>
  <si>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</si>
  <si>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</si>
  <si>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</si>
  <si>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</si>
  <si>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</si>
  <si>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</si>
  <si>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</si>
  <si>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</si>
  <si>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</si>
  <si>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</si>
  <si>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</si>
  <si>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</si>
  <si>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</si>
  <si>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</si>
  <si>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</si>
  <si>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</si>
  <si>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</si>
  <si>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</si>
  <si>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</si>
  <si>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</si>
  <si>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</si>
  <si>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</si>
  <si>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</si>
  <si>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</si>
  <si>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</si>
  <si>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</si>
  <si>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</si>
  <si>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</si>
  <si>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</si>
  <si>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</si>
  <si>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</si>
  <si>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</si>
  <si>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</si>
  <si>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</si>
  <si>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</si>
  <si>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</si>
  <si>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</si>
  <si>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</si>
  <si>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</si>
  <si>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</si>
  <si>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</si>
  <si>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</si>
  <si>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</si>
  <si>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</si>
  <si>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</si>
  <si>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</si>
  <si>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</si>
  <si>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</si>
  <si>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</si>
  <si>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</si>
  <si>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</si>
  <si>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</si>
  <si>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</si>
  <si>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</si>
  <si>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</si>
  <si>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</si>
  <si>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</si>
  <si>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</si>
  <si>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</si>
  <si>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</si>
  <si>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</si>
  <si>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</si>
  <si>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</si>
  <si>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</si>
  <si>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</si>
  <si>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</si>
  <si>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</si>
  <si>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</si>
  <si>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</si>
  <si>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</si>
  <si>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</si>
  <si>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</si>
  <si>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</si>
  <si>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</si>
  <si>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</si>
  <si>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</si>
  <si>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</si>
  <si>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</si>
  <si>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</si>
  <si>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</si>
  <si>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</si>
  <si>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</si>
  <si>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</si>
  <si>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</si>
  <si>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</si>
  <si>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</si>
  <si>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</si>
  <si>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</si>
  <si>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</si>
  <si>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</si>
  <si>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</si>
  <si>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</si>
  <si>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</si>
  <si>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</si>
  <si>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</si>
  <si>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</si>
  <si>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</si>
  <si>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</si>
  <si>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</si>
  <si>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</si>
  <si>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</si>
  <si>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</si>
  <si>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</si>
  <si>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</si>
  <si>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</si>
  <si>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</si>
  <si>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</si>
  <si>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</si>
  <si>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</si>
  <si>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</si>
  <si>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</si>
  <si>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</si>
  <si>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</si>
  <si>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</si>
  <si>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</si>
  <si>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</si>
  <si>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</si>
  <si>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</si>
  <si>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</si>
  <si>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</si>
  <si>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</si>
  <si>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</si>
  <si>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</si>
  <si>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</si>
  <si>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</si>
  <si>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</si>
  <si>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</si>
  <si>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</si>
  <si>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</si>
  <si>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</si>
  <si>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</si>
  <si>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</si>
  <si>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</si>
  <si>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</si>
  <si>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</si>
  <si>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</si>
  <si>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</si>
  <si>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</si>
  <si>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</si>
  <si>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</si>
  <si>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</si>
  <si>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</si>
  <si>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</si>
  <si>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</si>
  <si>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</si>
  <si>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</si>
  <si>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</si>
  <si>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</si>
  <si>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</si>
  <si>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</si>
  <si>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</si>
  <si>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</si>
  <si>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</si>
  <si>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</si>
  <si>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</si>
  <si>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</si>
  <si>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</si>
  <si>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</si>
  <si>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</si>
  <si>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</si>
  <si>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</si>
  <si>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</si>
  <si>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</si>
  <si>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</si>
  <si>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</si>
  <si>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</si>
  <si>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</si>
  <si>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</si>
  <si>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</si>
  <si>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</si>
  <si>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</si>
  <si>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</si>
  <si>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</si>
  <si>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</si>
  <si>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</si>
  <si>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</si>
  <si>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</si>
  <si>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</si>
  <si>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</si>
  <si>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</si>
  <si>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</si>
  <si>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</si>
  <si>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</si>
  <si>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</si>
  <si>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</si>
  <si>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</si>
  <si>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week 2 (วันที่ 6-12 เมษายน 2568)</t>
  </si>
  <si>
    <t>week 3 (วันที่ 13-19 เมษายน 2568)</t>
  </si>
  <si>
    <t>week 4 (วันที่ 20-26 เมษายน 2568)</t>
  </si>
  <si>
    <t>ไดฟูกุช็อกโกแลตดูไบ</t>
  </si>
  <si>
    <t>week 1 (วันที่ 30 มี.ค. - 5 เม.ย.  2568)</t>
  </si>
  <si>
    <t>week 5 (วันที่ 27 เม.ย. - 3 มีนาคม 2568)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</si>
  <si>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</si>
  <si>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</si>
  <si>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</si>
  <si>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</si>
  <si>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</si>
  <si>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</si>
  <si>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</si>
  <si>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</si>
  <si>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</si>
  <si>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</si>
  <si>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เค้กเผือกครีมนมสด</t>
  </si>
  <si>
    <t>เค้กเผือกฝอยทองลาวา</t>
  </si>
  <si>
    <t>ขนมปังแฮมเห็ดมายองเนส</t>
  </si>
  <si>
    <t>บราวนี่ช็อกดกแลตดูไบ</t>
  </si>
  <si>
    <t>เค้กฝอยทองลาวา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</si>
</sst>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</fonts>
  <fills count="4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5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18" borderId="14" xfId="0" applyFont="1" applyFill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32" fillId="18" borderId="0" xfId="0" applyFont="1" applyFill="1" applyAlignment="1">
      <alignment horizontal="center"/>
    </xf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41" fillId="21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0" fontId="42" fillId="23" borderId="1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23" borderId="24" xfId="0" applyFont="1" applyFill="1" applyBorder="1" applyAlignment="1">
      <alignment horizontal="center"/>
    </xf>
    <xf numFmtId="0" fontId="43" fillId="21" borderId="8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23" fillId="0" borderId="18" xfId="0" applyFont="1" applyBorder="1"/>
    <xf numFmtId="0" fontId="19" fillId="0" borderId="18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0" fontId="24" fillId="3" borderId="13" xfId="0" applyFont="1" applyFill="1" applyBorder="1" applyAlignment="1">
      <alignment horizontal="center"/>
    </xf>
    <xf numFmtId="0" fontId="41" fillId="22" borderId="6" xfId="0" applyFont="1" applyFill="1" applyBorder="1" applyAlignment="1">
      <alignment horizontal="center"/>
    </xf>
    <xf numFmtId="3" fontId="41" fillId="22" borderId="6" xfId="0" applyNumberFormat="1" applyFont="1" applyFill="1" applyBorder="1" applyAlignment="1">
      <alignment horizontal="center"/>
    </xf>
    <xf numFmtId="3" fontId="41" fillId="22" borderId="8" xfId="0" applyNumberFormat="1" applyFont="1" applyFill="1" applyBorder="1" applyAlignment="1">
      <alignment horizontal="center"/>
    </xf>
    <xf numFmtId="3" fontId="41" fillId="22" borderId="3" xfId="0" applyNumberFormat="1" applyFont="1" applyFill="1" applyBorder="1" applyAlignment="1">
      <alignment horizontal="center"/>
    </xf>
    <xf numFmtId="0" fontId="41" fillId="22" borderId="16" xfId="0" applyFont="1" applyFill="1" applyBorder="1" applyAlignment="1">
      <alignment horizontal="center"/>
    </xf>
    <xf numFmtId="0" fontId="41" fillId="22" borderId="7" xfId="0" applyFont="1" applyFill="1" applyBorder="1" applyAlignment="1">
      <alignment horizontal="center"/>
    </xf>
    <xf numFmtId="0" fontId="41" fillId="22" borderId="8" xfId="0" applyFont="1" applyFill="1" applyBorder="1" applyAlignment="1">
      <alignment horizontal="center"/>
    </xf>
    <xf numFmtId="0" fontId="21" fillId="0" borderId="0" xfId="0" applyFont="1"/>
    <xf numFmtId="3" fontId="34" fillId="20" borderId="8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20" fillId="21" borderId="8" xfId="0" applyNumberFormat="1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AH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13" t="s">
        <v>0</v>
      </c>
      <c r="B1" s="514" t="s">
        <v>1</v>
      </c>
      <c r="C1" s="514" t="s">
        <v>2</v>
      </c>
      <c r="D1" s="514" t="s">
        <v>3</v>
      </c>
      <c r="E1" s="514" t="s">
        <v>4</v>
      </c>
      <c r="F1" s="508" t="s">
        <v>5</v>
      </c>
      <c r="G1" s="511" t="s">
        <v>6</v>
      </c>
      <c r="H1" s="155" t="s">
        <v>7</v>
      </c>
      <c r="I1" s="512" t="s">
        <v>8</v>
      </c>
      <c r="J1" s="502"/>
      <c r="K1" s="507"/>
      <c r="L1" s="501"/>
      <c r="M1" s="502"/>
      <c r="N1" s="503" t="s">
        <v>417</v>
      </c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2"/>
      <c r="AI1" s="503" t="s">
        <v>418</v>
      </c>
      <c r="AJ1" s="501"/>
      <c r="AK1" s="501"/>
      <c r="AL1" s="501"/>
      <c r="AM1" s="501"/>
      <c r="AN1" s="501"/>
      <c r="AO1" s="501"/>
      <c r="AP1" s="501"/>
      <c r="AQ1" s="501"/>
      <c r="AR1" s="501"/>
      <c r="AS1" s="501"/>
      <c r="AT1" s="501"/>
      <c r="AU1" s="501"/>
      <c r="AV1" s="501"/>
      <c r="AW1" s="501"/>
      <c r="AX1" s="501"/>
      <c r="AY1" s="501"/>
      <c r="AZ1" s="501"/>
      <c r="BA1" s="501"/>
      <c r="BB1" s="501"/>
      <c r="BC1" s="502"/>
      <c r="BD1" s="503" t="s">
        <v>419</v>
      </c>
      <c r="BE1" s="501"/>
      <c r="BF1" s="501"/>
      <c r="BG1" s="501"/>
      <c r="BH1" s="501"/>
      <c r="BI1" s="501"/>
      <c r="BJ1" s="501"/>
      <c r="BK1" s="501"/>
      <c r="BL1" s="501"/>
      <c r="BM1" s="501"/>
      <c r="BN1" s="501"/>
      <c r="BO1" s="501"/>
      <c r="BP1" s="501"/>
      <c r="BQ1" s="501"/>
      <c r="BR1" s="501"/>
      <c r="BS1" s="501"/>
      <c r="BT1" s="501"/>
      <c r="BU1" s="501"/>
      <c r="BV1" s="501"/>
      <c r="BW1" s="501"/>
      <c r="BX1" s="502"/>
      <c r="BY1" s="503" t="s">
        <v>420</v>
      </c>
      <c r="BZ1" s="501"/>
      <c r="CA1" s="501"/>
      <c r="CB1" s="501"/>
      <c r="CC1" s="501"/>
      <c r="CD1" s="501"/>
      <c r="CE1" s="501"/>
      <c r="CF1" s="501"/>
      <c r="CG1" s="501"/>
      <c r="CH1" s="501"/>
      <c r="CI1" s="501"/>
      <c r="CJ1" s="501"/>
      <c r="CK1" s="501"/>
      <c r="CL1" s="501"/>
      <c r="CM1" s="501"/>
      <c r="CN1" s="501"/>
      <c r="CO1" s="501"/>
      <c r="CP1" s="501"/>
      <c r="CQ1" s="501"/>
      <c r="CR1" s="501"/>
      <c r="CS1" s="502"/>
      <c r="CT1" s="503" t="s">
        <v>421</v>
      </c>
      <c r="CU1" s="501"/>
      <c r="CV1" s="501"/>
      <c r="CW1" s="501"/>
      <c r="CX1" s="501"/>
      <c r="CY1" s="501"/>
      <c r="CZ1" s="501"/>
      <c r="DA1" s="501"/>
      <c r="DB1" s="501"/>
      <c r="DC1" s="501"/>
      <c r="DD1" s="501"/>
      <c r="DE1" s="501"/>
      <c r="DF1" s="501"/>
      <c r="DG1" s="501"/>
      <c r="DH1" s="501"/>
      <c r="DI1" s="501"/>
      <c r="DJ1" s="501"/>
      <c r="DK1" s="501"/>
      <c r="DL1" s="501"/>
      <c r="DM1" s="501"/>
      <c r="DN1" s="502"/>
    </row>
    <row r="2" spans="1:118" ht="26.25">
      <c r="A2" s="509"/>
      <c r="B2" s="509"/>
      <c r="C2" s="509"/>
      <c r="D2" s="509"/>
      <c r="E2" s="509"/>
      <c r="F2" s="509"/>
      <c r="G2" s="509"/>
      <c r="H2" s="246"/>
      <c r="I2" s="504" t="s">
        <v>11</v>
      </c>
      <c r="J2" s="504" t="s">
        <v>12</v>
      </c>
      <c r="K2" s="507" t="s">
        <v>13</v>
      </c>
      <c r="L2" s="501"/>
      <c r="M2" s="502"/>
      <c r="N2" s="500" t="s">
        <v>14</v>
      </c>
      <c r="O2" s="501"/>
      <c r="P2" s="502"/>
      <c r="Q2" s="500" t="s">
        <v>15</v>
      </c>
      <c r="R2" s="501"/>
      <c r="S2" s="502"/>
      <c r="T2" s="500" t="s">
        <v>16</v>
      </c>
      <c r="U2" s="501"/>
      <c r="V2" s="502"/>
      <c r="W2" s="500" t="s">
        <v>17</v>
      </c>
      <c r="X2" s="501"/>
      <c r="Y2" s="502"/>
      <c r="Z2" s="500" t="s">
        <v>18</v>
      </c>
      <c r="AA2" s="501"/>
      <c r="AB2" s="502"/>
      <c r="AC2" s="500" t="s">
        <v>19</v>
      </c>
      <c r="AD2" s="501"/>
      <c r="AE2" s="502"/>
      <c r="AF2" s="500" t="s">
        <v>20</v>
      </c>
      <c r="AG2" s="501"/>
      <c r="AH2" s="502"/>
      <c r="AI2" s="500" t="s">
        <v>14</v>
      </c>
      <c r="AJ2" s="501"/>
      <c r="AK2" s="502"/>
      <c r="AL2" s="500" t="s">
        <v>15</v>
      </c>
      <c r="AM2" s="501"/>
      <c r="AN2" s="502"/>
      <c r="AO2" s="500" t="s">
        <v>16</v>
      </c>
      <c r="AP2" s="501"/>
      <c r="AQ2" s="502"/>
      <c r="AR2" s="500" t="s">
        <v>17</v>
      </c>
      <c r="AS2" s="501"/>
      <c r="AT2" s="502"/>
      <c r="AU2" s="500" t="s">
        <v>18</v>
      </c>
      <c r="AV2" s="501"/>
      <c r="AW2" s="502"/>
      <c r="AX2" s="500" t="s">
        <v>19</v>
      </c>
      <c r="AY2" s="501"/>
      <c r="AZ2" s="502"/>
      <c r="BA2" s="500" t="s">
        <v>20</v>
      </c>
      <c r="BB2" s="501"/>
      <c r="BC2" s="502"/>
      <c r="BD2" s="500" t="s">
        <v>14</v>
      </c>
      <c r="BE2" s="501"/>
      <c r="BF2" s="502"/>
      <c r="BG2" s="500" t="s">
        <v>15</v>
      </c>
      <c r="BH2" s="501"/>
      <c r="BI2" s="502"/>
      <c r="BJ2" s="500" t="s">
        <v>16</v>
      </c>
      <c r="BK2" s="501"/>
      <c r="BL2" s="502"/>
      <c r="BM2" s="500" t="s">
        <v>17</v>
      </c>
      <c r="BN2" s="501"/>
      <c r="BO2" s="502"/>
      <c r="BP2" s="500" t="s">
        <v>18</v>
      </c>
      <c r="BQ2" s="501"/>
      <c r="BR2" s="502"/>
      <c r="BS2" s="500" t="s">
        <v>19</v>
      </c>
      <c r="BT2" s="501"/>
      <c r="BU2" s="502"/>
      <c r="BV2" s="500" t="s">
        <v>20</v>
      </c>
      <c r="BW2" s="501"/>
      <c r="BX2" s="502"/>
      <c r="BY2" s="500" t="s">
        <v>14</v>
      </c>
      <c r="BZ2" s="501"/>
      <c r="CA2" s="502"/>
      <c r="CB2" s="500" t="s">
        <v>15</v>
      </c>
      <c r="CC2" s="501"/>
      <c r="CD2" s="502"/>
      <c r="CE2" s="500" t="s">
        <v>16</v>
      </c>
      <c r="CF2" s="501"/>
      <c r="CG2" s="502"/>
      <c r="CH2" s="500" t="s">
        <v>17</v>
      </c>
      <c r="CI2" s="501"/>
      <c r="CJ2" s="502"/>
      <c r="CK2" s="500" t="s">
        <v>18</v>
      </c>
      <c r="CL2" s="501"/>
      <c r="CM2" s="502"/>
      <c r="CN2" s="500" t="s">
        <v>19</v>
      </c>
      <c r="CO2" s="501"/>
      <c r="CP2" s="502"/>
      <c r="CQ2" s="500" t="s">
        <v>20</v>
      </c>
      <c r="CR2" s="501"/>
      <c r="CS2" s="502"/>
      <c r="CT2" s="500" t="s">
        <v>14</v>
      </c>
      <c r="CU2" s="501"/>
      <c r="CV2" s="502"/>
      <c r="CW2" s="500" t="s">
        <v>15</v>
      </c>
      <c r="CX2" s="501"/>
      <c r="CY2" s="502"/>
      <c r="CZ2" s="500" t="s">
        <v>16</v>
      </c>
      <c r="DA2" s="501"/>
      <c r="DB2" s="502"/>
      <c r="DC2" s="500" t="s">
        <v>17</v>
      </c>
      <c r="DD2" s="501"/>
      <c r="DE2" s="502"/>
      <c r="DF2" s="500" t="s">
        <v>18</v>
      </c>
      <c r="DG2" s="501"/>
      <c r="DH2" s="502"/>
      <c r="DI2" s="500" t="s">
        <v>19</v>
      </c>
      <c r="DJ2" s="501"/>
      <c r="DK2" s="502"/>
      <c r="DL2" s="500" t="s">
        <v>20</v>
      </c>
      <c r="DM2" s="501"/>
      <c r="DN2" s="502"/>
    </row>
    <row r="3" spans="1:118" ht="26.25">
      <c r="A3" s="509"/>
      <c r="B3" s="509"/>
      <c r="C3" s="509"/>
      <c r="D3" s="509"/>
      <c r="E3" s="509"/>
      <c r="F3" s="509"/>
      <c r="G3" s="509"/>
      <c r="H3" s="246"/>
      <c r="I3" s="505"/>
      <c r="J3" s="505"/>
      <c r="K3" s="507" t="s">
        <v>21</v>
      </c>
      <c r="L3" s="501"/>
      <c r="M3" s="502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00">
        <v>30</v>
      </c>
      <c r="DG3" s="501"/>
      <c r="DH3" s="502"/>
      <c r="DI3" s="500">
        <v>31</v>
      </c>
      <c r="DJ3" s="501"/>
      <c r="DK3" s="502"/>
      <c r="DL3" s="500">
        <v>1</v>
      </c>
      <c r="DM3" s="501"/>
      <c r="DN3" s="502"/>
    </row>
    <row r="4" spans="1:118" ht="60.75" customHeight="1">
      <c r="A4" s="510"/>
      <c r="B4" s="510"/>
      <c r="C4" s="510"/>
      <c r="D4" s="510"/>
      <c r="E4" s="510"/>
      <c r="F4" s="510"/>
      <c r="G4" s="510"/>
      <c r="H4" s="247"/>
      <c r="I4" s="506"/>
      <c r="J4" s="506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80</v>
      </c>
      <c r="M5" s="172">
        <v>0</v>
      </c>
      <c r="N5" s="173"/>
      <c r="O5" s="202">
        <v>10</v>
      </c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>
        <v>10</v>
      </c>
      <c r="AB5" s="173"/>
      <c r="AC5" s="173"/>
      <c r="AD5" s="214"/>
      <c r="AE5" s="173"/>
      <c r="AF5" s="173"/>
      <c r="AG5" s="174"/>
      <c r="AH5" s="173"/>
      <c r="AI5" s="173"/>
      <c r="AJ5" s="202">
        <v>10</v>
      </c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>
        <v>10</v>
      </c>
      <c r="AW5" s="173"/>
      <c r="AX5" s="173"/>
      <c r="AY5" s="214"/>
      <c r="AZ5" s="173"/>
      <c r="BA5" s="173"/>
      <c r="BB5" s="174"/>
      <c r="BC5" s="173"/>
      <c r="BD5" s="173"/>
      <c r="BE5" s="202">
        <v>10</v>
      </c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>
        <v>10</v>
      </c>
      <c r="BR5" s="173"/>
      <c r="BS5" s="173"/>
      <c r="BT5" s="214"/>
      <c r="BU5" s="173"/>
      <c r="BV5" s="173"/>
      <c r="BW5" s="174"/>
      <c r="BX5" s="173"/>
      <c r="BY5" s="173"/>
      <c r="BZ5" s="202">
        <v>10</v>
      </c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>
        <v>10</v>
      </c>
      <c r="CM5" s="173"/>
      <c r="CN5" s="173"/>
      <c r="CO5" s="214"/>
      <c r="CP5" s="173"/>
      <c r="CQ5" s="173"/>
      <c r="CR5" s="174"/>
      <c r="CS5" s="173"/>
      <c r="CT5" s="173"/>
      <c r="CU5" s="202">
        <v>10</v>
      </c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>
        <v>10</v>
      </c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7680</v>
      </c>
      <c r="M9" s="172">
        <v>0</v>
      </c>
      <c r="N9" s="173"/>
      <c r="O9" s="218">
        <v>1500</v>
      </c>
      <c r="P9" s="173"/>
      <c r="Q9" s="173"/>
      <c r="R9" s="211"/>
      <c r="S9" s="173"/>
      <c r="T9" s="173"/>
      <c r="U9" s="205">
        <v>420</v>
      </c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>
        <v>1500</v>
      </c>
      <c r="AK9" s="173"/>
      <c r="AL9" s="173"/>
      <c r="AM9" s="211"/>
      <c r="AN9" s="173"/>
      <c r="AO9" s="173"/>
      <c r="AP9" s="205">
        <v>420</v>
      </c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>
        <v>1500</v>
      </c>
      <c r="BF9" s="173"/>
      <c r="BG9" s="173"/>
      <c r="BH9" s="211"/>
      <c r="BI9" s="173"/>
      <c r="BJ9" s="173"/>
      <c r="BK9" s="205">
        <v>420</v>
      </c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>
        <v>1500</v>
      </c>
      <c r="CA9" s="173"/>
      <c r="CB9" s="173"/>
      <c r="CC9" s="211"/>
      <c r="CD9" s="173"/>
      <c r="CE9" s="173"/>
      <c r="CF9" s="205">
        <v>420</v>
      </c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>
        <v>1500</v>
      </c>
      <c r="CV9" s="173"/>
      <c r="CW9" s="173"/>
      <c r="CX9" s="211"/>
      <c r="CY9" s="173"/>
      <c r="CZ9" s="173"/>
      <c r="DA9" s="205">
        <v>420</v>
      </c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3140</v>
      </c>
      <c r="M17" s="172">
        <v>0</v>
      </c>
      <c r="N17" s="173"/>
      <c r="O17" s="202">
        <v>150</v>
      </c>
      <c r="P17" s="173"/>
      <c r="Q17" s="173"/>
      <c r="R17" s="211"/>
      <c r="S17" s="173"/>
      <c r="T17" s="173"/>
      <c r="U17" s="205">
        <v>500</v>
      </c>
      <c r="V17" s="173"/>
      <c r="W17" s="173"/>
      <c r="X17" s="213"/>
      <c r="Y17" s="173"/>
      <c r="Z17" s="173"/>
      <c r="AA17" s="207">
        <v>120</v>
      </c>
      <c r="AB17" s="173"/>
      <c r="AC17" s="173"/>
      <c r="AD17" s="214"/>
      <c r="AE17" s="173"/>
      <c r="AF17" s="173"/>
      <c r="AG17" s="174"/>
      <c r="AH17" s="173"/>
      <c r="AI17" s="173"/>
      <c r="AJ17" s="202">
        <v>150</v>
      </c>
      <c r="AK17" s="173"/>
      <c r="AL17" s="173"/>
      <c r="AM17" s="211"/>
      <c r="AN17" s="173"/>
      <c r="AO17" s="173"/>
      <c r="AP17" s="205">
        <v>550</v>
      </c>
      <c r="AQ17" s="173"/>
      <c r="AR17" s="173"/>
      <c r="AS17" s="213"/>
      <c r="AT17" s="173"/>
      <c r="AU17" s="173"/>
      <c r="AV17" s="207">
        <v>130</v>
      </c>
      <c r="AW17" s="173"/>
      <c r="AX17" s="173"/>
      <c r="AY17" s="214"/>
      <c r="AZ17" s="173"/>
      <c r="BA17" s="173"/>
      <c r="BB17" s="174"/>
      <c r="BC17" s="173"/>
      <c r="BD17" s="173"/>
      <c r="BE17" s="202">
        <v>150</v>
      </c>
      <c r="BF17" s="173"/>
      <c r="BG17" s="173"/>
      <c r="BH17" s="211"/>
      <c r="BI17" s="173"/>
      <c r="BJ17" s="173"/>
      <c r="BK17" s="205">
        <v>500</v>
      </c>
      <c r="BL17" s="173"/>
      <c r="BM17" s="173"/>
      <c r="BN17" s="213"/>
      <c r="BO17" s="173"/>
      <c r="BP17" s="173"/>
      <c r="BQ17" s="207">
        <v>120</v>
      </c>
      <c r="BR17" s="173"/>
      <c r="BS17" s="173"/>
      <c r="BT17" s="214"/>
      <c r="BU17" s="173"/>
      <c r="BV17" s="173"/>
      <c r="BW17" s="174"/>
      <c r="BX17" s="173"/>
      <c r="BY17" s="173"/>
      <c r="BZ17" s="202">
        <v>150</v>
      </c>
      <c r="CA17" s="173"/>
      <c r="CB17" s="173"/>
      <c r="CC17" s="211"/>
      <c r="CD17" s="173"/>
      <c r="CE17" s="173"/>
      <c r="CF17" s="205">
        <v>500</v>
      </c>
      <c r="CG17" s="173"/>
      <c r="CH17" s="173"/>
      <c r="CI17" s="213"/>
      <c r="CJ17" s="173"/>
      <c r="CK17" s="173"/>
      <c r="CL17" s="207">
        <v>120</v>
      </c>
      <c r="CM17" s="173"/>
      <c r="CN17" s="173"/>
      <c r="CO17" s="214"/>
      <c r="CP17" s="173"/>
      <c r="CQ17" s="173"/>
      <c r="CR17" s="174"/>
      <c r="CS17" s="173"/>
      <c r="CT17" s="173"/>
      <c r="CU17" s="202">
        <v>150</v>
      </c>
      <c r="CV17" s="173"/>
      <c r="CW17" s="173"/>
      <c r="CX17" s="211"/>
      <c r="CY17" s="173"/>
      <c r="CZ17" s="173"/>
      <c r="DA17" s="205">
        <v>500</v>
      </c>
      <c r="DB17" s="173"/>
      <c r="DC17" s="173"/>
      <c r="DD17" s="213"/>
      <c r="DE17" s="173"/>
      <c r="DF17" s="173"/>
      <c r="DG17" s="207">
        <v>120</v>
      </c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160</v>
      </c>
      <c r="M32" s="172">
        <v>0</v>
      </c>
      <c r="N32" s="173"/>
      <c r="O32" s="202">
        <v>20</v>
      </c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>
        <v>20</v>
      </c>
      <c r="AB32" s="173"/>
      <c r="AC32" s="173"/>
      <c r="AD32" s="214"/>
      <c r="AE32" s="173"/>
      <c r="AF32" s="173"/>
      <c r="AG32" s="174"/>
      <c r="AH32" s="173"/>
      <c r="AI32" s="173"/>
      <c r="AJ32" s="202">
        <v>20</v>
      </c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>
        <v>20</v>
      </c>
      <c r="AW32" s="173"/>
      <c r="AX32" s="173"/>
      <c r="AY32" s="214"/>
      <c r="AZ32" s="173"/>
      <c r="BA32" s="173"/>
      <c r="BB32" s="174"/>
      <c r="BC32" s="173"/>
      <c r="BD32" s="173"/>
      <c r="BE32" s="202">
        <v>20</v>
      </c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>
        <v>20</v>
      </c>
      <c r="BR32" s="173"/>
      <c r="BS32" s="173"/>
      <c r="BT32" s="214"/>
      <c r="BU32" s="173"/>
      <c r="BV32" s="173"/>
      <c r="BW32" s="174"/>
      <c r="BX32" s="173"/>
      <c r="BY32" s="173"/>
      <c r="BZ32" s="202">
        <v>20</v>
      </c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>
        <v>20</v>
      </c>
      <c r="CM32" s="173"/>
      <c r="CN32" s="173"/>
      <c r="CO32" s="214"/>
      <c r="CP32" s="173"/>
      <c r="CQ32" s="173"/>
      <c r="CR32" s="174"/>
      <c r="CS32" s="173"/>
      <c r="CT32" s="173"/>
      <c r="CU32" s="202">
        <v>20</v>
      </c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>
        <v>20</v>
      </c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1310</v>
      </c>
      <c r="M62" s="172">
        <v>0</v>
      </c>
      <c r="N62" s="173"/>
      <c r="O62" s="202">
        <v>70</v>
      </c>
      <c r="P62" s="173"/>
      <c r="Q62" s="173"/>
      <c r="R62" s="211"/>
      <c r="S62" s="173"/>
      <c r="T62" s="173"/>
      <c r="U62" s="205">
        <v>150</v>
      </c>
      <c r="V62" s="173"/>
      <c r="W62" s="173"/>
      <c r="X62" s="213"/>
      <c r="Y62" s="173"/>
      <c r="Z62" s="173"/>
      <c r="AA62" s="207">
        <v>100</v>
      </c>
      <c r="AB62" s="173"/>
      <c r="AC62" s="173"/>
      <c r="AD62" s="214"/>
      <c r="AE62" s="173"/>
      <c r="AF62" s="173"/>
      <c r="AG62" s="174"/>
      <c r="AH62" s="173"/>
      <c r="AI62" s="173"/>
      <c r="AJ62" s="202">
        <v>100</v>
      </c>
      <c r="AK62" s="173"/>
      <c r="AL62" s="173"/>
      <c r="AM62" s="211"/>
      <c r="AN62" s="173"/>
      <c r="AO62" s="173"/>
      <c r="AP62" s="205">
        <v>150</v>
      </c>
      <c r="AQ62" s="173"/>
      <c r="AR62" s="173"/>
      <c r="AS62" s="213"/>
      <c r="AT62" s="173"/>
      <c r="AU62" s="173"/>
      <c r="AV62" s="207">
        <v>100</v>
      </c>
      <c r="AW62" s="173"/>
      <c r="AX62" s="173"/>
      <c r="AY62" s="214"/>
      <c r="AZ62" s="173"/>
      <c r="BA62" s="173"/>
      <c r="BB62" s="174"/>
      <c r="BC62" s="173"/>
      <c r="BD62" s="173"/>
      <c r="BE62" s="202">
        <v>70</v>
      </c>
      <c r="BF62" s="173"/>
      <c r="BG62" s="173"/>
      <c r="BH62" s="211"/>
      <c r="BI62" s="173"/>
      <c r="BJ62" s="173"/>
      <c r="BK62" s="205">
        <v>150</v>
      </c>
      <c r="BL62" s="173"/>
      <c r="BM62" s="173"/>
      <c r="BN62" s="213"/>
      <c r="BO62" s="173"/>
      <c r="BP62" s="173"/>
      <c r="BQ62" s="207">
        <v>100</v>
      </c>
      <c r="BR62" s="173"/>
      <c r="BS62" s="173"/>
      <c r="BT62" s="214"/>
      <c r="BU62" s="173"/>
      <c r="BV62" s="173"/>
      <c r="BW62" s="174"/>
      <c r="BX62" s="173"/>
      <c r="BY62" s="173"/>
      <c r="BZ62" s="202">
        <v>70</v>
      </c>
      <c r="CA62" s="173"/>
      <c r="CB62" s="173"/>
      <c r="CC62" s="211"/>
      <c r="CD62" s="173"/>
      <c r="CE62" s="173"/>
      <c r="CF62" s="205">
        <v>150</v>
      </c>
      <c r="CG62" s="173"/>
      <c r="CH62" s="173"/>
      <c r="CI62" s="213"/>
      <c r="CJ62" s="173"/>
      <c r="CK62" s="173"/>
      <c r="CL62" s="207">
        <v>100</v>
      </c>
      <c r="CM62" s="173"/>
      <c r="CN62" s="173"/>
      <c r="CO62" s="214"/>
      <c r="CP62" s="173"/>
      <c r="CQ62" s="173"/>
      <c r="CR62" s="174"/>
      <c r="CS62" s="173"/>
      <c r="CT62" s="173"/>
      <c r="CU62" s="202">
        <v>70</v>
      </c>
      <c r="CV62" s="173"/>
      <c r="CW62" s="173"/>
      <c r="CX62" s="211"/>
      <c r="CY62" s="173"/>
      <c r="CZ62" s="173"/>
      <c r="DA62" s="205">
        <v>150</v>
      </c>
      <c r="DB62" s="173"/>
      <c r="DC62" s="173"/>
      <c r="DD62" s="213"/>
      <c r="DE62" s="173"/>
      <c r="DF62" s="173"/>
      <c r="DG62" s="207">
        <v>100</v>
      </c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3200</v>
      </c>
      <c r="M92" s="172">
        <v>0</v>
      </c>
      <c r="N92" s="173"/>
      <c r="O92" s="202">
        <v>650</v>
      </c>
      <c r="P92" s="173"/>
      <c r="Q92" s="173"/>
      <c r="R92" s="211"/>
      <c r="S92" s="173"/>
      <c r="T92" s="173"/>
      <c r="U92" s="205">
        <v>150</v>
      </c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>
        <v>650</v>
      </c>
      <c r="AK92" s="173"/>
      <c r="AL92" s="173"/>
      <c r="AM92" s="211"/>
      <c r="AN92" s="173"/>
      <c r="AO92" s="173"/>
      <c r="AP92" s="205">
        <v>150</v>
      </c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>
        <v>650</v>
      </c>
      <c r="BF92" s="173"/>
      <c r="BG92" s="173"/>
      <c r="BH92" s="211"/>
      <c r="BI92" s="173"/>
      <c r="BJ92" s="173"/>
      <c r="BK92" s="205">
        <v>150</v>
      </c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>
        <v>650</v>
      </c>
      <c r="CA92" s="173"/>
      <c r="CB92" s="173"/>
      <c r="CC92" s="211"/>
      <c r="CD92" s="173"/>
      <c r="CE92" s="173"/>
      <c r="CF92" s="205">
        <v>150</v>
      </c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>
        <v>650</v>
      </c>
      <c r="CV92" s="173"/>
      <c r="CW92" s="173"/>
      <c r="CX92" s="211"/>
      <c r="CY92" s="173"/>
      <c r="CZ92" s="173"/>
      <c r="DA92" s="205">
        <v>150</v>
      </c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2440</v>
      </c>
      <c r="M93" s="172">
        <v>0</v>
      </c>
      <c r="N93" s="173"/>
      <c r="O93" s="202">
        <v>450</v>
      </c>
      <c r="P93" s="173"/>
      <c r="Q93" s="173"/>
      <c r="R93" s="211"/>
      <c r="S93" s="173"/>
      <c r="T93" s="173"/>
      <c r="U93" s="205">
        <v>160</v>
      </c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>
        <v>450</v>
      </c>
      <c r="AK93" s="173"/>
      <c r="AL93" s="173"/>
      <c r="AM93" s="211"/>
      <c r="AN93" s="173"/>
      <c r="AO93" s="173"/>
      <c r="AP93" s="205">
        <v>160</v>
      </c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>
        <v>450</v>
      </c>
      <c r="BF93" s="173"/>
      <c r="BG93" s="173"/>
      <c r="BH93" s="211"/>
      <c r="BI93" s="173"/>
      <c r="BJ93" s="173"/>
      <c r="BK93" s="205">
        <v>160</v>
      </c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>
        <v>450</v>
      </c>
      <c r="CA93" s="173"/>
      <c r="CB93" s="173"/>
      <c r="CC93" s="211"/>
      <c r="CD93" s="173"/>
      <c r="CE93" s="173"/>
      <c r="CF93" s="205">
        <v>160</v>
      </c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>
        <v>450</v>
      </c>
      <c r="CV93" s="173"/>
      <c r="CW93" s="173"/>
      <c r="CX93" s="211"/>
      <c r="CY93" s="173"/>
      <c r="CZ93" s="173"/>
      <c r="DA93" s="205">
        <v>160</v>
      </c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2600</v>
      </c>
      <c r="M94" s="172">
        <v>0</v>
      </c>
      <c r="N94" s="173"/>
      <c r="O94" s="202">
        <v>550</v>
      </c>
      <c r="P94" s="173"/>
      <c r="Q94" s="173"/>
      <c r="R94" s="211"/>
      <c r="S94" s="173"/>
      <c r="T94" s="173"/>
      <c r="U94" s="205">
        <v>100</v>
      </c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>
        <v>550</v>
      </c>
      <c r="AK94" s="173"/>
      <c r="AL94" s="173"/>
      <c r="AM94" s="211"/>
      <c r="AN94" s="173"/>
      <c r="AO94" s="173"/>
      <c r="AP94" s="205">
        <v>100</v>
      </c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>
        <v>550</v>
      </c>
      <c r="BF94" s="173"/>
      <c r="BG94" s="173"/>
      <c r="BH94" s="211"/>
      <c r="BI94" s="173"/>
      <c r="BJ94" s="173"/>
      <c r="BK94" s="205">
        <v>100</v>
      </c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>
        <v>550</v>
      </c>
      <c r="CA94" s="173"/>
      <c r="CB94" s="173"/>
      <c r="CC94" s="211"/>
      <c r="CD94" s="173"/>
      <c r="CE94" s="173"/>
      <c r="CF94" s="205">
        <v>100</v>
      </c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>
        <v>550</v>
      </c>
      <c r="CV94" s="173"/>
      <c r="CW94" s="173"/>
      <c r="CX94" s="211"/>
      <c r="CY94" s="173"/>
      <c r="CZ94" s="173"/>
      <c r="DA94" s="205">
        <v>100</v>
      </c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80</v>
      </c>
      <c r="M96" s="172">
        <v>0</v>
      </c>
      <c r="N96" s="173"/>
      <c r="O96" s="202">
        <v>10</v>
      </c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>
        <v>10</v>
      </c>
      <c r="AB96" s="173"/>
      <c r="AC96" s="173"/>
      <c r="AD96" s="214"/>
      <c r="AE96" s="173"/>
      <c r="AF96" s="173"/>
      <c r="AG96" s="174"/>
      <c r="AH96" s="173"/>
      <c r="AI96" s="173"/>
      <c r="AJ96" s="202">
        <v>10</v>
      </c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>
        <v>10</v>
      </c>
      <c r="AW96" s="173"/>
      <c r="AX96" s="173"/>
      <c r="AY96" s="214"/>
      <c r="AZ96" s="173"/>
      <c r="BA96" s="173"/>
      <c r="BB96" s="174"/>
      <c r="BC96" s="173"/>
      <c r="BD96" s="173"/>
      <c r="BE96" s="202">
        <v>10</v>
      </c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>
        <v>10</v>
      </c>
      <c r="BR96" s="173"/>
      <c r="BS96" s="173"/>
      <c r="BT96" s="214"/>
      <c r="BU96" s="173"/>
      <c r="BV96" s="173"/>
      <c r="BW96" s="174"/>
      <c r="BX96" s="173"/>
      <c r="BY96" s="173"/>
      <c r="BZ96" s="202">
        <v>10</v>
      </c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>
        <v>10</v>
      </c>
      <c r="CM96" s="173"/>
      <c r="CN96" s="173"/>
      <c r="CO96" s="214"/>
      <c r="CP96" s="173"/>
      <c r="CQ96" s="173"/>
      <c r="CR96" s="174"/>
      <c r="CS96" s="173"/>
      <c r="CT96" s="173"/>
      <c r="CU96" s="202">
        <v>10</v>
      </c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>
        <v>10</v>
      </c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80</v>
      </c>
      <c r="M97" s="172">
        <v>0</v>
      </c>
      <c r="N97" s="173"/>
      <c r="O97" s="202">
        <v>10</v>
      </c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>
        <v>10</v>
      </c>
      <c r="AB97" s="173"/>
      <c r="AC97" s="173"/>
      <c r="AD97" s="214"/>
      <c r="AE97" s="173"/>
      <c r="AF97" s="173"/>
      <c r="AG97" s="174"/>
      <c r="AH97" s="173"/>
      <c r="AI97" s="173"/>
      <c r="AJ97" s="202">
        <v>10</v>
      </c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>
        <v>10</v>
      </c>
      <c r="AW97" s="173"/>
      <c r="AX97" s="173"/>
      <c r="AY97" s="214"/>
      <c r="AZ97" s="173"/>
      <c r="BA97" s="173"/>
      <c r="BB97" s="174"/>
      <c r="BC97" s="173"/>
      <c r="BD97" s="173"/>
      <c r="BE97" s="202">
        <v>10</v>
      </c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>
        <v>10</v>
      </c>
      <c r="BR97" s="173"/>
      <c r="BS97" s="173"/>
      <c r="BT97" s="214"/>
      <c r="BU97" s="173"/>
      <c r="BV97" s="173"/>
      <c r="BW97" s="174"/>
      <c r="BX97" s="173"/>
      <c r="BY97" s="173"/>
      <c r="BZ97" s="202">
        <v>10</v>
      </c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>
        <v>10</v>
      </c>
      <c r="CM97" s="173"/>
      <c r="CN97" s="173"/>
      <c r="CO97" s="214"/>
      <c r="CP97" s="173"/>
      <c r="CQ97" s="173"/>
      <c r="CR97" s="174"/>
      <c r="CS97" s="173"/>
      <c r="CT97" s="173"/>
      <c r="CU97" s="202">
        <v>10</v>
      </c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>
        <v>10</v>
      </c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280</v>
      </c>
      <c r="M98" s="172">
        <v>0</v>
      </c>
      <c r="N98" s="173"/>
      <c r="O98" s="202">
        <v>40</v>
      </c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>
        <v>30</v>
      </c>
      <c r="AB98" s="173"/>
      <c r="AC98" s="173"/>
      <c r="AD98" s="214"/>
      <c r="AE98" s="173"/>
      <c r="AF98" s="173"/>
      <c r="AG98" s="174"/>
      <c r="AH98" s="173"/>
      <c r="AI98" s="173"/>
      <c r="AJ98" s="202">
        <v>40</v>
      </c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>
        <v>30</v>
      </c>
      <c r="AW98" s="173"/>
      <c r="AX98" s="173"/>
      <c r="AY98" s="214"/>
      <c r="AZ98" s="173"/>
      <c r="BA98" s="173"/>
      <c r="BB98" s="174"/>
      <c r="BC98" s="173"/>
      <c r="BD98" s="173"/>
      <c r="BE98" s="202">
        <v>40</v>
      </c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>
        <v>30</v>
      </c>
      <c r="BR98" s="173"/>
      <c r="BS98" s="173"/>
      <c r="BT98" s="214"/>
      <c r="BU98" s="173"/>
      <c r="BV98" s="173"/>
      <c r="BW98" s="174"/>
      <c r="BX98" s="173"/>
      <c r="BY98" s="173"/>
      <c r="BZ98" s="202">
        <v>40</v>
      </c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>
        <v>30</v>
      </c>
      <c r="CM98" s="173"/>
      <c r="CN98" s="173"/>
      <c r="CO98" s="214"/>
      <c r="CP98" s="173"/>
      <c r="CQ98" s="173"/>
      <c r="CR98" s="174"/>
      <c r="CS98" s="173"/>
      <c r="CT98" s="173"/>
      <c r="CU98" s="202">
        <v>40</v>
      </c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>
        <v>30</v>
      </c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240</v>
      </c>
      <c r="M99" s="172">
        <v>0</v>
      </c>
      <c r="N99" s="173"/>
      <c r="O99" s="202">
        <v>30</v>
      </c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>
        <v>30</v>
      </c>
      <c r="AB99" s="173"/>
      <c r="AC99" s="173"/>
      <c r="AD99" s="214"/>
      <c r="AE99" s="173"/>
      <c r="AF99" s="173"/>
      <c r="AG99" s="174"/>
      <c r="AH99" s="173"/>
      <c r="AI99" s="173"/>
      <c r="AJ99" s="202">
        <v>30</v>
      </c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>
        <v>30</v>
      </c>
      <c r="AW99" s="173"/>
      <c r="AX99" s="173"/>
      <c r="AY99" s="214"/>
      <c r="AZ99" s="173"/>
      <c r="BA99" s="173"/>
      <c r="BB99" s="174"/>
      <c r="BC99" s="173"/>
      <c r="BD99" s="173"/>
      <c r="BE99" s="202">
        <v>30</v>
      </c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>
        <v>30</v>
      </c>
      <c r="BR99" s="173"/>
      <c r="BS99" s="173"/>
      <c r="BT99" s="214"/>
      <c r="BU99" s="173"/>
      <c r="BV99" s="173"/>
      <c r="BW99" s="174"/>
      <c r="BX99" s="173"/>
      <c r="BY99" s="173"/>
      <c r="BZ99" s="202">
        <v>30</v>
      </c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>
        <v>30</v>
      </c>
      <c r="CM99" s="173"/>
      <c r="CN99" s="173"/>
      <c r="CO99" s="214"/>
      <c r="CP99" s="173"/>
      <c r="CQ99" s="173"/>
      <c r="CR99" s="174"/>
      <c r="CS99" s="173"/>
      <c r="CT99" s="173"/>
      <c r="CU99" s="202">
        <v>30</v>
      </c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>
        <v>30</v>
      </c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1890</v>
      </c>
      <c r="M101" s="172">
        <v>0</v>
      </c>
      <c r="N101" s="173"/>
      <c r="O101" s="202">
        <v>150</v>
      </c>
      <c r="P101" s="173"/>
      <c r="Q101" s="173"/>
      <c r="R101" s="211"/>
      <c r="S101" s="173"/>
      <c r="T101" s="173"/>
      <c r="U101" s="205">
        <v>170</v>
      </c>
      <c r="V101" s="173"/>
      <c r="W101" s="173"/>
      <c r="X101" s="213"/>
      <c r="Y101" s="173"/>
      <c r="Z101" s="173"/>
      <c r="AA101" s="207">
        <v>150</v>
      </c>
      <c r="AB101" s="173"/>
      <c r="AC101" s="173"/>
      <c r="AD101" s="214"/>
      <c r="AE101" s="173"/>
      <c r="AF101" s="173"/>
      <c r="AG101" s="174"/>
      <c r="AH101" s="173"/>
      <c r="AI101" s="173"/>
      <c r="AJ101" s="202">
        <v>150</v>
      </c>
      <c r="AK101" s="173"/>
      <c r="AL101" s="173"/>
      <c r="AM101" s="211"/>
      <c r="AN101" s="173"/>
      <c r="AO101" s="173"/>
      <c r="AP101" s="205">
        <v>180</v>
      </c>
      <c r="AQ101" s="173"/>
      <c r="AR101" s="173"/>
      <c r="AS101" s="213"/>
      <c r="AT101" s="173"/>
      <c r="AU101" s="173"/>
      <c r="AV101" s="207">
        <v>150</v>
      </c>
      <c r="AW101" s="173"/>
      <c r="AX101" s="173"/>
      <c r="AY101" s="214"/>
      <c r="AZ101" s="173"/>
      <c r="BA101" s="173"/>
      <c r="BB101" s="174"/>
      <c r="BC101" s="173"/>
      <c r="BD101" s="173"/>
      <c r="BE101" s="202">
        <v>150</v>
      </c>
      <c r="BF101" s="173"/>
      <c r="BG101" s="173"/>
      <c r="BH101" s="211"/>
      <c r="BI101" s="173"/>
      <c r="BJ101" s="173"/>
      <c r="BK101" s="205">
        <v>170</v>
      </c>
      <c r="BL101" s="173"/>
      <c r="BM101" s="173"/>
      <c r="BN101" s="213"/>
      <c r="BO101" s="173"/>
      <c r="BP101" s="173"/>
      <c r="BQ101" s="207">
        <v>150</v>
      </c>
      <c r="BR101" s="173"/>
      <c r="BS101" s="173"/>
      <c r="BT101" s="214"/>
      <c r="BU101" s="173"/>
      <c r="BV101" s="173"/>
      <c r="BW101" s="174"/>
      <c r="BX101" s="173"/>
      <c r="BY101" s="173"/>
      <c r="BZ101" s="202">
        <v>150</v>
      </c>
      <c r="CA101" s="173"/>
      <c r="CB101" s="173"/>
      <c r="CC101" s="211"/>
      <c r="CD101" s="173"/>
      <c r="CE101" s="173"/>
      <c r="CF101" s="205">
        <v>170</v>
      </c>
      <c r="CG101" s="173"/>
      <c r="CH101" s="173"/>
      <c r="CI101" s="213"/>
      <c r="CJ101" s="173"/>
      <c r="CK101" s="173"/>
      <c r="CL101" s="207">
        <v>150</v>
      </c>
      <c r="CM101" s="173"/>
      <c r="CN101" s="173"/>
      <c r="CO101" s="214"/>
      <c r="CP101" s="173"/>
      <c r="CQ101" s="173"/>
      <c r="CR101" s="174"/>
      <c r="CS101" s="173"/>
      <c r="CT101" s="173"/>
      <c r="CU101" s="202">
        <v>150</v>
      </c>
      <c r="CV101" s="173"/>
      <c r="CW101" s="173"/>
      <c r="CX101" s="211"/>
      <c r="CY101" s="173"/>
      <c r="CZ101" s="173"/>
      <c r="DA101" s="205">
        <v>170</v>
      </c>
      <c r="DB101" s="173"/>
      <c r="DC101" s="173"/>
      <c r="DD101" s="213"/>
      <c r="DE101" s="173"/>
      <c r="DF101" s="173"/>
      <c r="DG101" s="207">
        <v>150</v>
      </c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240</v>
      </c>
      <c r="M102" s="172">
        <v>0</v>
      </c>
      <c r="N102" s="173"/>
      <c r="O102" s="202">
        <v>30</v>
      </c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>
        <v>30</v>
      </c>
      <c r="AB102" s="173"/>
      <c r="AC102" s="173"/>
      <c r="AD102" s="214"/>
      <c r="AE102" s="173"/>
      <c r="AF102" s="173"/>
      <c r="AG102" s="174"/>
      <c r="AH102" s="173"/>
      <c r="AI102" s="173"/>
      <c r="AJ102" s="202">
        <v>30</v>
      </c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>
        <v>30</v>
      </c>
      <c r="AW102" s="173"/>
      <c r="AX102" s="173"/>
      <c r="AY102" s="214"/>
      <c r="AZ102" s="173"/>
      <c r="BA102" s="173"/>
      <c r="BB102" s="174"/>
      <c r="BC102" s="173"/>
      <c r="BD102" s="173"/>
      <c r="BE102" s="202">
        <v>30</v>
      </c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>
        <v>30</v>
      </c>
      <c r="BR102" s="173"/>
      <c r="BS102" s="173"/>
      <c r="BT102" s="214"/>
      <c r="BU102" s="173"/>
      <c r="BV102" s="173"/>
      <c r="BW102" s="174"/>
      <c r="BX102" s="173"/>
      <c r="BY102" s="173"/>
      <c r="BZ102" s="202">
        <v>30</v>
      </c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>
        <v>30</v>
      </c>
      <c r="CM102" s="173"/>
      <c r="CN102" s="173"/>
      <c r="CO102" s="214"/>
      <c r="CP102" s="173"/>
      <c r="CQ102" s="173"/>
      <c r="CR102" s="174"/>
      <c r="CS102" s="173"/>
      <c r="CT102" s="173"/>
      <c r="CU102" s="202">
        <v>30</v>
      </c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>
        <v>30</v>
      </c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77200</v>
      </c>
      <c r="M103" s="172">
        <v>0</v>
      </c>
      <c r="N103" s="173"/>
      <c r="O103" s="218">
        <v>3200</v>
      </c>
      <c r="P103" s="173"/>
      <c r="Q103" s="173"/>
      <c r="R103" s="221">
        <v>3000</v>
      </c>
      <c r="S103" s="173"/>
      <c r="T103" s="173"/>
      <c r="U103" s="222">
        <v>3100</v>
      </c>
      <c r="V103" s="173"/>
      <c r="W103" s="173"/>
      <c r="X103" s="248">
        <v>3000</v>
      </c>
      <c r="Y103" s="173"/>
      <c r="Z103" s="173"/>
      <c r="AA103" s="223">
        <v>3500</v>
      </c>
      <c r="AB103" s="173"/>
      <c r="AC103" s="173"/>
      <c r="AD103" s="224">
        <v>3500</v>
      </c>
      <c r="AE103" s="173"/>
      <c r="AF103" s="173"/>
      <c r="AG103" s="174"/>
      <c r="AH103" s="173"/>
      <c r="AI103" s="173"/>
      <c r="AJ103" s="218">
        <v>3200</v>
      </c>
      <c r="AK103" s="173"/>
      <c r="AL103" s="173"/>
      <c r="AM103" s="221">
        <v>3000</v>
      </c>
      <c r="AN103" s="173"/>
      <c r="AO103" s="173"/>
      <c r="AP103" s="222">
        <v>3100</v>
      </c>
      <c r="AQ103" s="173"/>
      <c r="AR103" s="173"/>
      <c r="AS103" s="248">
        <v>3000</v>
      </c>
      <c r="AT103" s="173"/>
      <c r="AU103" s="173"/>
      <c r="AV103" s="223">
        <v>3500</v>
      </c>
      <c r="AW103" s="173"/>
      <c r="AX103" s="173"/>
      <c r="AY103" s="224">
        <v>3500</v>
      </c>
      <c r="AZ103" s="173"/>
      <c r="BA103" s="173"/>
      <c r="BB103" s="174"/>
      <c r="BC103" s="173"/>
      <c r="BD103" s="173"/>
      <c r="BE103" s="218">
        <v>3200</v>
      </c>
      <c r="BF103" s="173"/>
      <c r="BG103" s="173"/>
      <c r="BH103" s="221">
        <v>3000</v>
      </c>
      <c r="BI103" s="173"/>
      <c r="BJ103" s="173"/>
      <c r="BK103" s="222">
        <v>3100</v>
      </c>
      <c r="BL103" s="173"/>
      <c r="BM103" s="173"/>
      <c r="BN103" s="248">
        <v>3000</v>
      </c>
      <c r="BO103" s="173"/>
      <c r="BP103" s="173"/>
      <c r="BQ103" s="223">
        <v>3500</v>
      </c>
      <c r="BR103" s="173"/>
      <c r="BS103" s="173"/>
      <c r="BT103" s="224">
        <v>3500</v>
      </c>
      <c r="BU103" s="173"/>
      <c r="BV103" s="173"/>
      <c r="BW103" s="174"/>
      <c r="BX103" s="173"/>
      <c r="BY103" s="173"/>
      <c r="BZ103" s="218">
        <v>3200</v>
      </c>
      <c r="CA103" s="173"/>
      <c r="CB103" s="173"/>
      <c r="CC103" s="221">
        <v>3000</v>
      </c>
      <c r="CD103" s="173"/>
      <c r="CE103" s="173"/>
      <c r="CF103" s="222">
        <v>3100</v>
      </c>
      <c r="CG103" s="173"/>
      <c r="CH103" s="173"/>
      <c r="CI103" s="248">
        <v>3000</v>
      </c>
      <c r="CJ103" s="173"/>
      <c r="CK103" s="173"/>
      <c r="CL103" s="223">
        <v>3500</v>
      </c>
      <c r="CM103" s="173"/>
      <c r="CN103" s="173"/>
      <c r="CO103" s="224">
        <v>3500</v>
      </c>
      <c r="CP103" s="173"/>
      <c r="CQ103" s="173"/>
      <c r="CR103" s="174"/>
      <c r="CS103" s="173"/>
      <c r="CT103" s="173"/>
      <c r="CU103" s="218">
        <v>3200</v>
      </c>
      <c r="CV103" s="173"/>
      <c r="CW103" s="173"/>
      <c r="CX103" s="221">
        <v>3000</v>
      </c>
      <c r="CY103" s="173"/>
      <c r="CZ103" s="173"/>
      <c r="DA103" s="222">
        <v>3100</v>
      </c>
      <c r="DB103" s="173"/>
      <c r="DC103" s="173"/>
      <c r="DD103" s="248">
        <v>3000</v>
      </c>
      <c r="DE103" s="173"/>
      <c r="DF103" s="173"/>
      <c r="DG103" s="223">
        <v>3500</v>
      </c>
      <c r="DH103" s="173"/>
      <c r="DI103" s="173"/>
      <c r="DJ103" s="224">
        <v>3500</v>
      </c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19800</v>
      </c>
      <c r="M104" s="172">
        <v>0</v>
      </c>
      <c r="N104" s="173"/>
      <c r="O104" s="218">
        <v>2500</v>
      </c>
      <c r="P104" s="173"/>
      <c r="Q104" s="173"/>
      <c r="R104" s="211"/>
      <c r="S104" s="173"/>
      <c r="T104" s="173"/>
      <c r="U104" s="222">
        <v>2000</v>
      </c>
      <c r="V104" s="173"/>
      <c r="W104" s="173"/>
      <c r="X104" s="213"/>
      <c r="Y104" s="173"/>
      <c r="Z104" s="173"/>
      <c r="AA104" s="223">
        <v>450</v>
      </c>
      <c r="AB104" s="173"/>
      <c r="AC104" s="173"/>
      <c r="AD104" s="214"/>
      <c r="AE104" s="173"/>
      <c r="AF104" s="173"/>
      <c r="AG104" s="174"/>
      <c r="AH104" s="173"/>
      <c r="AI104" s="173"/>
      <c r="AJ104" s="218">
        <v>2500</v>
      </c>
      <c r="AK104" s="173"/>
      <c r="AL104" s="173"/>
      <c r="AM104" s="211"/>
      <c r="AN104" s="173"/>
      <c r="AO104" s="173"/>
      <c r="AP104" s="222">
        <v>2000</v>
      </c>
      <c r="AQ104" s="173"/>
      <c r="AR104" s="173"/>
      <c r="AS104" s="213"/>
      <c r="AT104" s="173"/>
      <c r="AU104" s="173"/>
      <c r="AV104" s="223">
        <v>450</v>
      </c>
      <c r="AW104" s="173"/>
      <c r="AX104" s="173"/>
      <c r="AY104" s="214"/>
      <c r="AZ104" s="173"/>
      <c r="BA104" s="173"/>
      <c r="BB104" s="174"/>
      <c r="BC104" s="173"/>
      <c r="BD104" s="173"/>
      <c r="BE104" s="218">
        <v>2500</v>
      </c>
      <c r="BF104" s="173"/>
      <c r="BG104" s="173"/>
      <c r="BH104" s="211"/>
      <c r="BI104" s="173"/>
      <c r="BJ104" s="173"/>
      <c r="BK104" s="222">
        <v>2000</v>
      </c>
      <c r="BL104" s="173"/>
      <c r="BM104" s="173"/>
      <c r="BN104" s="213"/>
      <c r="BO104" s="173"/>
      <c r="BP104" s="173"/>
      <c r="BQ104" s="223">
        <v>450</v>
      </c>
      <c r="BR104" s="173"/>
      <c r="BS104" s="173"/>
      <c r="BT104" s="214"/>
      <c r="BU104" s="173"/>
      <c r="BV104" s="173"/>
      <c r="BW104" s="174"/>
      <c r="BX104" s="173"/>
      <c r="BY104" s="173"/>
      <c r="BZ104" s="218">
        <v>2500</v>
      </c>
      <c r="CA104" s="173"/>
      <c r="CB104" s="173"/>
      <c r="CC104" s="211"/>
      <c r="CD104" s="173"/>
      <c r="CE104" s="173"/>
      <c r="CF104" s="222">
        <v>2000</v>
      </c>
      <c r="CG104" s="173"/>
      <c r="CH104" s="173"/>
      <c r="CI104" s="213"/>
      <c r="CJ104" s="173"/>
      <c r="CK104" s="173"/>
      <c r="CL104" s="223">
        <v>450</v>
      </c>
      <c r="CM104" s="173"/>
      <c r="CN104" s="173"/>
      <c r="CO104" s="214"/>
      <c r="CP104" s="173"/>
      <c r="CQ104" s="173"/>
      <c r="CR104" s="174"/>
      <c r="CS104" s="173"/>
      <c r="CT104" s="173"/>
      <c r="CU104" s="218">
        <v>2500</v>
      </c>
      <c r="CV104" s="173"/>
      <c r="CW104" s="173"/>
      <c r="CX104" s="211"/>
      <c r="CY104" s="173"/>
      <c r="CZ104" s="173"/>
      <c r="DA104" s="222">
        <v>2000</v>
      </c>
      <c r="DB104" s="173"/>
      <c r="DC104" s="173"/>
      <c r="DD104" s="213"/>
      <c r="DE104" s="173"/>
      <c r="DF104" s="173"/>
      <c r="DG104" s="223">
        <v>450</v>
      </c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160</v>
      </c>
      <c r="M105" s="172">
        <v>0</v>
      </c>
      <c r="N105" s="173"/>
      <c r="O105" s="202">
        <v>20</v>
      </c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>
        <v>20</v>
      </c>
      <c r="AB105" s="173"/>
      <c r="AC105" s="173"/>
      <c r="AD105" s="214"/>
      <c r="AE105" s="173"/>
      <c r="AF105" s="173"/>
      <c r="AG105" s="174"/>
      <c r="AH105" s="173"/>
      <c r="AI105" s="173"/>
      <c r="AJ105" s="202">
        <v>20</v>
      </c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>
        <v>20</v>
      </c>
      <c r="AW105" s="173"/>
      <c r="AX105" s="173"/>
      <c r="AY105" s="214"/>
      <c r="AZ105" s="173"/>
      <c r="BA105" s="173"/>
      <c r="BB105" s="174"/>
      <c r="BC105" s="173"/>
      <c r="BD105" s="173"/>
      <c r="BE105" s="202">
        <v>20</v>
      </c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>
        <v>20</v>
      </c>
      <c r="BR105" s="173"/>
      <c r="BS105" s="173"/>
      <c r="BT105" s="214"/>
      <c r="BU105" s="173"/>
      <c r="BV105" s="173"/>
      <c r="BW105" s="174"/>
      <c r="BX105" s="173"/>
      <c r="BY105" s="173"/>
      <c r="BZ105" s="202">
        <v>20</v>
      </c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>
        <v>20</v>
      </c>
      <c r="CM105" s="173"/>
      <c r="CN105" s="173"/>
      <c r="CO105" s="214"/>
      <c r="CP105" s="173"/>
      <c r="CQ105" s="173"/>
      <c r="CR105" s="174"/>
      <c r="CS105" s="173"/>
      <c r="CT105" s="173"/>
      <c r="CU105" s="202">
        <v>20</v>
      </c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>
        <v>20</v>
      </c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160</v>
      </c>
      <c r="M107" s="172">
        <v>0</v>
      </c>
      <c r="N107" s="173"/>
      <c r="O107" s="202">
        <v>20</v>
      </c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>
        <v>20</v>
      </c>
      <c r="AB107" s="173"/>
      <c r="AC107" s="173"/>
      <c r="AD107" s="214"/>
      <c r="AE107" s="173"/>
      <c r="AF107" s="173"/>
      <c r="AG107" s="174"/>
      <c r="AH107" s="173"/>
      <c r="AI107" s="173"/>
      <c r="AJ107" s="202">
        <v>20</v>
      </c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>
        <v>20</v>
      </c>
      <c r="AW107" s="173"/>
      <c r="AX107" s="173"/>
      <c r="AY107" s="214"/>
      <c r="AZ107" s="173"/>
      <c r="BA107" s="173"/>
      <c r="BB107" s="174"/>
      <c r="BC107" s="173"/>
      <c r="BD107" s="173"/>
      <c r="BE107" s="202">
        <v>20</v>
      </c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>
        <v>20</v>
      </c>
      <c r="BR107" s="173"/>
      <c r="BS107" s="173"/>
      <c r="BT107" s="214"/>
      <c r="BU107" s="173"/>
      <c r="BV107" s="173"/>
      <c r="BW107" s="174"/>
      <c r="BX107" s="173"/>
      <c r="BY107" s="173"/>
      <c r="BZ107" s="202">
        <v>20</v>
      </c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>
        <v>20</v>
      </c>
      <c r="CM107" s="173"/>
      <c r="CN107" s="173"/>
      <c r="CO107" s="214"/>
      <c r="CP107" s="173"/>
      <c r="CQ107" s="173"/>
      <c r="CR107" s="174"/>
      <c r="CS107" s="173"/>
      <c r="CT107" s="173"/>
      <c r="CU107" s="202">
        <v>20</v>
      </c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>
        <v>20</v>
      </c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240</v>
      </c>
      <c r="M111" s="172">
        <v>0</v>
      </c>
      <c r="N111" s="173"/>
      <c r="O111" s="202">
        <v>30</v>
      </c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>
        <v>30</v>
      </c>
      <c r="AB111" s="173"/>
      <c r="AC111" s="173"/>
      <c r="AD111" s="214"/>
      <c r="AE111" s="173"/>
      <c r="AF111" s="173"/>
      <c r="AG111" s="174"/>
      <c r="AH111" s="173"/>
      <c r="AI111" s="173"/>
      <c r="AJ111" s="202">
        <v>30</v>
      </c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>
        <v>30</v>
      </c>
      <c r="AW111" s="173"/>
      <c r="AX111" s="173"/>
      <c r="AY111" s="214"/>
      <c r="AZ111" s="173"/>
      <c r="BA111" s="173"/>
      <c r="BB111" s="174"/>
      <c r="BC111" s="173"/>
      <c r="BD111" s="173"/>
      <c r="BE111" s="202">
        <v>30</v>
      </c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>
        <v>30</v>
      </c>
      <c r="BR111" s="173"/>
      <c r="BS111" s="173"/>
      <c r="BT111" s="214"/>
      <c r="BU111" s="173"/>
      <c r="BV111" s="173"/>
      <c r="BW111" s="174"/>
      <c r="BX111" s="173"/>
      <c r="BY111" s="173"/>
      <c r="BZ111" s="202">
        <v>30</v>
      </c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>
        <v>30</v>
      </c>
      <c r="CM111" s="173"/>
      <c r="CN111" s="173"/>
      <c r="CO111" s="214"/>
      <c r="CP111" s="173"/>
      <c r="CQ111" s="173"/>
      <c r="CR111" s="174"/>
      <c r="CS111" s="173"/>
      <c r="CT111" s="173"/>
      <c r="CU111" s="202">
        <v>30</v>
      </c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>
        <v>30</v>
      </c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5540</v>
      </c>
      <c r="M114" s="172">
        <v>0</v>
      </c>
      <c r="N114" s="173"/>
      <c r="O114" s="202">
        <v>750</v>
      </c>
      <c r="P114" s="173"/>
      <c r="Q114" s="173"/>
      <c r="R114" s="211"/>
      <c r="S114" s="173"/>
      <c r="T114" s="173"/>
      <c r="U114" s="205">
        <v>500</v>
      </c>
      <c r="V114" s="173"/>
      <c r="W114" s="173"/>
      <c r="X114" s="213"/>
      <c r="Y114" s="173"/>
      <c r="Z114" s="173"/>
      <c r="AA114" s="207">
        <v>130</v>
      </c>
      <c r="AB114" s="173"/>
      <c r="AC114" s="173"/>
      <c r="AD114" s="214"/>
      <c r="AE114" s="173"/>
      <c r="AF114" s="173"/>
      <c r="AG114" s="174"/>
      <c r="AH114" s="173"/>
      <c r="AI114" s="173"/>
      <c r="AJ114" s="202">
        <v>750</v>
      </c>
      <c r="AK114" s="173"/>
      <c r="AL114" s="173"/>
      <c r="AM114" s="211"/>
      <c r="AN114" s="173"/>
      <c r="AO114" s="173"/>
      <c r="AP114" s="205">
        <v>500</v>
      </c>
      <c r="AQ114" s="173"/>
      <c r="AR114" s="173"/>
      <c r="AS114" s="213"/>
      <c r="AT114" s="173"/>
      <c r="AU114" s="173"/>
      <c r="AV114" s="207">
        <v>150</v>
      </c>
      <c r="AW114" s="173"/>
      <c r="AX114" s="173"/>
      <c r="AY114" s="214"/>
      <c r="AZ114" s="173"/>
      <c r="BA114" s="173"/>
      <c r="BB114" s="174"/>
      <c r="BC114" s="173"/>
      <c r="BD114" s="173"/>
      <c r="BE114" s="202">
        <v>750</v>
      </c>
      <c r="BF114" s="173"/>
      <c r="BG114" s="173"/>
      <c r="BH114" s="211"/>
      <c r="BI114" s="173"/>
      <c r="BJ114" s="173"/>
      <c r="BK114" s="205">
        <v>500</v>
      </c>
      <c r="BL114" s="173"/>
      <c r="BM114" s="173"/>
      <c r="BN114" s="213"/>
      <c r="BO114" s="173"/>
      <c r="BP114" s="173"/>
      <c r="BQ114" s="207">
        <v>130</v>
      </c>
      <c r="BR114" s="173"/>
      <c r="BS114" s="173"/>
      <c r="BT114" s="214"/>
      <c r="BU114" s="173"/>
      <c r="BV114" s="173"/>
      <c r="BW114" s="174"/>
      <c r="BX114" s="173"/>
      <c r="BY114" s="173"/>
      <c r="BZ114" s="202">
        <v>750</v>
      </c>
      <c r="CA114" s="173"/>
      <c r="CB114" s="173"/>
      <c r="CC114" s="211"/>
      <c r="CD114" s="173"/>
      <c r="CE114" s="173"/>
      <c r="CF114" s="205">
        <v>500</v>
      </c>
      <c r="CG114" s="173"/>
      <c r="CH114" s="173"/>
      <c r="CI114" s="213"/>
      <c r="CJ114" s="173"/>
      <c r="CK114" s="173"/>
      <c r="CL114" s="207">
        <v>130</v>
      </c>
      <c r="CM114" s="173"/>
      <c r="CN114" s="173"/>
      <c r="CO114" s="214"/>
      <c r="CP114" s="173"/>
      <c r="CQ114" s="173"/>
      <c r="CR114" s="174"/>
      <c r="CS114" s="173"/>
      <c r="CT114" s="173"/>
      <c r="CU114" s="202">
        <v>750</v>
      </c>
      <c r="CV114" s="173"/>
      <c r="CW114" s="173"/>
      <c r="CX114" s="211"/>
      <c r="CY114" s="173"/>
      <c r="CZ114" s="173"/>
      <c r="DA114" s="205">
        <v>500</v>
      </c>
      <c r="DB114" s="173"/>
      <c r="DC114" s="173"/>
      <c r="DD114" s="213"/>
      <c r="DE114" s="173"/>
      <c r="DF114" s="173"/>
      <c r="DG114" s="207">
        <v>130</v>
      </c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160</v>
      </c>
      <c r="M126" s="172">
        <v>0</v>
      </c>
      <c r="N126" s="173"/>
      <c r="O126" s="202">
        <v>20</v>
      </c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>
        <v>20</v>
      </c>
      <c r="AB126" s="173"/>
      <c r="AC126" s="173"/>
      <c r="AD126" s="214"/>
      <c r="AE126" s="173"/>
      <c r="AF126" s="173"/>
      <c r="AG126" s="174"/>
      <c r="AH126" s="173"/>
      <c r="AI126" s="173"/>
      <c r="AJ126" s="202">
        <v>20</v>
      </c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>
        <v>20</v>
      </c>
      <c r="AW126" s="173"/>
      <c r="AX126" s="173"/>
      <c r="AY126" s="214"/>
      <c r="AZ126" s="173"/>
      <c r="BA126" s="173"/>
      <c r="BB126" s="174"/>
      <c r="BC126" s="173"/>
      <c r="BD126" s="173"/>
      <c r="BE126" s="202">
        <v>20</v>
      </c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>
        <v>20</v>
      </c>
      <c r="BR126" s="173"/>
      <c r="BS126" s="173"/>
      <c r="BT126" s="214"/>
      <c r="BU126" s="173"/>
      <c r="BV126" s="173"/>
      <c r="BW126" s="174"/>
      <c r="BX126" s="173"/>
      <c r="BY126" s="173"/>
      <c r="BZ126" s="202">
        <v>20</v>
      </c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>
        <v>20</v>
      </c>
      <c r="CM126" s="173"/>
      <c r="CN126" s="173"/>
      <c r="CO126" s="214"/>
      <c r="CP126" s="173"/>
      <c r="CQ126" s="173"/>
      <c r="CR126" s="174"/>
      <c r="CS126" s="173"/>
      <c r="CT126" s="173"/>
      <c r="CU126" s="202">
        <v>20</v>
      </c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>
        <v>20</v>
      </c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28400</v>
      </c>
      <c r="M141" s="172">
        <v>0</v>
      </c>
      <c r="N141" s="173"/>
      <c r="O141" s="218">
        <v>2700</v>
      </c>
      <c r="P141" s="173"/>
      <c r="Q141" s="173"/>
      <c r="R141" s="211"/>
      <c r="S141" s="173"/>
      <c r="T141" s="173"/>
      <c r="U141" s="222">
        <v>2000</v>
      </c>
      <c r="V141" s="173"/>
      <c r="W141" s="173"/>
      <c r="X141" s="213"/>
      <c r="Y141" s="173"/>
      <c r="Z141" s="173"/>
      <c r="AA141" s="223">
        <v>2500</v>
      </c>
      <c r="AB141" s="173"/>
      <c r="AC141" s="173"/>
      <c r="AD141" s="214"/>
      <c r="AE141" s="173"/>
      <c r="AF141" s="173"/>
      <c r="AG141" s="174"/>
      <c r="AH141" s="173"/>
      <c r="AI141" s="173"/>
      <c r="AJ141" s="218">
        <v>2700</v>
      </c>
      <c r="AK141" s="173"/>
      <c r="AL141" s="173"/>
      <c r="AM141" s="211"/>
      <c r="AN141" s="173"/>
      <c r="AO141" s="173"/>
      <c r="AP141" s="222">
        <v>1900</v>
      </c>
      <c r="AQ141" s="173"/>
      <c r="AR141" s="173"/>
      <c r="AS141" s="213"/>
      <c r="AT141" s="173"/>
      <c r="AU141" s="173"/>
      <c r="AV141" s="223">
        <v>2500</v>
      </c>
      <c r="AW141" s="173"/>
      <c r="AX141" s="173"/>
      <c r="AY141" s="214"/>
      <c r="AZ141" s="173"/>
      <c r="BA141" s="173"/>
      <c r="BB141" s="174"/>
      <c r="BC141" s="173"/>
      <c r="BD141" s="173"/>
      <c r="BE141" s="218">
        <v>2600</v>
      </c>
      <c r="BF141" s="173"/>
      <c r="BG141" s="173"/>
      <c r="BH141" s="211"/>
      <c r="BI141" s="173"/>
      <c r="BJ141" s="173"/>
      <c r="BK141" s="222">
        <v>2000</v>
      </c>
      <c r="BL141" s="173"/>
      <c r="BM141" s="173"/>
      <c r="BN141" s="213"/>
      <c r="BO141" s="173"/>
      <c r="BP141" s="173"/>
      <c r="BQ141" s="223">
        <v>2500</v>
      </c>
      <c r="BR141" s="173"/>
      <c r="BS141" s="173"/>
      <c r="BT141" s="214"/>
      <c r="BU141" s="173"/>
      <c r="BV141" s="173"/>
      <c r="BW141" s="174"/>
      <c r="BX141" s="173"/>
      <c r="BY141" s="173"/>
      <c r="BZ141" s="218">
        <v>2500</v>
      </c>
      <c r="CA141" s="173"/>
      <c r="CB141" s="173"/>
      <c r="CC141" s="211"/>
      <c r="CD141" s="173"/>
      <c r="CE141" s="173"/>
      <c r="CF141" s="222">
        <v>2000</v>
      </c>
      <c r="CG141" s="173"/>
      <c r="CH141" s="173"/>
      <c r="CI141" s="213"/>
      <c r="CJ141" s="173"/>
      <c r="CK141" s="173"/>
      <c r="CL141" s="223">
        <v>2500</v>
      </c>
      <c r="CM141" s="173"/>
      <c r="CN141" s="173"/>
      <c r="CO141" s="214"/>
      <c r="CP141" s="173"/>
      <c r="CQ141" s="173"/>
      <c r="CR141" s="174"/>
      <c r="CS141" s="173"/>
      <c r="CT141" s="173"/>
      <c r="CU141" s="218">
        <v>2500</v>
      </c>
      <c r="CV141" s="173"/>
      <c r="CW141" s="173"/>
      <c r="CX141" s="211"/>
      <c r="CY141" s="173"/>
      <c r="CZ141" s="173"/>
      <c r="DA141" s="222">
        <v>2000</v>
      </c>
      <c r="DB141" s="173"/>
      <c r="DC141" s="173"/>
      <c r="DD141" s="213"/>
      <c r="DE141" s="173"/>
      <c r="DF141" s="173"/>
      <c r="DG141" s="223">
        <v>2500</v>
      </c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2000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>
        <v>2000</v>
      </c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21100</v>
      </c>
      <c r="M144" s="172">
        <v>0</v>
      </c>
      <c r="N144" s="173"/>
      <c r="O144" s="218">
        <v>2000</v>
      </c>
      <c r="P144" s="173"/>
      <c r="Q144" s="173"/>
      <c r="R144" s="211"/>
      <c r="S144" s="173"/>
      <c r="T144" s="173"/>
      <c r="U144" s="222">
        <v>1500</v>
      </c>
      <c r="V144" s="173"/>
      <c r="W144" s="173"/>
      <c r="X144" s="213"/>
      <c r="Y144" s="173"/>
      <c r="Z144" s="173"/>
      <c r="AA144" s="223">
        <v>1800</v>
      </c>
      <c r="AB144" s="173"/>
      <c r="AC144" s="173"/>
      <c r="AD144" s="214"/>
      <c r="AE144" s="173"/>
      <c r="AF144" s="173"/>
      <c r="AG144" s="174"/>
      <c r="AH144" s="173"/>
      <c r="AI144" s="173"/>
      <c r="AJ144" s="218">
        <v>2000</v>
      </c>
      <c r="AK144" s="173"/>
      <c r="AL144" s="173"/>
      <c r="AM144" s="211"/>
      <c r="AN144" s="173"/>
      <c r="AO144" s="173"/>
      <c r="AP144" s="222">
        <v>1400</v>
      </c>
      <c r="AQ144" s="173"/>
      <c r="AR144" s="173"/>
      <c r="AS144" s="213"/>
      <c r="AT144" s="173"/>
      <c r="AU144" s="173"/>
      <c r="AV144" s="223">
        <v>1800</v>
      </c>
      <c r="AW144" s="173"/>
      <c r="AX144" s="173"/>
      <c r="AY144" s="214"/>
      <c r="AZ144" s="173"/>
      <c r="BA144" s="173"/>
      <c r="BB144" s="174"/>
      <c r="BC144" s="173"/>
      <c r="BD144" s="173"/>
      <c r="BE144" s="218">
        <v>2000</v>
      </c>
      <c r="BF144" s="173"/>
      <c r="BG144" s="173"/>
      <c r="BH144" s="211"/>
      <c r="BI144" s="173"/>
      <c r="BJ144" s="173"/>
      <c r="BK144" s="222">
        <v>1500</v>
      </c>
      <c r="BL144" s="173"/>
      <c r="BM144" s="173"/>
      <c r="BN144" s="213"/>
      <c r="BO144" s="173"/>
      <c r="BP144" s="173"/>
      <c r="BQ144" s="223">
        <v>1800</v>
      </c>
      <c r="BR144" s="173"/>
      <c r="BS144" s="173"/>
      <c r="BT144" s="214"/>
      <c r="BU144" s="173"/>
      <c r="BV144" s="173"/>
      <c r="BW144" s="174"/>
      <c r="BX144" s="173"/>
      <c r="BY144" s="173"/>
      <c r="BZ144" s="218">
        <v>2000</v>
      </c>
      <c r="CA144" s="173"/>
      <c r="CB144" s="173"/>
      <c r="CC144" s="211"/>
      <c r="CD144" s="173"/>
      <c r="CE144" s="173"/>
      <c r="CF144" s="222">
        <v>1500</v>
      </c>
      <c r="CG144" s="173"/>
      <c r="CH144" s="173"/>
      <c r="CI144" s="213"/>
      <c r="CJ144" s="173"/>
      <c r="CK144" s="173"/>
      <c r="CL144" s="223">
        <v>1800</v>
      </c>
      <c r="CM144" s="173"/>
      <c r="CN144" s="173"/>
      <c r="CO144" s="214"/>
      <c r="CP144" s="173"/>
      <c r="CQ144" s="173"/>
      <c r="CR144" s="174"/>
      <c r="CS144" s="173"/>
      <c r="CT144" s="173"/>
      <c r="CU144" s="218">
        <v>2000</v>
      </c>
      <c r="CV144" s="173"/>
      <c r="CW144" s="173"/>
      <c r="CX144" s="211"/>
      <c r="CY144" s="173"/>
      <c r="CZ144" s="173"/>
      <c r="DA144" s="222">
        <v>1500</v>
      </c>
      <c r="DB144" s="173"/>
      <c r="DC144" s="173"/>
      <c r="DD144" s="213"/>
      <c r="DE144" s="173"/>
      <c r="DF144" s="173"/>
      <c r="DG144" s="223">
        <v>1800</v>
      </c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47600</v>
      </c>
      <c r="M145" s="172">
        <v>0</v>
      </c>
      <c r="N145" s="173"/>
      <c r="O145" s="218">
        <v>2000</v>
      </c>
      <c r="P145" s="173"/>
      <c r="Q145" s="173"/>
      <c r="R145" s="221">
        <v>2000</v>
      </c>
      <c r="S145" s="173"/>
      <c r="T145" s="173"/>
      <c r="U145" s="222">
        <v>2000</v>
      </c>
      <c r="V145" s="173"/>
      <c r="W145" s="173"/>
      <c r="X145" s="248">
        <v>2000</v>
      </c>
      <c r="Y145" s="173"/>
      <c r="Z145" s="173"/>
      <c r="AA145" s="223">
        <v>1800</v>
      </c>
      <c r="AB145" s="173"/>
      <c r="AC145" s="173"/>
      <c r="AD145" s="224">
        <v>2100</v>
      </c>
      <c r="AE145" s="173"/>
      <c r="AF145" s="173"/>
      <c r="AG145" s="174"/>
      <c r="AH145" s="173"/>
      <c r="AI145" s="173"/>
      <c r="AJ145" s="218">
        <v>2000</v>
      </c>
      <c r="AK145" s="173"/>
      <c r="AL145" s="173"/>
      <c r="AM145" s="221">
        <v>2000</v>
      </c>
      <c r="AN145" s="173"/>
      <c r="AO145" s="173"/>
      <c r="AP145" s="222">
        <v>2000</v>
      </c>
      <c r="AQ145" s="173"/>
      <c r="AR145" s="173"/>
      <c r="AS145" s="248">
        <v>2000</v>
      </c>
      <c r="AT145" s="173"/>
      <c r="AU145" s="173"/>
      <c r="AV145" s="223">
        <v>1800</v>
      </c>
      <c r="AW145" s="173"/>
      <c r="AX145" s="173"/>
      <c r="AY145" s="224">
        <v>2100</v>
      </c>
      <c r="AZ145" s="173"/>
      <c r="BA145" s="173"/>
      <c r="BB145" s="174"/>
      <c r="BC145" s="173"/>
      <c r="BD145" s="173"/>
      <c r="BE145" s="218">
        <v>2000</v>
      </c>
      <c r="BF145" s="173"/>
      <c r="BG145" s="173"/>
      <c r="BH145" s="221">
        <v>2000</v>
      </c>
      <c r="BI145" s="173"/>
      <c r="BJ145" s="173"/>
      <c r="BK145" s="222">
        <v>2000</v>
      </c>
      <c r="BL145" s="173"/>
      <c r="BM145" s="173"/>
      <c r="BN145" s="248">
        <v>2000</v>
      </c>
      <c r="BO145" s="173"/>
      <c r="BP145" s="173"/>
      <c r="BQ145" s="223">
        <v>1800</v>
      </c>
      <c r="BR145" s="173"/>
      <c r="BS145" s="173"/>
      <c r="BT145" s="224">
        <v>2100</v>
      </c>
      <c r="BU145" s="173"/>
      <c r="BV145" s="173"/>
      <c r="BW145" s="174"/>
      <c r="BX145" s="173"/>
      <c r="BY145" s="173"/>
      <c r="BZ145" s="218">
        <v>2000</v>
      </c>
      <c r="CA145" s="173"/>
      <c r="CB145" s="173"/>
      <c r="CC145" s="221">
        <v>2000</v>
      </c>
      <c r="CD145" s="173"/>
      <c r="CE145" s="173"/>
      <c r="CF145" s="222">
        <v>2000</v>
      </c>
      <c r="CG145" s="173"/>
      <c r="CH145" s="173"/>
      <c r="CI145" s="248">
        <v>2000</v>
      </c>
      <c r="CJ145" s="173"/>
      <c r="CK145" s="173"/>
      <c r="CL145" s="223">
        <v>1800</v>
      </c>
      <c r="CM145" s="173"/>
      <c r="CN145" s="173"/>
      <c r="CO145" s="224">
        <v>2100</v>
      </c>
      <c r="CP145" s="173"/>
      <c r="CQ145" s="173"/>
      <c r="CR145" s="174"/>
      <c r="CS145" s="173"/>
      <c r="CT145" s="173"/>
      <c r="CU145" s="218">
        <v>2000</v>
      </c>
      <c r="CV145" s="173"/>
      <c r="CW145" s="173"/>
      <c r="CX145" s="221">
        <v>2000</v>
      </c>
      <c r="CY145" s="173"/>
      <c r="CZ145" s="173"/>
      <c r="DA145" s="222">
        <v>2000</v>
      </c>
      <c r="DB145" s="173"/>
      <c r="DC145" s="173"/>
      <c r="DD145" s="248">
        <v>2000</v>
      </c>
      <c r="DE145" s="173"/>
      <c r="DF145" s="173"/>
      <c r="DG145" s="223">
        <v>1800</v>
      </c>
      <c r="DH145" s="173"/>
      <c r="DI145" s="173"/>
      <c r="DJ145" s="224">
        <v>2100</v>
      </c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120</v>
      </c>
      <c r="M156" s="172">
        <v>0</v>
      </c>
      <c r="N156" s="173"/>
      <c r="O156" s="216">
        <v>20</v>
      </c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>
        <v>10</v>
      </c>
      <c r="AB156" s="173"/>
      <c r="AC156" s="173"/>
      <c r="AD156" s="214"/>
      <c r="AE156" s="173"/>
      <c r="AF156" s="173"/>
      <c r="AG156" s="174"/>
      <c r="AH156" s="173"/>
      <c r="AI156" s="173"/>
      <c r="AJ156" s="216">
        <v>20</v>
      </c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>
        <v>10</v>
      </c>
      <c r="AW156" s="173"/>
      <c r="AX156" s="173"/>
      <c r="AY156" s="214"/>
      <c r="AZ156" s="173"/>
      <c r="BA156" s="173"/>
      <c r="BB156" s="174"/>
      <c r="BC156" s="173"/>
      <c r="BD156" s="173"/>
      <c r="BE156" s="216">
        <v>20</v>
      </c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>
        <v>10</v>
      </c>
      <c r="BR156" s="173"/>
      <c r="BS156" s="173"/>
      <c r="BT156" s="214"/>
      <c r="BU156" s="173"/>
      <c r="BV156" s="173"/>
      <c r="BW156" s="174"/>
      <c r="BX156" s="173"/>
      <c r="BY156" s="173"/>
      <c r="BZ156" s="216">
        <v>20</v>
      </c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>
        <v>10</v>
      </c>
      <c r="CM156" s="173"/>
      <c r="CN156" s="173"/>
      <c r="CO156" s="214"/>
      <c r="CP156" s="173"/>
      <c r="CQ156" s="173"/>
      <c r="CR156" s="174"/>
      <c r="CS156" s="173"/>
      <c r="CT156" s="173"/>
      <c r="CU156" s="216">
        <v>20</v>
      </c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>
        <v>10</v>
      </c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40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>
        <v>10</v>
      </c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>
        <v>10</v>
      </c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>
        <v>10</v>
      </c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>
        <v>10</v>
      </c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>
        <v>10</v>
      </c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17400</v>
      </c>
      <c r="M169" s="172">
        <v>0</v>
      </c>
      <c r="N169" s="173"/>
      <c r="O169" s="218">
        <v>2300</v>
      </c>
      <c r="P169" s="173"/>
      <c r="Q169" s="173"/>
      <c r="R169" s="211"/>
      <c r="S169" s="173"/>
      <c r="T169" s="173"/>
      <c r="U169" s="222">
        <v>1800</v>
      </c>
      <c r="V169" s="173"/>
      <c r="W169" s="173"/>
      <c r="X169" s="213"/>
      <c r="Y169" s="173"/>
      <c r="Z169" s="173"/>
      <c r="AA169" s="223">
        <v>250</v>
      </c>
      <c r="AB169" s="173"/>
      <c r="AC169" s="173"/>
      <c r="AD169" s="214"/>
      <c r="AE169" s="173"/>
      <c r="AF169" s="173"/>
      <c r="AG169" s="174"/>
      <c r="AH169" s="173"/>
      <c r="AI169" s="173"/>
      <c r="AJ169" s="218">
        <v>2300</v>
      </c>
      <c r="AK169" s="173"/>
      <c r="AL169" s="173"/>
      <c r="AM169" s="211"/>
      <c r="AN169" s="173"/>
      <c r="AO169" s="173"/>
      <c r="AP169" s="222">
        <v>1800</v>
      </c>
      <c r="AQ169" s="173"/>
      <c r="AR169" s="173"/>
      <c r="AS169" s="213"/>
      <c r="AT169" s="173"/>
      <c r="AU169" s="173"/>
      <c r="AV169" s="223">
        <v>250</v>
      </c>
      <c r="AW169" s="173"/>
      <c r="AX169" s="173"/>
      <c r="AY169" s="214"/>
      <c r="AZ169" s="173"/>
      <c r="BA169" s="173"/>
      <c r="BB169" s="174"/>
      <c r="BC169" s="173"/>
      <c r="BD169" s="173"/>
      <c r="BE169" s="218">
        <v>2300</v>
      </c>
      <c r="BF169" s="173"/>
      <c r="BG169" s="173"/>
      <c r="BH169" s="211"/>
      <c r="BI169" s="173"/>
      <c r="BJ169" s="173"/>
      <c r="BK169" s="222">
        <v>1800</v>
      </c>
      <c r="BL169" s="173"/>
      <c r="BM169" s="173"/>
      <c r="BN169" s="213"/>
      <c r="BO169" s="173"/>
      <c r="BP169" s="173"/>
      <c r="BQ169" s="223">
        <v>250</v>
      </c>
      <c r="BR169" s="173"/>
      <c r="BS169" s="173"/>
      <c r="BT169" s="214"/>
      <c r="BU169" s="173"/>
      <c r="BV169" s="173"/>
      <c r="BW169" s="174"/>
      <c r="BX169" s="173"/>
      <c r="BY169" s="173"/>
      <c r="BZ169" s="218">
        <v>2300</v>
      </c>
      <c r="CA169" s="173"/>
      <c r="CB169" s="173"/>
      <c r="CC169" s="211"/>
      <c r="CD169" s="173"/>
      <c r="CE169" s="173"/>
      <c r="CF169" s="222">
        <v>1800</v>
      </c>
      <c r="CG169" s="173"/>
      <c r="CH169" s="173"/>
      <c r="CI169" s="213"/>
      <c r="CJ169" s="173"/>
      <c r="CK169" s="173"/>
      <c r="CL169" s="223">
        <v>250</v>
      </c>
      <c r="CM169" s="173"/>
      <c r="CN169" s="173"/>
      <c r="CO169" s="214"/>
      <c r="CP169" s="173"/>
      <c r="CQ169" s="173"/>
      <c r="CR169" s="174"/>
      <c r="CS169" s="173"/>
      <c r="CT169" s="173"/>
      <c r="CU169" s="218">
        <v>2300</v>
      </c>
      <c r="CV169" s="173"/>
      <c r="CW169" s="173"/>
      <c r="CX169" s="211"/>
      <c r="CY169" s="173"/>
      <c r="CZ169" s="173"/>
      <c r="DA169" s="222">
        <v>1800</v>
      </c>
      <c r="DB169" s="173"/>
      <c r="DC169" s="173"/>
      <c r="DD169" s="213"/>
      <c r="DE169" s="173"/>
      <c r="DF169" s="173"/>
      <c r="DG169" s="223">
        <v>250</v>
      </c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240</v>
      </c>
      <c r="M170" s="172">
        <v>0</v>
      </c>
      <c r="N170" s="173"/>
      <c r="O170" s="218">
        <v>30</v>
      </c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>
        <v>30</v>
      </c>
      <c r="AB170" s="173"/>
      <c r="AC170" s="173"/>
      <c r="AD170" s="214"/>
      <c r="AE170" s="173"/>
      <c r="AF170" s="173"/>
      <c r="AG170" s="174"/>
      <c r="AH170" s="173"/>
      <c r="AI170" s="173"/>
      <c r="AJ170" s="218">
        <v>30</v>
      </c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>
        <v>30</v>
      </c>
      <c r="AW170" s="173"/>
      <c r="AX170" s="173"/>
      <c r="AY170" s="214"/>
      <c r="AZ170" s="173"/>
      <c r="BA170" s="173"/>
      <c r="BB170" s="174"/>
      <c r="BC170" s="173"/>
      <c r="BD170" s="173"/>
      <c r="BE170" s="218">
        <v>30</v>
      </c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>
        <v>30</v>
      </c>
      <c r="BR170" s="173"/>
      <c r="BS170" s="173"/>
      <c r="BT170" s="214"/>
      <c r="BU170" s="173"/>
      <c r="BV170" s="173"/>
      <c r="BW170" s="174"/>
      <c r="BX170" s="173"/>
      <c r="BY170" s="173"/>
      <c r="BZ170" s="218">
        <v>30</v>
      </c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>
        <v>30</v>
      </c>
      <c r="CM170" s="173"/>
      <c r="CN170" s="173"/>
      <c r="CO170" s="214"/>
      <c r="CP170" s="173"/>
      <c r="CQ170" s="173"/>
      <c r="CR170" s="174"/>
      <c r="CS170" s="173"/>
      <c r="CT170" s="173"/>
      <c r="CU170" s="218">
        <v>30</v>
      </c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>
        <v>30</v>
      </c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75200</v>
      </c>
      <c r="M171" s="172">
        <v>0</v>
      </c>
      <c r="N171" s="173"/>
      <c r="O171" s="218">
        <v>3200</v>
      </c>
      <c r="P171" s="173"/>
      <c r="Q171" s="173"/>
      <c r="R171" s="221">
        <v>3100</v>
      </c>
      <c r="S171" s="173"/>
      <c r="T171" s="173"/>
      <c r="U171" s="222">
        <v>3100</v>
      </c>
      <c r="V171" s="173"/>
      <c r="W171" s="173"/>
      <c r="X171" s="248">
        <v>3200</v>
      </c>
      <c r="Y171" s="173"/>
      <c r="Z171" s="173"/>
      <c r="AA171" s="223">
        <v>3200</v>
      </c>
      <c r="AB171" s="173"/>
      <c r="AC171" s="173"/>
      <c r="AD171" s="224">
        <v>3000</v>
      </c>
      <c r="AE171" s="173"/>
      <c r="AF171" s="173"/>
      <c r="AG171" s="174"/>
      <c r="AH171" s="173"/>
      <c r="AI171" s="173"/>
      <c r="AJ171" s="218">
        <v>3200</v>
      </c>
      <c r="AK171" s="173"/>
      <c r="AL171" s="173"/>
      <c r="AM171" s="221">
        <v>3100</v>
      </c>
      <c r="AN171" s="173"/>
      <c r="AO171" s="173"/>
      <c r="AP171" s="222">
        <v>3100</v>
      </c>
      <c r="AQ171" s="173"/>
      <c r="AR171" s="173"/>
      <c r="AS171" s="248">
        <v>3200</v>
      </c>
      <c r="AT171" s="173"/>
      <c r="AU171" s="173"/>
      <c r="AV171" s="223">
        <v>3200</v>
      </c>
      <c r="AW171" s="173"/>
      <c r="AX171" s="173"/>
      <c r="AY171" s="224">
        <v>3000</v>
      </c>
      <c r="AZ171" s="173"/>
      <c r="BA171" s="173"/>
      <c r="BB171" s="174"/>
      <c r="BC171" s="173"/>
      <c r="BD171" s="173"/>
      <c r="BE171" s="218">
        <v>3200</v>
      </c>
      <c r="BF171" s="173"/>
      <c r="BG171" s="173"/>
      <c r="BH171" s="221">
        <v>3100</v>
      </c>
      <c r="BI171" s="173"/>
      <c r="BJ171" s="173"/>
      <c r="BK171" s="222">
        <v>3100</v>
      </c>
      <c r="BL171" s="173"/>
      <c r="BM171" s="173"/>
      <c r="BN171" s="248">
        <v>3200</v>
      </c>
      <c r="BO171" s="173"/>
      <c r="BP171" s="173"/>
      <c r="BQ171" s="223">
        <v>3200</v>
      </c>
      <c r="BR171" s="173"/>
      <c r="BS171" s="173"/>
      <c r="BT171" s="224">
        <v>3000</v>
      </c>
      <c r="BU171" s="173"/>
      <c r="BV171" s="173"/>
      <c r="BW171" s="174"/>
      <c r="BX171" s="173"/>
      <c r="BY171" s="173"/>
      <c r="BZ171" s="218">
        <v>3200</v>
      </c>
      <c r="CA171" s="173"/>
      <c r="CB171" s="173"/>
      <c r="CC171" s="221">
        <v>3100</v>
      </c>
      <c r="CD171" s="173"/>
      <c r="CE171" s="173"/>
      <c r="CF171" s="222">
        <v>3100</v>
      </c>
      <c r="CG171" s="173"/>
      <c r="CH171" s="173"/>
      <c r="CI171" s="248">
        <v>3200</v>
      </c>
      <c r="CJ171" s="173"/>
      <c r="CK171" s="173"/>
      <c r="CL171" s="223">
        <v>3200</v>
      </c>
      <c r="CM171" s="173"/>
      <c r="CN171" s="173"/>
      <c r="CO171" s="224">
        <v>3000</v>
      </c>
      <c r="CP171" s="173"/>
      <c r="CQ171" s="173"/>
      <c r="CR171" s="174"/>
      <c r="CS171" s="173"/>
      <c r="CT171" s="173"/>
      <c r="CU171" s="218">
        <v>3200</v>
      </c>
      <c r="CV171" s="173"/>
      <c r="CW171" s="173"/>
      <c r="CX171" s="221">
        <v>3100</v>
      </c>
      <c r="CY171" s="173"/>
      <c r="CZ171" s="173"/>
      <c r="DA171" s="222">
        <v>3100</v>
      </c>
      <c r="DB171" s="173"/>
      <c r="DC171" s="173"/>
      <c r="DD171" s="248">
        <v>3200</v>
      </c>
      <c r="DE171" s="173"/>
      <c r="DF171" s="173"/>
      <c r="DG171" s="223">
        <v>3200</v>
      </c>
      <c r="DH171" s="173"/>
      <c r="DI171" s="173"/>
      <c r="DJ171" s="224">
        <v>3000</v>
      </c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240</v>
      </c>
      <c r="M173" s="172">
        <v>0</v>
      </c>
      <c r="N173" s="173"/>
      <c r="O173" s="202">
        <v>30</v>
      </c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>
        <v>30</v>
      </c>
      <c r="AB173" s="173"/>
      <c r="AC173" s="173"/>
      <c r="AD173" s="214"/>
      <c r="AE173" s="173"/>
      <c r="AF173" s="173"/>
      <c r="AG173" s="174"/>
      <c r="AH173" s="173"/>
      <c r="AI173" s="173"/>
      <c r="AJ173" s="202">
        <v>30</v>
      </c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>
        <v>30</v>
      </c>
      <c r="AW173" s="173"/>
      <c r="AX173" s="173"/>
      <c r="AY173" s="214"/>
      <c r="AZ173" s="173"/>
      <c r="BA173" s="173"/>
      <c r="BB173" s="174"/>
      <c r="BC173" s="173"/>
      <c r="BD173" s="173"/>
      <c r="BE173" s="202">
        <v>30</v>
      </c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>
        <v>30</v>
      </c>
      <c r="BR173" s="173"/>
      <c r="BS173" s="173"/>
      <c r="BT173" s="214"/>
      <c r="BU173" s="173"/>
      <c r="BV173" s="173"/>
      <c r="BW173" s="174"/>
      <c r="BX173" s="173"/>
      <c r="BY173" s="173"/>
      <c r="BZ173" s="202">
        <v>30</v>
      </c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>
        <v>30</v>
      </c>
      <c r="CM173" s="173"/>
      <c r="CN173" s="173"/>
      <c r="CO173" s="214"/>
      <c r="CP173" s="173"/>
      <c r="CQ173" s="173"/>
      <c r="CR173" s="174"/>
      <c r="CS173" s="173"/>
      <c r="CT173" s="173"/>
      <c r="CU173" s="202">
        <v>30</v>
      </c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>
        <v>30</v>
      </c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3000</v>
      </c>
      <c r="M174" s="172">
        <v>0</v>
      </c>
      <c r="N174" s="173"/>
      <c r="O174" s="202">
        <v>250</v>
      </c>
      <c r="P174" s="173"/>
      <c r="Q174" s="173"/>
      <c r="R174" s="211"/>
      <c r="S174" s="173"/>
      <c r="T174" s="173"/>
      <c r="U174" s="205">
        <v>300</v>
      </c>
      <c r="V174" s="173"/>
      <c r="W174" s="173"/>
      <c r="X174" s="213"/>
      <c r="Y174" s="173"/>
      <c r="Z174" s="173"/>
      <c r="AA174" s="207">
        <v>200</v>
      </c>
      <c r="AB174" s="173"/>
      <c r="AC174" s="173"/>
      <c r="AD174" s="214"/>
      <c r="AE174" s="173"/>
      <c r="AF174" s="173"/>
      <c r="AG174" s="174"/>
      <c r="AH174" s="173"/>
      <c r="AI174" s="173"/>
      <c r="AJ174" s="202">
        <v>250</v>
      </c>
      <c r="AK174" s="173"/>
      <c r="AL174" s="173"/>
      <c r="AM174" s="211"/>
      <c r="AN174" s="173"/>
      <c r="AO174" s="173"/>
      <c r="AP174" s="205">
        <v>300</v>
      </c>
      <c r="AQ174" s="173"/>
      <c r="AR174" s="173"/>
      <c r="AS174" s="213"/>
      <c r="AT174" s="173"/>
      <c r="AU174" s="173"/>
      <c r="AV174" s="207">
        <v>200</v>
      </c>
      <c r="AW174" s="173"/>
      <c r="AX174" s="173"/>
      <c r="AY174" s="214"/>
      <c r="AZ174" s="173"/>
      <c r="BA174" s="173"/>
      <c r="BB174" s="174"/>
      <c r="BC174" s="173"/>
      <c r="BD174" s="173"/>
      <c r="BE174" s="202">
        <v>250</v>
      </c>
      <c r="BF174" s="173"/>
      <c r="BG174" s="173"/>
      <c r="BH174" s="211"/>
      <c r="BI174" s="173"/>
      <c r="BJ174" s="173"/>
      <c r="BK174" s="205">
        <v>300</v>
      </c>
      <c r="BL174" s="173"/>
      <c r="BM174" s="173"/>
      <c r="BN174" s="213"/>
      <c r="BO174" s="173"/>
      <c r="BP174" s="173"/>
      <c r="BQ174" s="207">
        <v>200</v>
      </c>
      <c r="BR174" s="173"/>
      <c r="BS174" s="173"/>
      <c r="BT174" s="214"/>
      <c r="BU174" s="173"/>
      <c r="BV174" s="173"/>
      <c r="BW174" s="174"/>
      <c r="BX174" s="173"/>
      <c r="BY174" s="173"/>
      <c r="BZ174" s="202">
        <v>250</v>
      </c>
      <c r="CA174" s="173"/>
      <c r="CB174" s="173"/>
      <c r="CC174" s="211"/>
      <c r="CD174" s="173"/>
      <c r="CE174" s="173"/>
      <c r="CF174" s="205">
        <v>300</v>
      </c>
      <c r="CG174" s="173"/>
      <c r="CH174" s="173"/>
      <c r="CI174" s="213"/>
      <c r="CJ174" s="173"/>
      <c r="CK174" s="173"/>
      <c r="CL174" s="207">
        <v>200</v>
      </c>
      <c r="CM174" s="173"/>
      <c r="CN174" s="173"/>
      <c r="CO174" s="214"/>
      <c r="CP174" s="173"/>
      <c r="CQ174" s="173"/>
      <c r="CR174" s="174"/>
      <c r="CS174" s="173"/>
      <c r="CT174" s="173"/>
      <c r="CU174" s="202">
        <v>250</v>
      </c>
      <c r="CV174" s="173"/>
      <c r="CW174" s="173"/>
      <c r="CX174" s="211"/>
      <c r="CY174" s="173"/>
      <c r="CZ174" s="173"/>
      <c r="DA174" s="205">
        <v>300</v>
      </c>
      <c r="DB174" s="173"/>
      <c r="DC174" s="173"/>
      <c r="DD174" s="213"/>
      <c r="DE174" s="173"/>
      <c r="DF174" s="173"/>
      <c r="DG174" s="207">
        <v>200</v>
      </c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1600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>
        <v>400</v>
      </c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>
        <v>400</v>
      </c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>
        <v>400</v>
      </c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>
        <v>400</v>
      </c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>
        <v>400</v>
      </c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28100</v>
      </c>
      <c r="M181" s="172">
        <v>0</v>
      </c>
      <c r="N181" s="173"/>
      <c r="O181" s="218">
        <v>2600</v>
      </c>
      <c r="P181" s="173"/>
      <c r="Q181" s="173"/>
      <c r="R181" s="211"/>
      <c r="S181" s="173"/>
      <c r="T181" s="173"/>
      <c r="U181" s="222">
        <v>2000</v>
      </c>
      <c r="V181" s="173"/>
      <c r="W181" s="173"/>
      <c r="X181" s="213"/>
      <c r="Y181" s="173"/>
      <c r="Z181" s="173"/>
      <c r="AA181" s="223">
        <v>2500</v>
      </c>
      <c r="AB181" s="173"/>
      <c r="AC181" s="173"/>
      <c r="AD181" s="214"/>
      <c r="AE181" s="173"/>
      <c r="AF181" s="173"/>
      <c r="AG181" s="174"/>
      <c r="AH181" s="173"/>
      <c r="AI181" s="173"/>
      <c r="AJ181" s="218">
        <v>2500</v>
      </c>
      <c r="AK181" s="173"/>
      <c r="AL181" s="173"/>
      <c r="AM181" s="211"/>
      <c r="AN181" s="173"/>
      <c r="AO181" s="173"/>
      <c r="AP181" s="222">
        <v>2000</v>
      </c>
      <c r="AQ181" s="173"/>
      <c r="AR181" s="173"/>
      <c r="AS181" s="213"/>
      <c r="AT181" s="173"/>
      <c r="AU181" s="173"/>
      <c r="AV181" s="223">
        <v>2500</v>
      </c>
      <c r="AW181" s="173"/>
      <c r="AX181" s="173"/>
      <c r="AY181" s="214"/>
      <c r="AZ181" s="173"/>
      <c r="BA181" s="173"/>
      <c r="BB181" s="174"/>
      <c r="BC181" s="173"/>
      <c r="BD181" s="173"/>
      <c r="BE181" s="218">
        <v>2600</v>
      </c>
      <c r="BF181" s="173"/>
      <c r="BG181" s="173"/>
      <c r="BH181" s="211"/>
      <c r="BI181" s="173"/>
      <c r="BJ181" s="173"/>
      <c r="BK181" s="222">
        <v>2000</v>
      </c>
      <c r="BL181" s="173"/>
      <c r="BM181" s="173"/>
      <c r="BN181" s="213"/>
      <c r="BO181" s="173"/>
      <c r="BP181" s="173"/>
      <c r="BQ181" s="223">
        <v>2400</v>
      </c>
      <c r="BR181" s="173"/>
      <c r="BS181" s="173"/>
      <c r="BT181" s="214"/>
      <c r="BU181" s="173"/>
      <c r="BV181" s="173"/>
      <c r="BW181" s="174"/>
      <c r="BX181" s="173"/>
      <c r="BY181" s="173"/>
      <c r="BZ181" s="218">
        <v>2500</v>
      </c>
      <c r="CA181" s="173"/>
      <c r="CB181" s="173"/>
      <c r="CC181" s="211"/>
      <c r="CD181" s="173"/>
      <c r="CE181" s="173"/>
      <c r="CF181" s="222">
        <v>2000</v>
      </c>
      <c r="CG181" s="173"/>
      <c r="CH181" s="173"/>
      <c r="CI181" s="213"/>
      <c r="CJ181" s="173"/>
      <c r="CK181" s="173"/>
      <c r="CL181" s="223">
        <v>2500</v>
      </c>
      <c r="CM181" s="173"/>
      <c r="CN181" s="173"/>
      <c r="CO181" s="214"/>
      <c r="CP181" s="173"/>
      <c r="CQ181" s="173"/>
      <c r="CR181" s="174"/>
      <c r="CS181" s="173"/>
      <c r="CT181" s="173"/>
      <c r="CU181" s="218">
        <v>2500</v>
      </c>
      <c r="CV181" s="173"/>
      <c r="CW181" s="173"/>
      <c r="CX181" s="211"/>
      <c r="CY181" s="173"/>
      <c r="CZ181" s="173"/>
      <c r="DA181" s="222">
        <v>2000</v>
      </c>
      <c r="DB181" s="173"/>
      <c r="DC181" s="173"/>
      <c r="DD181" s="213"/>
      <c r="DE181" s="173"/>
      <c r="DF181" s="173"/>
      <c r="DG181" s="223">
        <v>2500</v>
      </c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67600</v>
      </c>
      <c r="M186" s="172">
        <v>0</v>
      </c>
      <c r="N186" s="173"/>
      <c r="O186" s="218">
        <v>3500</v>
      </c>
      <c r="P186" s="173"/>
      <c r="Q186" s="173"/>
      <c r="R186" s="221">
        <v>3400</v>
      </c>
      <c r="S186" s="173"/>
      <c r="T186" s="173"/>
      <c r="U186" s="222">
        <v>2500</v>
      </c>
      <c r="V186" s="173"/>
      <c r="W186" s="173"/>
      <c r="X186" s="248">
        <v>2500</v>
      </c>
      <c r="Y186" s="173"/>
      <c r="Z186" s="173"/>
      <c r="AA186" s="223">
        <v>2500</v>
      </c>
      <c r="AB186" s="173"/>
      <c r="AC186" s="173"/>
      <c r="AD186" s="224">
        <v>2500</v>
      </c>
      <c r="AE186" s="173"/>
      <c r="AF186" s="173"/>
      <c r="AG186" s="174"/>
      <c r="AH186" s="173"/>
      <c r="AI186" s="173"/>
      <c r="AJ186" s="218">
        <v>3500</v>
      </c>
      <c r="AK186" s="173"/>
      <c r="AL186" s="173"/>
      <c r="AM186" s="221">
        <v>3400</v>
      </c>
      <c r="AN186" s="173"/>
      <c r="AO186" s="173"/>
      <c r="AP186" s="222">
        <v>2500</v>
      </c>
      <c r="AQ186" s="173"/>
      <c r="AR186" s="173"/>
      <c r="AS186" s="248">
        <v>2500</v>
      </c>
      <c r="AT186" s="173"/>
      <c r="AU186" s="173"/>
      <c r="AV186" s="223">
        <v>2500</v>
      </c>
      <c r="AW186" s="173"/>
      <c r="AX186" s="173"/>
      <c r="AY186" s="224">
        <v>2500</v>
      </c>
      <c r="AZ186" s="173"/>
      <c r="BA186" s="173"/>
      <c r="BB186" s="174"/>
      <c r="BC186" s="173"/>
      <c r="BD186" s="173"/>
      <c r="BE186" s="218">
        <v>3500</v>
      </c>
      <c r="BF186" s="173"/>
      <c r="BG186" s="173"/>
      <c r="BH186" s="221">
        <v>3400</v>
      </c>
      <c r="BI186" s="173"/>
      <c r="BJ186" s="173"/>
      <c r="BK186" s="222">
        <v>2500</v>
      </c>
      <c r="BL186" s="173"/>
      <c r="BM186" s="173"/>
      <c r="BN186" s="248">
        <v>2500</v>
      </c>
      <c r="BO186" s="173"/>
      <c r="BP186" s="173"/>
      <c r="BQ186" s="223">
        <v>2500</v>
      </c>
      <c r="BR186" s="173"/>
      <c r="BS186" s="173"/>
      <c r="BT186" s="224">
        <v>2500</v>
      </c>
      <c r="BU186" s="173"/>
      <c r="BV186" s="173"/>
      <c r="BW186" s="174"/>
      <c r="BX186" s="173"/>
      <c r="BY186" s="173"/>
      <c r="BZ186" s="218">
        <v>3500</v>
      </c>
      <c r="CA186" s="173"/>
      <c r="CB186" s="173"/>
      <c r="CC186" s="221">
        <v>3400</v>
      </c>
      <c r="CD186" s="173"/>
      <c r="CE186" s="173"/>
      <c r="CF186" s="222">
        <v>2500</v>
      </c>
      <c r="CG186" s="173"/>
      <c r="CH186" s="173"/>
      <c r="CI186" s="248">
        <v>2500</v>
      </c>
      <c r="CJ186" s="173"/>
      <c r="CK186" s="173"/>
      <c r="CL186" s="223">
        <v>2500</v>
      </c>
      <c r="CM186" s="173"/>
      <c r="CN186" s="173"/>
      <c r="CO186" s="224">
        <v>2500</v>
      </c>
      <c r="CP186" s="173"/>
      <c r="CQ186" s="173"/>
      <c r="CR186" s="174"/>
      <c r="CS186" s="173"/>
      <c r="CT186" s="173"/>
      <c r="CU186" s="218">
        <v>3500</v>
      </c>
      <c r="CV186" s="173"/>
      <c r="CW186" s="173"/>
      <c r="CX186" s="221">
        <v>3400</v>
      </c>
      <c r="CY186" s="173"/>
      <c r="CZ186" s="173"/>
      <c r="DA186" s="222">
        <v>2500</v>
      </c>
      <c r="DB186" s="173"/>
      <c r="DC186" s="173"/>
      <c r="DD186" s="248">
        <v>2500</v>
      </c>
      <c r="DE186" s="173"/>
      <c r="DF186" s="173"/>
      <c r="DG186" s="223">
        <v>2500</v>
      </c>
      <c r="DH186" s="173"/>
      <c r="DI186" s="173"/>
      <c r="DJ186" s="224">
        <v>2500</v>
      </c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23600</v>
      </c>
      <c r="M205" s="172">
        <v>0</v>
      </c>
      <c r="N205" s="173"/>
      <c r="O205" s="218">
        <v>1000</v>
      </c>
      <c r="P205" s="173"/>
      <c r="Q205" s="173"/>
      <c r="R205" s="221">
        <v>1000</v>
      </c>
      <c r="S205" s="173"/>
      <c r="T205" s="173"/>
      <c r="U205" s="222">
        <v>900</v>
      </c>
      <c r="V205" s="173"/>
      <c r="W205" s="173"/>
      <c r="X205" s="248">
        <v>950</v>
      </c>
      <c r="Y205" s="173"/>
      <c r="Z205" s="173"/>
      <c r="AA205" s="223">
        <v>1050</v>
      </c>
      <c r="AB205" s="173"/>
      <c r="AC205" s="173"/>
      <c r="AD205" s="224">
        <v>1000</v>
      </c>
      <c r="AE205" s="173"/>
      <c r="AF205" s="173"/>
      <c r="AG205" s="174"/>
      <c r="AH205" s="173"/>
      <c r="AI205" s="173"/>
      <c r="AJ205" s="218">
        <v>1000</v>
      </c>
      <c r="AK205" s="173"/>
      <c r="AL205" s="173"/>
      <c r="AM205" s="221">
        <v>1000</v>
      </c>
      <c r="AN205" s="173"/>
      <c r="AO205" s="173"/>
      <c r="AP205" s="222">
        <v>900</v>
      </c>
      <c r="AQ205" s="173"/>
      <c r="AR205" s="173"/>
      <c r="AS205" s="248">
        <v>950</v>
      </c>
      <c r="AT205" s="173"/>
      <c r="AU205" s="173"/>
      <c r="AV205" s="223">
        <v>1050</v>
      </c>
      <c r="AW205" s="173"/>
      <c r="AX205" s="173"/>
      <c r="AY205" s="224">
        <v>1000</v>
      </c>
      <c r="AZ205" s="173"/>
      <c r="BA205" s="173"/>
      <c r="BB205" s="174"/>
      <c r="BC205" s="173"/>
      <c r="BD205" s="173"/>
      <c r="BE205" s="218">
        <v>1000</v>
      </c>
      <c r="BF205" s="173"/>
      <c r="BG205" s="173"/>
      <c r="BH205" s="221">
        <v>1000</v>
      </c>
      <c r="BI205" s="173"/>
      <c r="BJ205" s="173"/>
      <c r="BK205" s="222">
        <v>900</v>
      </c>
      <c r="BL205" s="173"/>
      <c r="BM205" s="173"/>
      <c r="BN205" s="248">
        <v>950</v>
      </c>
      <c r="BO205" s="173"/>
      <c r="BP205" s="173"/>
      <c r="BQ205" s="223">
        <v>1050</v>
      </c>
      <c r="BR205" s="173"/>
      <c r="BS205" s="173"/>
      <c r="BT205" s="224">
        <v>1000</v>
      </c>
      <c r="BU205" s="173"/>
      <c r="BV205" s="173"/>
      <c r="BW205" s="174"/>
      <c r="BX205" s="173"/>
      <c r="BY205" s="173"/>
      <c r="BZ205" s="218">
        <v>1000</v>
      </c>
      <c r="CA205" s="173"/>
      <c r="CB205" s="173"/>
      <c r="CC205" s="221">
        <v>1000</v>
      </c>
      <c r="CD205" s="173"/>
      <c r="CE205" s="173"/>
      <c r="CF205" s="222">
        <v>900</v>
      </c>
      <c r="CG205" s="173"/>
      <c r="CH205" s="173"/>
      <c r="CI205" s="248">
        <v>950</v>
      </c>
      <c r="CJ205" s="173"/>
      <c r="CK205" s="173"/>
      <c r="CL205" s="223">
        <v>1050</v>
      </c>
      <c r="CM205" s="173"/>
      <c r="CN205" s="173"/>
      <c r="CO205" s="224">
        <v>1000</v>
      </c>
      <c r="CP205" s="173"/>
      <c r="CQ205" s="173"/>
      <c r="CR205" s="174"/>
      <c r="CS205" s="173"/>
      <c r="CT205" s="173"/>
      <c r="CU205" s="218">
        <v>1000</v>
      </c>
      <c r="CV205" s="173"/>
      <c r="CW205" s="173"/>
      <c r="CX205" s="221">
        <v>1000</v>
      </c>
      <c r="CY205" s="173"/>
      <c r="CZ205" s="173"/>
      <c r="DA205" s="222">
        <v>900</v>
      </c>
      <c r="DB205" s="173"/>
      <c r="DC205" s="173"/>
      <c r="DD205" s="248">
        <v>950</v>
      </c>
      <c r="DE205" s="173"/>
      <c r="DF205" s="173"/>
      <c r="DG205" s="223">
        <v>1050</v>
      </c>
      <c r="DH205" s="173"/>
      <c r="DI205" s="173"/>
      <c r="DJ205" s="224">
        <v>1000</v>
      </c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74800</v>
      </c>
      <c r="M223" s="172">
        <v>0</v>
      </c>
      <c r="N223" s="173"/>
      <c r="O223" s="218">
        <v>3050</v>
      </c>
      <c r="P223" s="173"/>
      <c r="Q223" s="173"/>
      <c r="R223" s="221">
        <v>3050</v>
      </c>
      <c r="S223" s="173"/>
      <c r="T223" s="173"/>
      <c r="U223" s="222">
        <v>3050</v>
      </c>
      <c r="V223" s="173"/>
      <c r="W223" s="173"/>
      <c r="X223" s="248">
        <v>3050</v>
      </c>
      <c r="Y223" s="173"/>
      <c r="Z223" s="173"/>
      <c r="AA223" s="223">
        <v>3400</v>
      </c>
      <c r="AB223" s="173"/>
      <c r="AC223" s="173"/>
      <c r="AD223" s="224">
        <v>3100</v>
      </c>
      <c r="AE223" s="173"/>
      <c r="AF223" s="173"/>
      <c r="AG223" s="174"/>
      <c r="AH223" s="173"/>
      <c r="AI223" s="173"/>
      <c r="AJ223" s="218">
        <v>3050</v>
      </c>
      <c r="AK223" s="173"/>
      <c r="AL223" s="173"/>
      <c r="AM223" s="221">
        <v>3050</v>
      </c>
      <c r="AN223" s="173"/>
      <c r="AO223" s="173"/>
      <c r="AP223" s="222">
        <v>3050</v>
      </c>
      <c r="AQ223" s="173"/>
      <c r="AR223" s="173"/>
      <c r="AS223" s="248">
        <v>3050</v>
      </c>
      <c r="AT223" s="173"/>
      <c r="AU223" s="173"/>
      <c r="AV223" s="223">
        <v>3400</v>
      </c>
      <c r="AW223" s="173"/>
      <c r="AX223" s="173"/>
      <c r="AY223" s="224">
        <v>3100</v>
      </c>
      <c r="AZ223" s="173"/>
      <c r="BA223" s="173"/>
      <c r="BB223" s="174"/>
      <c r="BC223" s="173"/>
      <c r="BD223" s="173"/>
      <c r="BE223" s="218">
        <v>3050</v>
      </c>
      <c r="BF223" s="173"/>
      <c r="BG223" s="173"/>
      <c r="BH223" s="221">
        <v>3050</v>
      </c>
      <c r="BI223" s="173"/>
      <c r="BJ223" s="173"/>
      <c r="BK223" s="222">
        <v>3050</v>
      </c>
      <c r="BL223" s="173"/>
      <c r="BM223" s="173"/>
      <c r="BN223" s="248">
        <v>3050</v>
      </c>
      <c r="BO223" s="173"/>
      <c r="BP223" s="173"/>
      <c r="BQ223" s="223">
        <v>3400</v>
      </c>
      <c r="BR223" s="173"/>
      <c r="BS223" s="173"/>
      <c r="BT223" s="224">
        <v>3100</v>
      </c>
      <c r="BU223" s="173"/>
      <c r="BV223" s="173"/>
      <c r="BW223" s="174"/>
      <c r="BX223" s="173"/>
      <c r="BY223" s="173"/>
      <c r="BZ223" s="218">
        <v>3050</v>
      </c>
      <c r="CA223" s="173"/>
      <c r="CB223" s="173"/>
      <c r="CC223" s="221">
        <v>3050</v>
      </c>
      <c r="CD223" s="173"/>
      <c r="CE223" s="173"/>
      <c r="CF223" s="222">
        <v>3050</v>
      </c>
      <c r="CG223" s="173"/>
      <c r="CH223" s="173"/>
      <c r="CI223" s="248">
        <v>3050</v>
      </c>
      <c r="CJ223" s="173"/>
      <c r="CK223" s="173"/>
      <c r="CL223" s="223">
        <v>3400</v>
      </c>
      <c r="CM223" s="173"/>
      <c r="CN223" s="173"/>
      <c r="CO223" s="224">
        <v>3100</v>
      </c>
      <c r="CP223" s="173"/>
      <c r="CQ223" s="173"/>
      <c r="CR223" s="174"/>
      <c r="CS223" s="173"/>
      <c r="CT223" s="173"/>
      <c r="CU223" s="218">
        <v>3050</v>
      </c>
      <c r="CV223" s="173"/>
      <c r="CW223" s="173"/>
      <c r="CX223" s="221">
        <v>3050</v>
      </c>
      <c r="CY223" s="173"/>
      <c r="CZ223" s="173"/>
      <c r="DA223" s="222">
        <v>3050</v>
      </c>
      <c r="DB223" s="173"/>
      <c r="DC223" s="173"/>
      <c r="DD223" s="248">
        <v>3050</v>
      </c>
      <c r="DE223" s="173"/>
      <c r="DF223" s="173"/>
      <c r="DG223" s="223">
        <v>3400</v>
      </c>
      <c r="DH223" s="173"/>
      <c r="DI223" s="173"/>
      <c r="DJ223" s="224">
        <v>3100</v>
      </c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53600</v>
      </c>
      <c r="M224" s="172">
        <v>0</v>
      </c>
      <c r="N224" s="173"/>
      <c r="O224" s="218">
        <v>2300</v>
      </c>
      <c r="P224" s="173"/>
      <c r="Q224" s="173"/>
      <c r="R224" s="221">
        <v>2000</v>
      </c>
      <c r="S224" s="173"/>
      <c r="T224" s="173"/>
      <c r="U224" s="222">
        <v>2300</v>
      </c>
      <c r="V224" s="173"/>
      <c r="W224" s="173"/>
      <c r="X224" s="248">
        <v>2200</v>
      </c>
      <c r="Y224" s="173"/>
      <c r="Z224" s="173"/>
      <c r="AA224" s="223">
        <v>2300</v>
      </c>
      <c r="AB224" s="173"/>
      <c r="AC224" s="173"/>
      <c r="AD224" s="224">
        <v>2300</v>
      </c>
      <c r="AE224" s="173"/>
      <c r="AF224" s="173"/>
      <c r="AG224" s="174"/>
      <c r="AH224" s="173"/>
      <c r="AI224" s="173"/>
      <c r="AJ224" s="218">
        <v>2300</v>
      </c>
      <c r="AK224" s="173"/>
      <c r="AL224" s="173"/>
      <c r="AM224" s="221">
        <v>2000</v>
      </c>
      <c r="AN224" s="173"/>
      <c r="AO224" s="173"/>
      <c r="AP224" s="222">
        <v>2300</v>
      </c>
      <c r="AQ224" s="173"/>
      <c r="AR224" s="173"/>
      <c r="AS224" s="248">
        <v>2200</v>
      </c>
      <c r="AT224" s="173"/>
      <c r="AU224" s="173"/>
      <c r="AV224" s="223">
        <v>2300</v>
      </c>
      <c r="AW224" s="173"/>
      <c r="AX224" s="173"/>
      <c r="AY224" s="224">
        <v>2300</v>
      </c>
      <c r="AZ224" s="173"/>
      <c r="BA224" s="173"/>
      <c r="BB224" s="174"/>
      <c r="BC224" s="173"/>
      <c r="BD224" s="173"/>
      <c r="BE224" s="218">
        <v>2300</v>
      </c>
      <c r="BF224" s="173"/>
      <c r="BG224" s="173"/>
      <c r="BH224" s="221">
        <v>2000</v>
      </c>
      <c r="BI224" s="173"/>
      <c r="BJ224" s="173"/>
      <c r="BK224" s="222">
        <v>2300</v>
      </c>
      <c r="BL224" s="173"/>
      <c r="BM224" s="173"/>
      <c r="BN224" s="248">
        <v>2200</v>
      </c>
      <c r="BO224" s="173"/>
      <c r="BP224" s="173"/>
      <c r="BQ224" s="223">
        <v>2300</v>
      </c>
      <c r="BR224" s="173"/>
      <c r="BS224" s="173"/>
      <c r="BT224" s="224">
        <v>2300</v>
      </c>
      <c r="BU224" s="173"/>
      <c r="BV224" s="173"/>
      <c r="BW224" s="174"/>
      <c r="BX224" s="173"/>
      <c r="BY224" s="173"/>
      <c r="BZ224" s="218">
        <v>2300</v>
      </c>
      <c r="CA224" s="173"/>
      <c r="CB224" s="173"/>
      <c r="CC224" s="221">
        <v>2000</v>
      </c>
      <c r="CD224" s="173"/>
      <c r="CE224" s="173"/>
      <c r="CF224" s="222">
        <v>2300</v>
      </c>
      <c r="CG224" s="173"/>
      <c r="CH224" s="173"/>
      <c r="CI224" s="248">
        <v>2200</v>
      </c>
      <c r="CJ224" s="173"/>
      <c r="CK224" s="173"/>
      <c r="CL224" s="223">
        <v>2300</v>
      </c>
      <c r="CM224" s="173"/>
      <c r="CN224" s="173"/>
      <c r="CO224" s="224">
        <v>2300</v>
      </c>
      <c r="CP224" s="173"/>
      <c r="CQ224" s="173"/>
      <c r="CR224" s="174"/>
      <c r="CS224" s="173"/>
      <c r="CT224" s="173"/>
      <c r="CU224" s="218">
        <v>2300</v>
      </c>
      <c r="CV224" s="173"/>
      <c r="CW224" s="173"/>
      <c r="CX224" s="221">
        <v>2000</v>
      </c>
      <c r="CY224" s="173"/>
      <c r="CZ224" s="173"/>
      <c r="DA224" s="222">
        <v>2300</v>
      </c>
      <c r="DB224" s="173"/>
      <c r="DC224" s="173"/>
      <c r="DD224" s="248">
        <v>2200</v>
      </c>
      <c r="DE224" s="173"/>
      <c r="DF224" s="173"/>
      <c r="DG224" s="223">
        <v>2300</v>
      </c>
      <c r="DH224" s="173"/>
      <c r="DI224" s="173"/>
      <c r="DJ224" s="224">
        <v>2300</v>
      </c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104800</v>
      </c>
      <c r="M225" s="172">
        <v>0</v>
      </c>
      <c r="N225" s="173"/>
      <c r="O225" s="218">
        <v>4700</v>
      </c>
      <c r="P225" s="173"/>
      <c r="Q225" s="173"/>
      <c r="R225" s="221">
        <v>4300</v>
      </c>
      <c r="S225" s="173"/>
      <c r="T225" s="173"/>
      <c r="U225" s="222">
        <v>4300</v>
      </c>
      <c r="V225" s="173"/>
      <c r="W225" s="173"/>
      <c r="X225" s="248">
        <v>4600</v>
      </c>
      <c r="Y225" s="173"/>
      <c r="Z225" s="173"/>
      <c r="AA225" s="223">
        <v>5300</v>
      </c>
      <c r="AB225" s="173"/>
      <c r="AC225" s="173"/>
      <c r="AD225" s="224">
        <v>3000</v>
      </c>
      <c r="AE225" s="173"/>
      <c r="AF225" s="173"/>
      <c r="AG225" s="174"/>
      <c r="AH225" s="173"/>
      <c r="AI225" s="173"/>
      <c r="AJ225" s="218">
        <v>4700</v>
      </c>
      <c r="AK225" s="173"/>
      <c r="AL225" s="173"/>
      <c r="AM225" s="221">
        <v>4300</v>
      </c>
      <c r="AN225" s="173"/>
      <c r="AO225" s="173"/>
      <c r="AP225" s="222">
        <v>4300</v>
      </c>
      <c r="AQ225" s="173"/>
      <c r="AR225" s="173"/>
      <c r="AS225" s="248">
        <v>4600</v>
      </c>
      <c r="AT225" s="173"/>
      <c r="AU225" s="173"/>
      <c r="AV225" s="223">
        <v>5300</v>
      </c>
      <c r="AW225" s="173"/>
      <c r="AX225" s="173"/>
      <c r="AY225" s="224">
        <v>3000</v>
      </c>
      <c r="AZ225" s="173"/>
      <c r="BA225" s="173"/>
      <c r="BB225" s="174"/>
      <c r="BC225" s="173"/>
      <c r="BD225" s="173"/>
      <c r="BE225" s="218">
        <v>4700</v>
      </c>
      <c r="BF225" s="173"/>
      <c r="BG225" s="173"/>
      <c r="BH225" s="221">
        <v>4300</v>
      </c>
      <c r="BI225" s="173"/>
      <c r="BJ225" s="173"/>
      <c r="BK225" s="222">
        <v>4300</v>
      </c>
      <c r="BL225" s="173"/>
      <c r="BM225" s="173"/>
      <c r="BN225" s="248">
        <v>4600</v>
      </c>
      <c r="BO225" s="173"/>
      <c r="BP225" s="173"/>
      <c r="BQ225" s="223">
        <v>5300</v>
      </c>
      <c r="BR225" s="173"/>
      <c r="BS225" s="173"/>
      <c r="BT225" s="224">
        <v>3000</v>
      </c>
      <c r="BU225" s="173"/>
      <c r="BV225" s="173"/>
      <c r="BW225" s="174"/>
      <c r="BX225" s="173"/>
      <c r="BY225" s="173"/>
      <c r="BZ225" s="218">
        <v>4700</v>
      </c>
      <c r="CA225" s="173"/>
      <c r="CB225" s="173"/>
      <c r="CC225" s="221">
        <v>4300</v>
      </c>
      <c r="CD225" s="173"/>
      <c r="CE225" s="173"/>
      <c r="CF225" s="222">
        <v>4300</v>
      </c>
      <c r="CG225" s="173"/>
      <c r="CH225" s="173"/>
      <c r="CI225" s="248">
        <v>4600</v>
      </c>
      <c r="CJ225" s="173"/>
      <c r="CK225" s="173"/>
      <c r="CL225" s="223">
        <v>5300</v>
      </c>
      <c r="CM225" s="173"/>
      <c r="CN225" s="173"/>
      <c r="CO225" s="224">
        <v>3000</v>
      </c>
      <c r="CP225" s="173"/>
      <c r="CQ225" s="173"/>
      <c r="CR225" s="174"/>
      <c r="CS225" s="173"/>
      <c r="CT225" s="173"/>
      <c r="CU225" s="218">
        <v>4700</v>
      </c>
      <c r="CV225" s="173"/>
      <c r="CW225" s="173"/>
      <c r="CX225" s="221">
        <v>4300</v>
      </c>
      <c r="CY225" s="173"/>
      <c r="CZ225" s="173"/>
      <c r="DA225" s="222">
        <v>4300</v>
      </c>
      <c r="DB225" s="173"/>
      <c r="DC225" s="173"/>
      <c r="DD225" s="248">
        <v>4600</v>
      </c>
      <c r="DE225" s="173"/>
      <c r="DF225" s="173"/>
      <c r="DG225" s="223">
        <v>5300</v>
      </c>
      <c r="DH225" s="173"/>
      <c r="DI225" s="173"/>
      <c r="DJ225" s="224">
        <v>3000</v>
      </c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51360</v>
      </c>
      <c r="M301" s="172">
        <v>0</v>
      </c>
      <c r="N301" s="173"/>
      <c r="O301" s="218">
        <v>2040</v>
      </c>
      <c r="P301" s="173"/>
      <c r="Q301" s="173"/>
      <c r="R301" s="221">
        <v>2000</v>
      </c>
      <c r="S301" s="173"/>
      <c r="T301" s="173"/>
      <c r="U301" s="222">
        <v>2100</v>
      </c>
      <c r="V301" s="173"/>
      <c r="W301" s="173"/>
      <c r="X301" s="249">
        <v>2100</v>
      </c>
      <c r="Y301" s="173"/>
      <c r="Z301" s="173"/>
      <c r="AA301" s="228">
        <v>2300</v>
      </c>
      <c r="AB301" s="173"/>
      <c r="AC301" s="173"/>
      <c r="AD301" s="229">
        <v>2300</v>
      </c>
      <c r="AE301" s="173"/>
      <c r="AF301" s="173"/>
      <c r="AG301" s="174"/>
      <c r="AH301" s="173"/>
      <c r="AI301" s="173"/>
      <c r="AJ301" s="218">
        <v>2040</v>
      </c>
      <c r="AK301" s="173"/>
      <c r="AL301" s="173"/>
      <c r="AM301" s="221">
        <v>2000</v>
      </c>
      <c r="AN301" s="173"/>
      <c r="AO301" s="173"/>
      <c r="AP301" s="222">
        <v>2100</v>
      </c>
      <c r="AQ301" s="173"/>
      <c r="AR301" s="173"/>
      <c r="AS301" s="249">
        <v>2100</v>
      </c>
      <c r="AT301" s="173"/>
      <c r="AU301" s="173"/>
      <c r="AV301" s="228">
        <v>2300</v>
      </c>
      <c r="AW301" s="173"/>
      <c r="AX301" s="173"/>
      <c r="AY301" s="229">
        <v>2300</v>
      </c>
      <c r="AZ301" s="173"/>
      <c r="BA301" s="173"/>
      <c r="BB301" s="174"/>
      <c r="BC301" s="173"/>
      <c r="BD301" s="173"/>
      <c r="BE301" s="218">
        <v>2040</v>
      </c>
      <c r="BF301" s="173"/>
      <c r="BG301" s="173"/>
      <c r="BH301" s="221">
        <v>2000</v>
      </c>
      <c r="BI301" s="173"/>
      <c r="BJ301" s="173"/>
      <c r="BK301" s="222">
        <v>2100</v>
      </c>
      <c r="BL301" s="173"/>
      <c r="BM301" s="173"/>
      <c r="BN301" s="249">
        <v>2100</v>
      </c>
      <c r="BO301" s="173"/>
      <c r="BP301" s="173"/>
      <c r="BQ301" s="228">
        <v>2300</v>
      </c>
      <c r="BR301" s="173"/>
      <c r="BS301" s="173"/>
      <c r="BT301" s="229">
        <v>2300</v>
      </c>
      <c r="BU301" s="173"/>
      <c r="BV301" s="173"/>
      <c r="BW301" s="174"/>
      <c r="BX301" s="173"/>
      <c r="BY301" s="173"/>
      <c r="BZ301" s="218">
        <v>2040</v>
      </c>
      <c r="CA301" s="173"/>
      <c r="CB301" s="173"/>
      <c r="CC301" s="221">
        <v>2000</v>
      </c>
      <c r="CD301" s="173"/>
      <c r="CE301" s="173"/>
      <c r="CF301" s="222">
        <v>2100</v>
      </c>
      <c r="CG301" s="173"/>
      <c r="CH301" s="173"/>
      <c r="CI301" s="249">
        <v>2100</v>
      </c>
      <c r="CJ301" s="173"/>
      <c r="CK301" s="173"/>
      <c r="CL301" s="228">
        <v>2300</v>
      </c>
      <c r="CM301" s="173"/>
      <c r="CN301" s="173"/>
      <c r="CO301" s="229">
        <v>2300</v>
      </c>
      <c r="CP301" s="173"/>
      <c r="CQ301" s="173"/>
      <c r="CR301" s="174"/>
      <c r="CS301" s="173"/>
      <c r="CT301" s="173"/>
      <c r="CU301" s="218">
        <v>2040</v>
      </c>
      <c r="CV301" s="173"/>
      <c r="CW301" s="173"/>
      <c r="CX301" s="221">
        <v>2000</v>
      </c>
      <c r="CY301" s="173"/>
      <c r="CZ301" s="173"/>
      <c r="DA301" s="222">
        <v>2100</v>
      </c>
      <c r="DB301" s="173"/>
      <c r="DC301" s="173"/>
      <c r="DD301" s="249">
        <v>2100</v>
      </c>
      <c r="DE301" s="173"/>
      <c r="DF301" s="173"/>
      <c r="DG301" s="228">
        <v>2300</v>
      </c>
      <c r="DH301" s="173"/>
      <c r="DI301" s="173"/>
      <c r="DJ301" s="229">
        <v>2300</v>
      </c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6300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>
        <f>2466+3834</f>
        <v>6300</v>
      </c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3216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>
        <f>1476+1740</f>
        <v>3216</v>
      </c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15600</v>
      </c>
      <c r="M325" s="172">
        <v>0</v>
      </c>
      <c r="N325" s="173"/>
      <c r="O325" s="264">
        <v>2100</v>
      </c>
      <c r="P325" s="173"/>
      <c r="Q325" s="173"/>
      <c r="R325" s="211"/>
      <c r="S325" s="173"/>
      <c r="T325" s="173"/>
      <c r="U325" s="265">
        <v>1500</v>
      </c>
      <c r="V325" s="173"/>
      <c r="W325" s="173"/>
      <c r="X325" s="213"/>
      <c r="Y325" s="173"/>
      <c r="Z325" s="173"/>
      <c r="AA325" s="266">
        <v>300</v>
      </c>
      <c r="AB325" s="173"/>
      <c r="AC325" s="173"/>
      <c r="AD325" s="214"/>
      <c r="AE325" s="173"/>
      <c r="AF325" s="173"/>
      <c r="AG325" s="174"/>
      <c r="AH325" s="173"/>
      <c r="AI325" s="173"/>
      <c r="AJ325" s="264">
        <v>2100</v>
      </c>
      <c r="AK325" s="173"/>
      <c r="AL325" s="173"/>
      <c r="AM325" s="211"/>
      <c r="AN325" s="173"/>
      <c r="AO325" s="173"/>
      <c r="AP325" s="265">
        <v>1500</v>
      </c>
      <c r="AQ325" s="173"/>
      <c r="AR325" s="173"/>
      <c r="AS325" s="213"/>
      <c r="AT325" s="173"/>
      <c r="AU325" s="173"/>
      <c r="AV325" s="266">
        <v>300</v>
      </c>
      <c r="AW325" s="173"/>
      <c r="AX325" s="173"/>
      <c r="AY325" s="214"/>
      <c r="AZ325" s="173"/>
      <c r="BA325" s="173"/>
      <c r="BB325" s="174"/>
      <c r="BC325" s="173"/>
      <c r="BD325" s="173"/>
      <c r="BE325" s="264">
        <v>2100</v>
      </c>
      <c r="BF325" s="173"/>
      <c r="BG325" s="173"/>
      <c r="BH325" s="211"/>
      <c r="BI325" s="173"/>
      <c r="BJ325" s="173"/>
      <c r="BK325" s="265">
        <v>1500</v>
      </c>
      <c r="BL325" s="173"/>
      <c r="BM325" s="173"/>
      <c r="BN325" s="213"/>
      <c r="BO325" s="173"/>
      <c r="BP325" s="173"/>
      <c r="BQ325" s="266">
        <v>300</v>
      </c>
      <c r="BR325" s="173"/>
      <c r="BS325" s="173"/>
      <c r="BT325" s="214"/>
      <c r="BU325" s="173"/>
      <c r="BV325" s="173"/>
      <c r="BW325" s="174"/>
      <c r="BX325" s="173"/>
      <c r="BY325" s="173"/>
      <c r="BZ325" s="264">
        <v>2100</v>
      </c>
      <c r="CA325" s="173"/>
      <c r="CB325" s="173"/>
      <c r="CC325" s="211"/>
      <c r="CD325" s="173"/>
      <c r="CE325" s="173"/>
      <c r="CF325" s="265">
        <v>1500</v>
      </c>
      <c r="CG325" s="173"/>
      <c r="CH325" s="173"/>
      <c r="CI325" s="213"/>
      <c r="CJ325" s="173"/>
      <c r="CK325" s="173"/>
      <c r="CL325" s="266">
        <v>300</v>
      </c>
      <c r="CM325" s="173"/>
      <c r="CN325" s="173"/>
      <c r="CO325" s="214"/>
      <c r="CP325" s="173"/>
      <c r="CQ325" s="173"/>
      <c r="CR325" s="174"/>
      <c r="CS325" s="173"/>
      <c r="CT325" s="173"/>
      <c r="CU325" s="264">
        <v>2100</v>
      </c>
      <c r="CV325" s="173"/>
      <c r="CW325" s="173"/>
      <c r="CX325" s="211"/>
      <c r="CY325" s="173"/>
      <c r="CZ325" s="173"/>
      <c r="DA325" s="265">
        <v>1500</v>
      </c>
      <c r="DB325" s="173"/>
      <c r="DC325" s="173"/>
      <c r="DD325" s="213"/>
      <c r="DE325" s="173"/>
      <c r="DF325" s="173"/>
      <c r="DG325" s="266">
        <v>300</v>
      </c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15200</v>
      </c>
      <c r="M326" s="172">
        <v>0</v>
      </c>
      <c r="N326" s="173"/>
      <c r="O326" s="218">
        <v>1900</v>
      </c>
      <c r="P326" s="173"/>
      <c r="Q326" s="173"/>
      <c r="R326" s="211"/>
      <c r="S326" s="173"/>
      <c r="T326" s="173"/>
      <c r="U326" s="222">
        <v>1600</v>
      </c>
      <c r="V326" s="173"/>
      <c r="W326" s="173"/>
      <c r="X326" s="213"/>
      <c r="Y326" s="173"/>
      <c r="Z326" s="173"/>
      <c r="AA326" s="223">
        <v>300</v>
      </c>
      <c r="AB326" s="173"/>
      <c r="AC326" s="173"/>
      <c r="AD326" s="214"/>
      <c r="AE326" s="173"/>
      <c r="AF326" s="173"/>
      <c r="AG326" s="174"/>
      <c r="AH326" s="173"/>
      <c r="AI326" s="173"/>
      <c r="AJ326" s="218">
        <v>1900</v>
      </c>
      <c r="AK326" s="173"/>
      <c r="AL326" s="173"/>
      <c r="AM326" s="211"/>
      <c r="AN326" s="173"/>
      <c r="AO326" s="173"/>
      <c r="AP326" s="222">
        <v>1600</v>
      </c>
      <c r="AQ326" s="173"/>
      <c r="AR326" s="173"/>
      <c r="AS326" s="213"/>
      <c r="AT326" s="173"/>
      <c r="AU326" s="173"/>
      <c r="AV326" s="223">
        <v>300</v>
      </c>
      <c r="AW326" s="173"/>
      <c r="AX326" s="173"/>
      <c r="AY326" s="214"/>
      <c r="AZ326" s="173"/>
      <c r="BA326" s="173"/>
      <c r="BB326" s="174"/>
      <c r="BC326" s="173"/>
      <c r="BD326" s="173"/>
      <c r="BE326" s="218">
        <v>1900</v>
      </c>
      <c r="BF326" s="173"/>
      <c r="BG326" s="173"/>
      <c r="BH326" s="211"/>
      <c r="BI326" s="173"/>
      <c r="BJ326" s="173"/>
      <c r="BK326" s="222">
        <v>1600</v>
      </c>
      <c r="BL326" s="173"/>
      <c r="BM326" s="173"/>
      <c r="BN326" s="213"/>
      <c r="BO326" s="173"/>
      <c r="BP326" s="173"/>
      <c r="BQ326" s="223">
        <v>300</v>
      </c>
      <c r="BR326" s="173"/>
      <c r="BS326" s="173"/>
      <c r="BT326" s="214"/>
      <c r="BU326" s="173"/>
      <c r="BV326" s="173"/>
      <c r="BW326" s="174"/>
      <c r="BX326" s="173"/>
      <c r="BY326" s="173"/>
      <c r="BZ326" s="218">
        <v>1900</v>
      </c>
      <c r="CA326" s="173"/>
      <c r="CB326" s="173"/>
      <c r="CC326" s="211"/>
      <c r="CD326" s="173"/>
      <c r="CE326" s="173"/>
      <c r="CF326" s="222">
        <v>1600</v>
      </c>
      <c r="CG326" s="173"/>
      <c r="CH326" s="173"/>
      <c r="CI326" s="213"/>
      <c r="CJ326" s="173"/>
      <c r="CK326" s="173"/>
      <c r="CL326" s="223">
        <v>300</v>
      </c>
      <c r="CM326" s="173"/>
      <c r="CN326" s="173"/>
      <c r="CO326" s="214"/>
      <c r="CP326" s="173"/>
      <c r="CQ326" s="173"/>
      <c r="CR326" s="174"/>
      <c r="CS326" s="173"/>
      <c r="CT326" s="173"/>
      <c r="CU326" s="218">
        <v>1900</v>
      </c>
      <c r="CV326" s="173"/>
      <c r="CW326" s="173"/>
      <c r="CX326" s="211"/>
      <c r="CY326" s="173"/>
      <c r="CZ326" s="173"/>
      <c r="DA326" s="222">
        <v>1600</v>
      </c>
      <c r="DB326" s="173"/>
      <c r="DC326" s="173"/>
      <c r="DD326" s="213"/>
      <c r="DE326" s="173"/>
      <c r="DF326" s="173"/>
      <c r="DG326" s="223">
        <v>300</v>
      </c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22840</v>
      </c>
      <c r="M327" s="172">
        <v>0</v>
      </c>
      <c r="N327" s="173"/>
      <c r="O327" s="218">
        <v>2900</v>
      </c>
      <c r="P327" s="173"/>
      <c r="Q327" s="173"/>
      <c r="R327" s="211"/>
      <c r="S327" s="173"/>
      <c r="T327" s="173"/>
      <c r="U327" s="222">
        <v>2500</v>
      </c>
      <c r="V327" s="173"/>
      <c r="W327" s="173"/>
      <c r="X327" s="213"/>
      <c r="Y327" s="173"/>
      <c r="Z327" s="173"/>
      <c r="AA327" s="223">
        <v>310</v>
      </c>
      <c r="AB327" s="173"/>
      <c r="AC327" s="173"/>
      <c r="AD327" s="214"/>
      <c r="AE327" s="173"/>
      <c r="AF327" s="173"/>
      <c r="AG327" s="174"/>
      <c r="AH327" s="173"/>
      <c r="AI327" s="173"/>
      <c r="AJ327" s="218">
        <v>2900</v>
      </c>
      <c r="AK327" s="173"/>
      <c r="AL327" s="173"/>
      <c r="AM327" s="211"/>
      <c r="AN327" s="173"/>
      <c r="AO327" s="173"/>
      <c r="AP327" s="222">
        <v>2500</v>
      </c>
      <c r="AQ327" s="173"/>
      <c r="AR327" s="173"/>
      <c r="AS327" s="213"/>
      <c r="AT327" s="173"/>
      <c r="AU327" s="173"/>
      <c r="AV327" s="223">
        <v>310</v>
      </c>
      <c r="AW327" s="173"/>
      <c r="AX327" s="173"/>
      <c r="AY327" s="214"/>
      <c r="AZ327" s="173"/>
      <c r="BA327" s="173"/>
      <c r="BB327" s="174"/>
      <c r="BC327" s="173"/>
      <c r="BD327" s="173"/>
      <c r="BE327" s="218">
        <v>2900</v>
      </c>
      <c r="BF327" s="173"/>
      <c r="BG327" s="173"/>
      <c r="BH327" s="211"/>
      <c r="BI327" s="173"/>
      <c r="BJ327" s="173"/>
      <c r="BK327" s="222">
        <v>2500</v>
      </c>
      <c r="BL327" s="173"/>
      <c r="BM327" s="173"/>
      <c r="BN327" s="213"/>
      <c r="BO327" s="173"/>
      <c r="BP327" s="173"/>
      <c r="BQ327" s="223">
        <v>310</v>
      </c>
      <c r="BR327" s="173"/>
      <c r="BS327" s="173"/>
      <c r="BT327" s="214"/>
      <c r="BU327" s="173"/>
      <c r="BV327" s="173"/>
      <c r="BW327" s="174"/>
      <c r="BX327" s="173"/>
      <c r="BY327" s="173"/>
      <c r="BZ327" s="218">
        <v>2900</v>
      </c>
      <c r="CA327" s="173"/>
      <c r="CB327" s="173"/>
      <c r="CC327" s="211"/>
      <c r="CD327" s="173"/>
      <c r="CE327" s="173"/>
      <c r="CF327" s="222">
        <v>2500</v>
      </c>
      <c r="CG327" s="173"/>
      <c r="CH327" s="173"/>
      <c r="CI327" s="213"/>
      <c r="CJ327" s="173"/>
      <c r="CK327" s="173"/>
      <c r="CL327" s="223">
        <v>310</v>
      </c>
      <c r="CM327" s="173"/>
      <c r="CN327" s="173"/>
      <c r="CO327" s="214"/>
      <c r="CP327" s="173"/>
      <c r="CQ327" s="173"/>
      <c r="CR327" s="174"/>
      <c r="CS327" s="173"/>
      <c r="CT327" s="173"/>
      <c r="CU327" s="218">
        <v>2900</v>
      </c>
      <c r="CV327" s="173"/>
      <c r="CW327" s="173"/>
      <c r="CX327" s="211"/>
      <c r="CY327" s="173"/>
      <c r="CZ327" s="173"/>
      <c r="DA327" s="222">
        <v>2500</v>
      </c>
      <c r="DB327" s="173"/>
      <c r="DC327" s="173"/>
      <c r="DD327" s="213"/>
      <c r="DE327" s="173"/>
      <c r="DF327" s="173"/>
      <c r="DG327" s="223">
        <v>310</v>
      </c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9200</v>
      </c>
      <c r="M328" s="172">
        <v>0</v>
      </c>
      <c r="N328" s="173"/>
      <c r="O328" s="218">
        <v>1300</v>
      </c>
      <c r="P328" s="173"/>
      <c r="Q328" s="173"/>
      <c r="R328" s="211"/>
      <c r="S328" s="173"/>
      <c r="T328" s="173"/>
      <c r="U328" s="222">
        <v>800</v>
      </c>
      <c r="V328" s="173"/>
      <c r="W328" s="173"/>
      <c r="X328" s="213"/>
      <c r="Y328" s="173"/>
      <c r="Z328" s="173"/>
      <c r="AA328" s="223">
        <v>200</v>
      </c>
      <c r="AB328" s="173"/>
      <c r="AC328" s="173"/>
      <c r="AD328" s="214"/>
      <c r="AE328" s="173"/>
      <c r="AF328" s="173"/>
      <c r="AG328" s="174"/>
      <c r="AH328" s="173"/>
      <c r="AI328" s="173"/>
      <c r="AJ328" s="218">
        <v>1300</v>
      </c>
      <c r="AK328" s="173"/>
      <c r="AL328" s="173"/>
      <c r="AM328" s="211"/>
      <c r="AN328" s="173"/>
      <c r="AO328" s="173"/>
      <c r="AP328" s="222">
        <v>800</v>
      </c>
      <c r="AQ328" s="173"/>
      <c r="AR328" s="173"/>
      <c r="AS328" s="213"/>
      <c r="AT328" s="173"/>
      <c r="AU328" s="173"/>
      <c r="AV328" s="223">
        <v>200</v>
      </c>
      <c r="AW328" s="173"/>
      <c r="AX328" s="173"/>
      <c r="AY328" s="214"/>
      <c r="AZ328" s="173"/>
      <c r="BA328" s="173"/>
      <c r="BB328" s="174"/>
      <c r="BC328" s="173"/>
      <c r="BD328" s="173"/>
      <c r="BE328" s="218">
        <v>1300</v>
      </c>
      <c r="BF328" s="173"/>
      <c r="BG328" s="173"/>
      <c r="BH328" s="211"/>
      <c r="BI328" s="173"/>
      <c r="BJ328" s="173"/>
      <c r="BK328" s="222">
        <v>800</v>
      </c>
      <c r="BL328" s="173"/>
      <c r="BM328" s="173"/>
      <c r="BN328" s="213"/>
      <c r="BO328" s="173"/>
      <c r="BP328" s="173"/>
      <c r="BQ328" s="223">
        <v>200</v>
      </c>
      <c r="BR328" s="173"/>
      <c r="BS328" s="173"/>
      <c r="BT328" s="214"/>
      <c r="BU328" s="173"/>
      <c r="BV328" s="173"/>
      <c r="BW328" s="174"/>
      <c r="BX328" s="173"/>
      <c r="BY328" s="173"/>
      <c r="BZ328" s="218">
        <v>1300</v>
      </c>
      <c r="CA328" s="173"/>
      <c r="CB328" s="173"/>
      <c r="CC328" s="211"/>
      <c r="CD328" s="173"/>
      <c r="CE328" s="173"/>
      <c r="CF328" s="222">
        <v>800</v>
      </c>
      <c r="CG328" s="173"/>
      <c r="CH328" s="173"/>
      <c r="CI328" s="213"/>
      <c r="CJ328" s="173"/>
      <c r="CK328" s="173"/>
      <c r="CL328" s="223">
        <v>200</v>
      </c>
      <c r="CM328" s="173"/>
      <c r="CN328" s="173"/>
      <c r="CO328" s="214"/>
      <c r="CP328" s="173"/>
      <c r="CQ328" s="173"/>
      <c r="CR328" s="174"/>
      <c r="CS328" s="173"/>
      <c r="CT328" s="173"/>
      <c r="CU328" s="218">
        <v>1300</v>
      </c>
      <c r="CV328" s="173"/>
      <c r="CW328" s="173"/>
      <c r="CX328" s="211"/>
      <c r="CY328" s="173"/>
      <c r="CZ328" s="173"/>
      <c r="DA328" s="222">
        <v>800</v>
      </c>
      <c r="DB328" s="173"/>
      <c r="DC328" s="173"/>
      <c r="DD328" s="213"/>
      <c r="DE328" s="173"/>
      <c r="DF328" s="173"/>
      <c r="DG328" s="223">
        <v>200</v>
      </c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900</v>
      </c>
      <c r="M330" s="172">
        <v>0</v>
      </c>
      <c r="N330" s="173"/>
      <c r="O330" s="202">
        <v>400</v>
      </c>
      <c r="P330" s="173"/>
      <c r="Q330" s="173"/>
      <c r="R330" s="204">
        <v>500</v>
      </c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1100</v>
      </c>
      <c r="M331" s="172">
        <v>0</v>
      </c>
      <c r="N331" s="173"/>
      <c r="O331" s="218">
        <v>600</v>
      </c>
      <c r="P331" s="173"/>
      <c r="Q331" s="173"/>
      <c r="R331" s="204">
        <v>500</v>
      </c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17560</v>
      </c>
      <c r="M332" s="172">
        <v>0</v>
      </c>
      <c r="N332" s="173"/>
      <c r="O332" s="218">
        <v>900</v>
      </c>
      <c r="P332" s="173"/>
      <c r="Q332" s="173"/>
      <c r="R332" s="221">
        <v>650</v>
      </c>
      <c r="S332" s="173"/>
      <c r="T332" s="173"/>
      <c r="U332" s="222">
        <v>540</v>
      </c>
      <c r="V332" s="173"/>
      <c r="W332" s="173"/>
      <c r="X332" s="248">
        <v>750</v>
      </c>
      <c r="Y332" s="173"/>
      <c r="Z332" s="173"/>
      <c r="AA332" s="223">
        <v>800</v>
      </c>
      <c r="AB332" s="173"/>
      <c r="AC332" s="173"/>
      <c r="AD332" s="208">
        <v>750</v>
      </c>
      <c r="AE332" s="173"/>
      <c r="AF332" s="173"/>
      <c r="AG332" s="174"/>
      <c r="AH332" s="173"/>
      <c r="AI332" s="173"/>
      <c r="AJ332" s="218">
        <v>900</v>
      </c>
      <c r="AK332" s="173"/>
      <c r="AL332" s="173"/>
      <c r="AM332" s="221">
        <v>650</v>
      </c>
      <c r="AN332" s="173"/>
      <c r="AO332" s="173"/>
      <c r="AP332" s="222">
        <v>540</v>
      </c>
      <c r="AQ332" s="173"/>
      <c r="AR332" s="173"/>
      <c r="AS332" s="248">
        <v>750</v>
      </c>
      <c r="AT332" s="173"/>
      <c r="AU332" s="173"/>
      <c r="AV332" s="223">
        <v>800</v>
      </c>
      <c r="AW332" s="173"/>
      <c r="AX332" s="173"/>
      <c r="AY332" s="208">
        <v>750</v>
      </c>
      <c r="AZ332" s="173"/>
      <c r="BA332" s="173"/>
      <c r="BB332" s="174"/>
      <c r="BC332" s="173"/>
      <c r="BD332" s="173"/>
      <c r="BE332" s="218">
        <v>900</v>
      </c>
      <c r="BF332" s="173"/>
      <c r="BG332" s="173"/>
      <c r="BH332" s="221">
        <v>650</v>
      </c>
      <c r="BI332" s="173"/>
      <c r="BJ332" s="173"/>
      <c r="BK332" s="222">
        <v>540</v>
      </c>
      <c r="BL332" s="173"/>
      <c r="BM332" s="173"/>
      <c r="BN332" s="248">
        <v>750</v>
      </c>
      <c r="BO332" s="173"/>
      <c r="BP332" s="173"/>
      <c r="BQ332" s="223">
        <v>800</v>
      </c>
      <c r="BR332" s="173"/>
      <c r="BS332" s="173"/>
      <c r="BT332" s="208">
        <v>750</v>
      </c>
      <c r="BU332" s="173"/>
      <c r="BV332" s="173"/>
      <c r="BW332" s="174"/>
      <c r="BX332" s="173"/>
      <c r="BY332" s="173"/>
      <c r="BZ332" s="218">
        <v>900</v>
      </c>
      <c r="CA332" s="173"/>
      <c r="CB332" s="173"/>
      <c r="CC332" s="221">
        <v>650</v>
      </c>
      <c r="CD332" s="173"/>
      <c r="CE332" s="173"/>
      <c r="CF332" s="222">
        <v>540</v>
      </c>
      <c r="CG332" s="173"/>
      <c r="CH332" s="173"/>
      <c r="CI332" s="248">
        <v>750</v>
      </c>
      <c r="CJ332" s="173"/>
      <c r="CK332" s="173"/>
      <c r="CL332" s="223">
        <v>800</v>
      </c>
      <c r="CM332" s="173"/>
      <c r="CN332" s="173"/>
      <c r="CO332" s="208">
        <v>750</v>
      </c>
      <c r="CP332" s="173"/>
      <c r="CQ332" s="173"/>
      <c r="CR332" s="174"/>
      <c r="CS332" s="173"/>
      <c r="CT332" s="173"/>
      <c r="CU332" s="218">
        <v>900</v>
      </c>
      <c r="CV332" s="173"/>
      <c r="CW332" s="173"/>
      <c r="CX332" s="221">
        <v>650</v>
      </c>
      <c r="CY332" s="173"/>
      <c r="CZ332" s="173"/>
      <c r="DA332" s="222">
        <v>540</v>
      </c>
      <c r="DB332" s="173"/>
      <c r="DC332" s="173"/>
      <c r="DD332" s="248">
        <v>750</v>
      </c>
      <c r="DE332" s="173"/>
      <c r="DF332" s="173"/>
      <c r="DG332" s="223">
        <v>800</v>
      </c>
      <c r="DH332" s="173"/>
      <c r="DI332" s="173"/>
      <c r="DJ332" s="208">
        <v>750</v>
      </c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16960</v>
      </c>
      <c r="M333" s="172">
        <v>0</v>
      </c>
      <c r="N333" s="173"/>
      <c r="O333" s="218">
        <v>850</v>
      </c>
      <c r="P333" s="173"/>
      <c r="Q333" s="173"/>
      <c r="R333" s="221">
        <v>550</v>
      </c>
      <c r="S333" s="173"/>
      <c r="T333" s="173"/>
      <c r="U333" s="222">
        <v>540</v>
      </c>
      <c r="V333" s="173"/>
      <c r="W333" s="173"/>
      <c r="X333" s="248">
        <v>650</v>
      </c>
      <c r="Y333" s="173"/>
      <c r="Z333" s="173"/>
      <c r="AA333" s="223">
        <v>650</v>
      </c>
      <c r="AB333" s="173"/>
      <c r="AC333" s="173"/>
      <c r="AD333" s="224">
        <v>1000</v>
      </c>
      <c r="AE333" s="173"/>
      <c r="AF333" s="173"/>
      <c r="AG333" s="174"/>
      <c r="AH333" s="173"/>
      <c r="AI333" s="173"/>
      <c r="AJ333" s="218">
        <v>850</v>
      </c>
      <c r="AK333" s="173"/>
      <c r="AL333" s="173"/>
      <c r="AM333" s="221">
        <v>550</v>
      </c>
      <c r="AN333" s="173"/>
      <c r="AO333" s="173"/>
      <c r="AP333" s="222">
        <v>540</v>
      </c>
      <c r="AQ333" s="173"/>
      <c r="AR333" s="173"/>
      <c r="AS333" s="248">
        <v>650</v>
      </c>
      <c r="AT333" s="173"/>
      <c r="AU333" s="173"/>
      <c r="AV333" s="223">
        <v>650</v>
      </c>
      <c r="AW333" s="173"/>
      <c r="AX333" s="173"/>
      <c r="AY333" s="224">
        <v>1000</v>
      </c>
      <c r="AZ333" s="173"/>
      <c r="BA333" s="173"/>
      <c r="BB333" s="174"/>
      <c r="BC333" s="173"/>
      <c r="BD333" s="173"/>
      <c r="BE333" s="218">
        <v>850</v>
      </c>
      <c r="BF333" s="173"/>
      <c r="BG333" s="173"/>
      <c r="BH333" s="221">
        <v>550</v>
      </c>
      <c r="BI333" s="173"/>
      <c r="BJ333" s="173"/>
      <c r="BK333" s="222">
        <v>540</v>
      </c>
      <c r="BL333" s="173"/>
      <c r="BM333" s="173"/>
      <c r="BN333" s="248">
        <v>650</v>
      </c>
      <c r="BO333" s="173"/>
      <c r="BP333" s="173"/>
      <c r="BQ333" s="223">
        <v>650</v>
      </c>
      <c r="BR333" s="173"/>
      <c r="BS333" s="173"/>
      <c r="BT333" s="224">
        <v>1000</v>
      </c>
      <c r="BU333" s="173"/>
      <c r="BV333" s="173"/>
      <c r="BW333" s="174"/>
      <c r="BX333" s="173"/>
      <c r="BY333" s="173"/>
      <c r="BZ333" s="218">
        <v>850</v>
      </c>
      <c r="CA333" s="173"/>
      <c r="CB333" s="173"/>
      <c r="CC333" s="221">
        <v>550</v>
      </c>
      <c r="CD333" s="173"/>
      <c r="CE333" s="173"/>
      <c r="CF333" s="222">
        <v>540</v>
      </c>
      <c r="CG333" s="173"/>
      <c r="CH333" s="173"/>
      <c r="CI333" s="248">
        <v>650</v>
      </c>
      <c r="CJ333" s="173"/>
      <c r="CK333" s="173"/>
      <c r="CL333" s="223">
        <v>650</v>
      </c>
      <c r="CM333" s="173"/>
      <c r="CN333" s="173"/>
      <c r="CO333" s="224">
        <v>1000</v>
      </c>
      <c r="CP333" s="173"/>
      <c r="CQ333" s="173"/>
      <c r="CR333" s="174"/>
      <c r="CS333" s="173"/>
      <c r="CT333" s="173"/>
      <c r="CU333" s="218">
        <v>850</v>
      </c>
      <c r="CV333" s="173"/>
      <c r="CW333" s="173"/>
      <c r="CX333" s="221">
        <v>550</v>
      </c>
      <c r="CY333" s="173"/>
      <c r="CZ333" s="173"/>
      <c r="DA333" s="222">
        <v>540</v>
      </c>
      <c r="DB333" s="173"/>
      <c r="DC333" s="173"/>
      <c r="DD333" s="248">
        <v>650</v>
      </c>
      <c r="DE333" s="173"/>
      <c r="DF333" s="173"/>
      <c r="DG333" s="223">
        <v>650</v>
      </c>
      <c r="DH333" s="173"/>
      <c r="DI333" s="173"/>
      <c r="DJ333" s="224">
        <v>1000</v>
      </c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1300</v>
      </c>
      <c r="M336" s="172">
        <v>0</v>
      </c>
      <c r="N336" s="173"/>
      <c r="O336" s="218">
        <v>750</v>
      </c>
      <c r="P336" s="173"/>
      <c r="Q336" s="173"/>
      <c r="R336" s="204">
        <v>550</v>
      </c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48</v>
      </c>
      <c r="M337" s="172">
        <v>0</v>
      </c>
      <c r="N337" s="173"/>
      <c r="O337" s="280">
        <v>2</v>
      </c>
      <c r="P337" s="173"/>
      <c r="Q337" s="173"/>
      <c r="R337" s="281">
        <v>2</v>
      </c>
      <c r="S337" s="173"/>
      <c r="T337" s="173"/>
      <c r="U337" s="282">
        <v>2</v>
      </c>
      <c r="V337" s="173"/>
      <c r="W337" s="173"/>
      <c r="X337" s="283">
        <v>2</v>
      </c>
      <c r="Y337" s="173"/>
      <c r="Z337" s="173"/>
      <c r="AA337" s="284">
        <v>2</v>
      </c>
      <c r="AB337" s="173"/>
      <c r="AC337" s="173"/>
      <c r="AD337" s="285">
        <v>2</v>
      </c>
      <c r="AE337" s="173"/>
      <c r="AF337" s="173"/>
      <c r="AG337" s="174"/>
      <c r="AH337" s="173"/>
      <c r="AI337" s="173"/>
      <c r="AJ337" s="280">
        <v>2</v>
      </c>
      <c r="AK337" s="173"/>
      <c r="AL337" s="173"/>
      <c r="AM337" s="281">
        <v>2</v>
      </c>
      <c r="AN337" s="173"/>
      <c r="AO337" s="173"/>
      <c r="AP337" s="282">
        <v>2</v>
      </c>
      <c r="AQ337" s="173"/>
      <c r="AR337" s="173"/>
      <c r="AS337" s="283">
        <v>2</v>
      </c>
      <c r="AT337" s="173"/>
      <c r="AU337" s="173"/>
      <c r="AV337" s="284">
        <v>2</v>
      </c>
      <c r="AW337" s="173"/>
      <c r="AX337" s="173"/>
      <c r="AY337" s="285">
        <v>2</v>
      </c>
      <c r="AZ337" s="173"/>
      <c r="BA337" s="173"/>
      <c r="BB337" s="174"/>
      <c r="BC337" s="173"/>
      <c r="BD337" s="173"/>
      <c r="BE337" s="280">
        <v>2</v>
      </c>
      <c r="BF337" s="173"/>
      <c r="BG337" s="173"/>
      <c r="BH337" s="281">
        <v>2</v>
      </c>
      <c r="BI337" s="173"/>
      <c r="BJ337" s="173"/>
      <c r="BK337" s="282">
        <v>2</v>
      </c>
      <c r="BL337" s="173"/>
      <c r="BM337" s="173"/>
      <c r="BN337" s="283">
        <v>2</v>
      </c>
      <c r="BO337" s="173"/>
      <c r="BP337" s="173"/>
      <c r="BQ337" s="284">
        <v>2</v>
      </c>
      <c r="BR337" s="173"/>
      <c r="BS337" s="173"/>
      <c r="BT337" s="285">
        <v>2</v>
      </c>
      <c r="BU337" s="173"/>
      <c r="BV337" s="173"/>
      <c r="BW337" s="174"/>
      <c r="BX337" s="173"/>
      <c r="BY337" s="173"/>
      <c r="BZ337" s="280">
        <v>2</v>
      </c>
      <c r="CA337" s="173"/>
      <c r="CB337" s="173"/>
      <c r="CC337" s="281">
        <v>2</v>
      </c>
      <c r="CD337" s="173"/>
      <c r="CE337" s="173"/>
      <c r="CF337" s="282">
        <v>2</v>
      </c>
      <c r="CG337" s="173"/>
      <c r="CH337" s="173"/>
      <c r="CI337" s="283">
        <v>2</v>
      </c>
      <c r="CJ337" s="173"/>
      <c r="CK337" s="173"/>
      <c r="CL337" s="284">
        <v>2</v>
      </c>
      <c r="CM337" s="173"/>
      <c r="CN337" s="173"/>
      <c r="CO337" s="285">
        <v>2</v>
      </c>
      <c r="CP337" s="173"/>
      <c r="CQ337" s="173"/>
      <c r="CR337" s="174"/>
      <c r="CS337" s="173"/>
      <c r="CT337" s="173"/>
      <c r="CU337" s="280">
        <v>2</v>
      </c>
      <c r="CV337" s="173"/>
      <c r="CW337" s="173"/>
      <c r="CX337" s="281">
        <v>2</v>
      </c>
      <c r="CY337" s="173"/>
      <c r="CZ337" s="173"/>
      <c r="DA337" s="282">
        <v>2</v>
      </c>
      <c r="DB337" s="173"/>
      <c r="DC337" s="173"/>
      <c r="DD337" s="283">
        <v>2</v>
      </c>
      <c r="DE337" s="173"/>
      <c r="DF337" s="173"/>
      <c r="DG337" s="284">
        <v>2</v>
      </c>
      <c r="DH337" s="173"/>
      <c r="DI337" s="173"/>
      <c r="DJ337" s="285">
        <v>2</v>
      </c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10000</v>
      </c>
      <c r="M338" s="172">
        <v>0</v>
      </c>
      <c r="N338" s="173"/>
      <c r="O338" s="264">
        <v>1300</v>
      </c>
      <c r="P338" s="173"/>
      <c r="Q338" s="173"/>
      <c r="R338" s="211"/>
      <c r="S338" s="173"/>
      <c r="T338" s="173"/>
      <c r="U338" s="265">
        <v>1000</v>
      </c>
      <c r="V338" s="173"/>
      <c r="W338" s="173"/>
      <c r="X338" s="213"/>
      <c r="Y338" s="173"/>
      <c r="Z338" s="173"/>
      <c r="AA338" s="266">
        <v>200</v>
      </c>
      <c r="AB338" s="173"/>
      <c r="AC338" s="173"/>
      <c r="AD338" s="214"/>
      <c r="AE338" s="173"/>
      <c r="AF338" s="173"/>
      <c r="AG338" s="174"/>
      <c r="AH338" s="173"/>
      <c r="AI338" s="173"/>
      <c r="AJ338" s="264">
        <v>1300</v>
      </c>
      <c r="AK338" s="173"/>
      <c r="AL338" s="173"/>
      <c r="AM338" s="211"/>
      <c r="AN338" s="173"/>
      <c r="AO338" s="173"/>
      <c r="AP338" s="265">
        <v>1000</v>
      </c>
      <c r="AQ338" s="173"/>
      <c r="AR338" s="173"/>
      <c r="AS338" s="213"/>
      <c r="AT338" s="173"/>
      <c r="AU338" s="173"/>
      <c r="AV338" s="266">
        <v>200</v>
      </c>
      <c r="AW338" s="173"/>
      <c r="AX338" s="173"/>
      <c r="AY338" s="214"/>
      <c r="AZ338" s="173"/>
      <c r="BA338" s="173"/>
      <c r="BB338" s="174"/>
      <c r="BC338" s="173"/>
      <c r="BD338" s="173"/>
      <c r="BE338" s="264">
        <v>1300</v>
      </c>
      <c r="BF338" s="173"/>
      <c r="BG338" s="173"/>
      <c r="BH338" s="211"/>
      <c r="BI338" s="173"/>
      <c r="BJ338" s="173"/>
      <c r="BK338" s="265">
        <v>1000</v>
      </c>
      <c r="BL338" s="173"/>
      <c r="BM338" s="173"/>
      <c r="BN338" s="213"/>
      <c r="BO338" s="173"/>
      <c r="BP338" s="173"/>
      <c r="BQ338" s="266">
        <v>200</v>
      </c>
      <c r="BR338" s="173"/>
      <c r="BS338" s="173"/>
      <c r="BT338" s="214"/>
      <c r="BU338" s="173"/>
      <c r="BV338" s="173"/>
      <c r="BW338" s="174"/>
      <c r="BX338" s="173"/>
      <c r="BY338" s="173"/>
      <c r="BZ338" s="264">
        <v>1300</v>
      </c>
      <c r="CA338" s="173"/>
      <c r="CB338" s="173"/>
      <c r="CC338" s="211"/>
      <c r="CD338" s="173"/>
      <c r="CE338" s="173"/>
      <c r="CF338" s="265">
        <v>1000</v>
      </c>
      <c r="CG338" s="173"/>
      <c r="CH338" s="173"/>
      <c r="CI338" s="213"/>
      <c r="CJ338" s="173"/>
      <c r="CK338" s="173"/>
      <c r="CL338" s="266">
        <v>200</v>
      </c>
      <c r="CM338" s="173"/>
      <c r="CN338" s="173"/>
      <c r="CO338" s="214"/>
      <c r="CP338" s="173"/>
      <c r="CQ338" s="173"/>
      <c r="CR338" s="174"/>
      <c r="CS338" s="173"/>
      <c r="CT338" s="173"/>
      <c r="CU338" s="264">
        <v>1300</v>
      </c>
      <c r="CV338" s="173"/>
      <c r="CW338" s="173"/>
      <c r="CX338" s="211"/>
      <c r="CY338" s="173"/>
      <c r="CZ338" s="173"/>
      <c r="DA338" s="265">
        <v>1000</v>
      </c>
      <c r="DB338" s="173"/>
      <c r="DC338" s="173"/>
      <c r="DD338" s="213"/>
      <c r="DE338" s="173"/>
      <c r="DF338" s="173"/>
      <c r="DG338" s="266">
        <v>200</v>
      </c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14400</v>
      </c>
      <c r="M339" s="172">
        <v>0</v>
      </c>
      <c r="N339" s="173"/>
      <c r="O339" s="218">
        <v>1700</v>
      </c>
      <c r="P339" s="173"/>
      <c r="Q339" s="173"/>
      <c r="R339" s="211"/>
      <c r="S339" s="173"/>
      <c r="T339" s="173"/>
      <c r="U339" s="222">
        <v>1700</v>
      </c>
      <c r="V339" s="173"/>
      <c r="W339" s="173"/>
      <c r="X339" s="226"/>
      <c r="Y339" s="173"/>
      <c r="Z339" s="173"/>
      <c r="AA339" s="223">
        <v>200</v>
      </c>
      <c r="AB339" s="173"/>
      <c r="AC339" s="173"/>
      <c r="AD339" s="214"/>
      <c r="AE339" s="173"/>
      <c r="AF339" s="173"/>
      <c r="AG339" s="174"/>
      <c r="AH339" s="173"/>
      <c r="AI339" s="173"/>
      <c r="AJ339" s="218">
        <v>1700</v>
      </c>
      <c r="AK339" s="173"/>
      <c r="AL339" s="173"/>
      <c r="AM339" s="211"/>
      <c r="AN339" s="173"/>
      <c r="AO339" s="173"/>
      <c r="AP339" s="222">
        <v>1700</v>
      </c>
      <c r="AQ339" s="173"/>
      <c r="AR339" s="173"/>
      <c r="AS339" s="226"/>
      <c r="AT339" s="173"/>
      <c r="AU339" s="173"/>
      <c r="AV339" s="223">
        <v>200</v>
      </c>
      <c r="AW339" s="173"/>
      <c r="AX339" s="173"/>
      <c r="AY339" s="214"/>
      <c r="AZ339" s="173"/>
      <c r="BA339" s="173"/>
      <c r="BB339" s="174"/>
      <c r="BC339" s="173"/>
      <c r="BD339" s="173"/>
      <c r="BE339" s="218">
        <v>1700</v>
      </c>
      <c r="BF339" s="173"/>
      <c r="BG339" s="173"/>
      <c r="BH339" s="211"/>
      <c r="BI339" s="173"/>
      <c r="BJ339" s="173"/>
      <c r="BK339" s="222">
        <v>1700</v>
      </c>
      <c r="BL339" s="173"/>
      <c r="BM339" s="173"/>
      <c r="BN339" s="226"/>
      <c r="BO339" s="173"/>
      <c r="BP339" s="173"/>
      <c r="BQ339" s="223">
        <v>200</v>
      </c>
      <c r="BR339" s="173"/>
      <c r="BS339" s="173"/>
      <c r="BT339" s="214"/>
      <c r="BU339" s="173"/>
      <c r="BV339" s="173"/>
      <c r="BW339" s="174"/>
      <c r="BX339" s="173"/>
      <c r="BY339" s="173"/>
      <c r="BZ339" s="218">
        <v>1700</v>
      </c>
      <c r="CA339" s="173"/>
      <c r="CB339" s="173"/>
      <c r="CC339" s="211"/>
      <c r="CD339" s="173"/>
      <c r="CE339" s="173"/>
      <c r="CF339" s="222">
        <v>1700</v>
      </c>
      <c r="CG339" s="173"/>
      <c r="CH339" s="173"/>
      <c r="CI339" s="226"/>
      <c r="CJ339" s="173"/>
      <c r="CK339" s="173"/>
      <c r="CL339" s="223">
        <v>200</v>
      </c>
      <c r="CM339" s="173"/>
      <c r="CN339" s="173"/>
      <c r="CO339" s="214"/>
      <c r="CP339" s="173"/>
      <c r="CQ339" s="173"/>
      <c r="CR339" s="174"/>
      <c r="CS339" s="173"/>
      <c r="CT339" s="173"/>
      <c r="CU339" s="218">
        <v>1700</v>
      </c>
      <c r="CV339" s="173"/>
      <c r="CW339" s="173"/>
      <c r="CX339" s="211"/>
      <c r="CY339" s="173"/>
      <c r="CZ339" s="173"/>
      <c r="DA339" s="222">
        <v>1700</v>
      </c>
      <c r="DB339" s="173"/>
      <c r="DC339" s="173"/>
      <c r="DD339" s="226"/>
      <c r="DE339" s="173"/>
      <c r="DF339" s="173"/>
      <c r="DG339" s="223">
        <v>200</v>
      </c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104400</v>
      </c>
      <c r="M340" s="267">
        <v>0</v>
      </c>
      <c r="N340" s="173"/>
      <c r="O340" s="218">
        <v>4200</v>
      </c>
      <c r="P340" s="173"/>
      <c r="Q340" s="173"/>
      <c r="R340" s="221">
        <v>4100</v>
      </c>
      <c r="S340" s="173"/>
      <c r="T340" s="173"/>
      <c r="U340" s="222">
        <v>4100</v>
      </c>
      <c r="V340" s="173"/>
      <c r="W340" s="173"/>
      <c r="X340" s="248">
        <v>4200</v>
      </c>
      <c r="Y340" s="173"/>
      <c r="Z340" s="173"/>
      <c r="AA340" s="223">
        <v>4700</v>
      </c>
      <c r="AB340" s="173"/>
      <c r="AC340" s="173"/>
      <c r="AD340" s="224">
        <v>4800</v>
      </c>
      <c r="AE340" s="173"/>
      <c r="AF340" s="173"/>
      <c r="AG340" s="174"/>
      <c r="AH340" s="173"/>
      <c r="AI340" s="173"/>
      <c r="AJ340" s="218">
        <v>4200</v>
      </c>
      <c r="AK340" s="173"/>
      <c r="AL340" s="173"/>
      <c r="AM340" s="221">
        <v>4100</v>
      </c>
      <c r="AN340" s="173"/>
      <c r="AO340" s="173"/>
      <c r="AP340" s="222">
        <v>4100</v>
      </c>
      <c r="AQ340" s="173"/>
      <c r="AR340" s="173"/>
      <c r="AS340" s="248">
        <v>4200</v>
      </c>
      <c r="AT340" s="173"/>
      <c r="AU340" s="173"/>
      <c r="AV340" s="223">
        <v>4700</v>
      </c>
      <c r="AW340" s="173"/>
      <c r="AX340" s="173"/>
      <c r="AY340" s="224">
        <v>4800</v>
      </c>
      <c r="AZ340" s="173"/>
      <c r="BA340" s="173"/>
      <c r="BB340" s="174"/>
      <c r="BC340" s="173"/>
      <c r="BD340" s="173"/>
      <c r="BE340" s="218">
        <v>4200</v>
      </c>
      <c r="BF340" s="173"/>
      <c r="BG340" s="173"/>
      <c r="BH340" s="221">
        <v>4100</v>
      </c>
      <c r="BI340" s="173"/>
      <c r="BJ340" s="173"/>
      <c r="BK340" s="222">
        <v>4100</v>
      </c>
      <c r="BL340" s="173"/>
      <c r="BM340" s="173"/>
      <c r="BN340" s="248">
        <v>4200</v>
      </c>
      <c r="BO340" s="173"/>
      <c r="BP340" s="173"/>
      <c r="BQ340" s="223">
        <v>4700</v>
      </c>
      <c r="BR340" s="173"/>
      <c r="BS340" s="173"/>
      <c r="BT340" s="224">
        <v>4800</v>
      </c>
      <c r="BU340" s="173"/>
      <c r="BV340" s="173"/>
      <c r="BW340" s="174"/>
      <c r="BX340" s="173"/>
      <c r="BY340" s="173"/>
      <c r="BZ340" s="218">
        <v>4200</v>
      </c>
      <c r="CA340" s="173"/>
      <c r="CB340" s="173"/>
      <c r="CC340" s="221">
        <v>4100</v>
      </c>
      <c r="CD340" s="173"/>
      <c r="CE340" s="173"/>
      <c r="CF340" s="222">
        <v>4100</v>
      </c>
      <c r="CG340" s="173"/>
      <c r="CH340" s="173"/>
      <c r="CI340" s="248">
        <v>4200</v>
      </c>
      <c r="CJ340" s="173"/>
      <c r="CK340" s="173"/>
      <c r="CL340" s="223">
        <v>4700</v>
      </c>
      <c r="CM340" s="173"/>
      <c r="CN340" s="173"/>
      <c r="CO340" s="224">
        <v>4800</v>
      </c>
      <c r="CP340" s="173"/>
      <c r="CQ340" s="173"/>
      <c r="CR340" s="174"/>
      <c r="CS340" s="173"/>
      <c r="CT340" s="173"/>
      <c r="CU340" s="218">
        <v>4200</v>
      </c>
      <c r="CV340" s="173"/>
      <c r="CW340" s="173"/>
      <c r="CX340" s="221">
        <v>4100</v>
      </c>
      <c r="CY340" s="173"/>
      <c r="CZ340" s="173"/>
      <c r="DA340" s="222">
        <v>4100</v>
      </c>
      <c r="DB340" s="173"/>
      <c r="DC340" s="173"/>
      <c r="DD340" s="248">
        <v>4200</v>
      </c>
      <c r="DE340" s="173"/>
      <c r="DF340" s="173"/>
      <c r="DG340" s="223">
        <v>4700</v>
      </c>
      <c r="DH340" s="173"/>
      <c r="DI340" s="173"/>
      <c r="DJ340" s="224">
        <v>4800</v>
      </c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127600</v>
      </c>
      <c r="M341" s="172">
        <v>0</v>
      </c>
      <c r="N341" s="173"/>
      <c r="O341" s="218">
        <v>5500</v>
      </c>
      <c r="P341" s="173"/>
      <c r="Q341" s="173"/>
      <c r="R341" s="221">
        <v>5600</v>
      </c>
      <c r="S341" s="173"/>
      <c r="T341" s="173"/>
      <c r="U341" s="222">
        <v>5600</v>
      </c>
      <c r="V341" s="173"/>
      <c r="W341" s="173"/>
      <c r="X341" s="248">
        <v>5700</v>
      </c>
      <c r="Y341" s="173"/>
      <c r="Z341" s="173"/>
      <c r="AA341" s="223">
        <v>5000</v>
      </c>
      <c r="AB341" s="173"/>
      <c r="AC341" s="173"/>
      <c r="AD341" s="224">
        <v>4500</v>
      </c>
      <c r="AE341" s="173"/>
      <c r="AF341" s="173"/>
      <c r="AG341" s="174"/>
      <c r="AH341" s="173"/>
      <c r="AI341" s="173"/>
      <c r="AJ341" s="218">
        <v>5500</v>
      </c>
      <c r="AK341" s="173"/>
      <c r="AL341" s="173"/>
      <c r="AM341" s="221">
        <v>5600</v>
      </c>
      <c r="AN341" s="173"/>
      <c r="AO341" s="173"/>
      <c r="AP341" s="222">
        <v>5600</v>
      </c>
      <c r="AQ341" s="173"/>
      <c r="AR341" s="173"/>
      <c r="AS341" s="248">
        <v>5700</v>
      </c>
      <c r="AT341" s="173"/>
      <c r="AU341" s="173"/>
      <c r="AV341" s="223">
        <v>5000</v>
      </c>
      <c r="AW341" s="173"/>
      <c r="AX341" s="173"/>
      <c r="AY341" s="224">
        <v>4500</v>
      </c>
      <c r="AZ341" s="173"/>
      <c r="BA341" s="173"/>
      <c r="BB341" s="174"/>
      <c r="BC341" s="173"/>
      <c r="BD341" s="173"/>
      <c r="BE341" s="218">
        <v>5500</v>
      </c>
      <c r="BF341" s="173"/>
      <c r="BG341" s="173"/>
      <c r="BH341" s="221">
        <v>5600</v>
      </c>
      <c r="BI341" s="173"/>
      <c r="BJ341" s="173"/>
      <c r="BK341" s="222">
        <v>5600</v>
      </c>
      <c r="BL341" s="173"/>
      <c r="BM341" s="173"/>
      <c r="BN341" s="248">
        <v>5700</v>
      </c>
      <c r="BO341" s="173"/>
      <c r="BP341" s="173"/>
      <c r="BQ341" s="223">
        <v>5000</v>
      </c>
      <c r="BR341" s="173"/>
      <c r="BS341" s="173"/>
      <c r="BT341" s="224">
        <v>4500</v>
      </c>
      <c r="BU341" s="173"/>
      <c r="BV341" s="173"/>
      <c r="BW341" s="174"/>
      <c r="BX341" s="173"/>
      <c r="BY341" s="173"/>
      <c r="BZ341" s="218">
        <v>5500</v>
      </c>
      <c r="CA341" s="173"/>
      <c r="CB341" s="173"/>
      <c r="CC341" s="221">
        <v>5600</v>
      </c>
      <c r="CD341" s="173"/>
      <c r="CE341" s="173"/>
      <c r="CF341" s="222">
        <v>5600</v>
      </c>
      <c r="CG341" s="173"/>
      <c r="CH341" s="173"/>
      <c r="CI341" s="248">
        <v>5700</v>
      </c>
      <c r="CJ341" s="173"/>
      <c r="CK341" s="173"/>
      <c r="CL341" s="223">
        <v>5000</v>
      </c>
      <c r="CM341" s="173"/>
      <c r="CN341" s="173"/>
      <c r="CO341" s="224">
        <v>4500</v>
      </c>
      <c r="CP341" s="173"/>
      <c r="CQ341" s="173"/>
      <c r="CR341" s="174"/>
      <c r="CS341" s="173"/>
      <c r="CT341" s="173"/>
      <c r="CU341" s="218">
        <v>5500</v>
      </c>
      <c r="CV341" s="173"/>
      <c r="CW341" s="173"/>
      <c r="CX341" s="221">
        <v>5600</v>
      </c>
      <c r="CY341" s="173"/>
      <c r="CZ341" s="173"/>
      <c r="DA341" s="222">
        <v>5600</v>
      </c>
      <c r="DB341" s="173"/>
      <c r="DC341" s="173"/>
      <c r="DD341" s="248">
        <v>5700</v>
      </c>
      <c r="DE341" s="173"/>
      <c r="DF341" s="173"/>
      <c r="DG341" s="223">
        <v>5000</v>
      </c>
      <c r="DH341" s="173"/>
      <c r="DI341" s="173"/>
      <c r="DJ341" s="224">
        <v>4500</v>
      </c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38800</v>
      </c>
      <c r="M344" s="172">
        <v>0</v>
      </c>
      <c r="N344" s="173"/>
      <c r="O344" s="218">
        <v>1500</v>
      </c>
      <c r="P344" s="173"/>
      <c r="Q344" s="173"/>
      <c r="R344" s="221">
        <v>1300</v>
      </c>
      <c r="S344" s="173"/>
      <c r="T344" s="173"/>
      <c r="U344" s="222">
        <v>1500</v>
      </c>
      <c r="V344" s="173"/>
      <c r="W344" s="173"/>
      <c r="X344" s="248">
        <v>2100</v>
      </c>
      <c r="Y344" s="173"/>
      <c r="Z344" s="173"/>
      <c r="AA344" s="223">
        <v>1800</v>
      </c>
      <c r="AB344" s="173"/>
      <c r="AC344" s="173"/>
      <c r="AD344" s="224">
        <v>1500</v>
      </c>
      <c r="AE344" s="173"/>
      <c r="AF344" s="173"/>
      <c r="AG344" s="174"/>
      <c r="AH344" s="173"/>
      <c r="AI344" s="173"/>
      <c r="AJ344" s="218">
        <v>1500</v>
      </c>
      <c r="AK344" s="173"/>
      <c r="AL344" s="173"/>
      <c r="AM344" s="221">
        <v>1300</v>
      </c>
      <c r="AN344" s="173"/>
      <c r="AO344" s="173"/>
      <c r="AP344" s="222">
        <v>1500</v>
      </c>
      <c r="AQ344" s="173"/>
      <c r="AR344" s="173"/>
      <c r="AS344" s="248">
        <v>2100</v>
      </c>
      <c r="AT344" s="173"/>
      <c r="AU344" s="173"/>
      <c r="AV344" s="223">
        <v>1800</v>
      </c>
      <c r="AW344" s="173"/>
      <c r="AX344" s="173"/>
      <c r="AY344" s="224">
        <v>1500</v>
      </c>
      <c r="AZ344" s="173"/>
      <c r="BA344" s="173"/>
      <c r="BB344" s="174"/>
      <c r="BC344" s="173"/>
      <c r="BD344" s="173"/>
      <c r="BE344" s="218">
        <v>1500</v>
      </c>
      <c r="BF344" s="173"/>
      <c r="BG344" s="173"/>
      <c r="BH344" s="221">
        <v>1300</v>
      </c>
      <c r="BI344" s="173"/>
      <c r="BJ344" s="173"/>
      <c r="BK344" s="222">
        <v>1500</v>
      </c>
      <c r="BL344" s="173"/>
      <c r="BM344" s="173"/>
      <c r="BN344" s="248">
        <v>2100</v>
      </c>
      <c r="BO344" s="173"/>
      <c r="BP344" s="173"/>
      <c r="BQ344" s="223">
        <v>1800</v>
      </c>
      <c r="BR344" s="173"/>
      <c r="BS344" s="173"/>
      <c r="BT344" s="224">
        <v>1500</v>
      </c>
      <c r="BU344" s="173"/>
      <c r="BV344" s="173"/>
      <c r="BW344" s="174"/>
      <c r="BX344" s="173"/>
      <c r="BY344" s="173"/>
      <c r="BZ344" s="218">
        <v>1500</v>
      </c>
      <c r="CA344" s="173"/>
      <c r="CB344" s="173"/>
      <c r="CC344" s="221">
        <v>1300</v>
      </c>
      <c r="CD344" s="173"/>
      <c r="CE344" s="173"/>
      <c r="CF344" s="222">
        <v>1500</v>
      </c>
      <c r="CG344" s="173"/>
      <c r="CH344" s="173"/>
      <c r="CI344" s="248">
        <v>2100</v>
      </c>
      <c r="CJ344" s="173"/>
      <c r="CK344" s="173"/>
      <c r="CL344" s="223">
        <v>1800</v>
      </c>
      <c r="CM344" s="173"/>
      <c r="CN344" s="173"/>
      <c r="CO344" s="224">
        <v>1500</v>
      </c>
      <c r="CP344" s="173"/>
      <c r="CQ344" s="173"/>
      <c r="CR344" s="174"/>
      <c r="CS344" s="173"/>
      <c r="CT344" s="173"/>
      <c r="CU344" s="218">
        <v>1500</v>
      </c>
      <c r="CV344" s="173"/>
      <c r="CW344" s="173"/>
      <c r="CX344" s="221">
        <v>1300</v>
      </c>
      <c r="CY344" s="173"/>
      <c r="CZ344" s="173"/>
      <c r="DA344" s="222">
        <v>1500</v>
      </c>
      <c r="DB344" s="173"/>
      <c r="DC344" s="173"/>
      <c r="DD344" s="248">
        <v>2100</v>
      </c>
      <c r="DE344" s="173"/>
      <c r="DF344" s="173"/>
      <c r="DG344" s="223">
        <v>1800</v>
      </c>
      <c r="DH344" s="173"/>
      <c r="DI344" s="173"/>
      <c r="DJ344" s="224">
        <v>1500</v>
      </c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10200</v>
      </c>
      <c r="M345" s="172">
        <v>0</v>
      </c>
      <c r="N345" s="173"/>
      <c r="O345" s="218">
        <v>450</v>
      </c>
      <c r="P345" s="173"/>
      <c r="Q345" s="173"/>
      <c r="R345" s="221">
        <v>350</v>
      </c>
      <c r="S345" s="173"/>
      <c r="T345" s="173"/>
      <c r="U345" s="222">
        <v>450</v>
      </c>
      <c r="V345" s="173"/>
      <c r="W345" s="173"/>
      <c r="X345" s="248">
        <v>400</v>
      </c>
      <c r="Y345" s="173"/>
      <c r="Z345" s="173"/>
      <c r="AA345" s="223">
        <v>400</v>
      </c>
      <c r="AB345" s="173"/>
      <c r="AC345" s="173"/>
      <c r="AD345" s="224">
        <v>500</v>
      </c>
      <c r="AE345" s="173"/>
      <c r="AF345" s="173"/>
      <c r="AG345" s="174"/>
      <c r="AH345" s="173"/>
      <c r="AI345" s="173"/>
      <c r="AJ345" s="218">
        <v>450</v>
      </c>
      <c r="AK345" s="173"/>
      <c r="AL345" s="173"/>
      <c r="AM345" s="221">
        <v>350</v>
      </c>
      <c r="AN345" s="173"/>
      <c r="AO345" s="173"/>
      <c r="AP345" s="222">
        <v>450</v>
      </c>
      <c r="AQ345" s="173"/>
      <c r="AR345" s="173"/>
      <c r="AS345" s="248">
        <v>400</v>
      </c>
      <c r="AT345" s="173"/>
      <c r="AU345" s="173"/>
      <c r="AV345" s="223">
        <v>400</v>
      </c>
      <c r="AW345" s="173"/>
      <c r="AX345" s="173"/>
      <c r="AY345" s="224">
        <v>500</v>
      </c>
      <c r="AZ345" s="173"/>
      <c r="BA345" s="173"/>
      <c r="BB345" s="174"/>
      <c r="BC345" s="173"/>
      <c r="BD345" s="173"/>
      <c r="BE345" s="218">
        <v>450</v>
      </c>
      <c r="BF345" s="173"/>
      <c r="BG345" s="173"/>
      <c r="BH345" s="221">
        <v>350</v>
      </c>
      <c r="BI345" s="173"/>
      <c r="BJ345" s="173"/>
      <c r="BK345" s="222">
        <v>450</v>
      </c>
      <c r="BL345" s="173"/>
      <c r="BM345" s="173"/>
      <c r="BN345" s="248">
        <v>400</v>
      </c>
      <c r="BO345" s="173"/>
      <c r="BP345" s="173"/>
      <c r="BQ345" s="223">
        <v>400</v>
      </c>
      <c r="BR345" s="173"/>
      <c r="BS345" s="173"/>
      <c r="BT345" s="224">
        <v>500</v>
      </c>
      <c r="BU345" s="173"/>
      <c r="BV345" s="173"/>
      <c r="BW345" s="174"/>
      <c r="BX345" s="173"/>
      <c r="BY345" s="173"/>
      <c r="BZ345" s="218">
        <v>450</v>
      </c>
      <c r="CA345" s="173"/>
      <c r="CB345" s="173"/>
      <c r="CC345" s="221">
        <v>350</v>
      </c>
      <c r="CD345" s="173"/>
      <c r="CE345" s="173"/>
      <c r="CF345" s="222">
        <v>450</v>
      </c>
      <c r="CG345" s="173"/>
      <c r="CH345" s="173"/>
      <c r="CI345" s="248">
        <v>400</v>
      </c>
      <c r="CJ345" s="173"/>
      <c r="CK345" s="173"/>
      <c r="CL345" s="223">
        <v>400</v>
      </c>
      <c r="CM345" s="173"/>
      <c r="CN345" s="173"/>
      <c r="CO345" s="224">
        <v>500</v>
      </c>
      <c r="CP345" s="173"/>
      <c r="CQ345" s="173"/>
      <c r="CR345" s="174"/>
      <c r="CS345" s="173"/>
      <c r="CT345" s="173"/>
      <c r="CU345" s="218">
        <v>450</v>
      </c>
      <c r="CV345" s="173"/>
      <c r="CW345" s="173"/>
      <c r="CX345" s="221">
        <v>350</v>
      </c>
      <c r="CY345" s="173"/>
      <c r="CZ345" s="173"/>
      <c r="DA345" s="222">
        <v>450</v>
      </c>
      <c r="DB345" s="173"/>
      <c r="DC345" s="173"/>
      <c r="DD345" s="248">
        <v>400</v>
      </c>
      <c r="DE345" s="173"/>
      <c r="DF345" s="173"/>
      <c r="DG345" s="223">
        <v>400</v>
      </c>
      <c r="DH345" s="173"/>
      <c r="DI345" s="173"/>
      <c r="DJ345" s="224">
        <v>500</v>
      </c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2600</v>
      </c>
      <c r="M347" s="172">
        <v>0</v>
      </c>
      <c r="N347" s="173"/>
      <c r="O347" s="216">
        <v>1300</v>
      </c>
      <c r="P347" s="173"/>
      <c r="Q347" s="173"/>
      <c r="R347" s="211">
        <v>1300</v>
      </c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26000</v>
      </c>
      <c r="M362" s="172">
        <v>0</v>
      </c>
      <c r="N362" s="173"/>
      <c r="O362" s="216">
        <v>3000</v>
      </c>
      <c r="P362" s="173"/>
      <c r="Q362" s="173"/>
      <c r="R362" s="211"/>
      <c r="S362" s="173"/>
      <c r="T362" s="173"/>
      <c r="U362" s="212">
        <v>2200</v>
      </c>
      <c r="V362" s="173"/>
      <c r="W362" s="173"/>
      <c r="X362" s="213"/>
      <c r="Y362" s="173"/>
      <c r="Z362" s="173"/>
      <c r="AA362" s="217">
        <v>1300</v>
      </c>
      <c r="AB362" s="173"/>
      <c r="AC362" s="173"/>
      <c r="AD362" s="214"/>
      <c r="AE362" s="173"/>
      <c r="AF362" s="173"/>
      <c r="AG362" s="174"/>
      <c r="AH362" s="173"/>
      <c r="AI362" s="173"/>
      <c r="AJ362" s="216">
        <v>3000</v>
      </c>
      <c r="AK362" s="173"/>
      <c r="AL362" s="173"/>
      <c r="AM362" s="211"/>
      <c r="AN362" s="173"/>
      <c r="AO362" s="173"/>
      <c r="AP362" s="212">
        <v>2200</v>
      </c>
      <c r="AQ362" s="173"/>
      <c r="AR362" s="173"/>
      <c r="AS362" s="213"/>
      <c r="AT362" s="173"/>
      <c r="AU362" s="173"/>
      <c r="AV362" s="217">
        <v>1300</v>
      </c>
      <c r="AW362" s="173"/>
      <c r="AX362" s="173"/>
      <c r="AY362" s="214"/>
      <c r="AZ362" s="173"/>
      <c r="BA362" s="173"/>
      <c r="BB362" s="174"/>
      <c r="BC362" s="173"/>
      <c r="BD362" s="173"/>
      <c r="BE362" s="216">
        <v>3000</v>
      </c>
      <c r="BF362" s="173"/>
      <c r="BG362" s="173"/>
      <c r="BH362" s="211"/>
      <c r="BI362" s="173"/>
      <c r="BJ362" s="173"/>
      <c r="BK362" s="212">
        <v>2200</v>
      </c>
      <c r="BL362" s="173"/>
      <c r="BM362" s="173"/>
      <c r="BN362" s="213"/>
      <c r="BO362" s="173"/>
      <c r="BP362" s="173"/>
      <c r="BQ362" s="217">
        <v>1300</v>
      </c>
      <c r="BR362" s="173"/>
      <c r="BS362" s="173"/>
      <c r="BT362" s="214"/>
      <c r="BU362" s="173"/>
      <c r="BV362" s="173"/>
      <c r="BW362" s="174"/>
      <c r="BX362" s="173"/>
      <c r="BY362" s="173"/>
      <c r="BZ362" s="216">
        <v>3000</v>
      </c>
      <c r="CA362" s="173"/>
      <c r="CB362" s="173"/>
      <c r="CC362" s="211"/>
      <c r="CD362" s="173"/>
      <c r="CE362" s="173"/>
      <c r="CF362" s="212">
        <v>2200</v>
      </c>
      <c r="CG362" s="173"/>
      <c r="CH362" s="173"/>
      <c r="CI362" s="213"/>
      <c r="CJ362" s="173"/>
      <c r="CK362" s="173"/>
      <c r="CL362" s="217">
        <v>1300</v>
      </c>
      <c r="CM362" s="173"/>
      <c r="CN362" s="173"/>
      <c r="CO362" s="214"/>
      <c r="CP362" s="173"/>
      <c r="CQ362" s="173"/>
      <c r="CR362" s="174"/>
      <c r="CS362" s="173"/>
      <c r="CT362" s="173"/>
      <c r="CU362" s="216">
        <v>3000</v>
      </c>
      <c r="CV362" s="173"/>
      <c r="CW362" s="173"/>
      <c r="CX362" s="211"/>
      <c r="CY362" s="173"/>
      <c r="CZ362" s="173"/>
      <c r="DA362" s="212">
        <v>2200</v>
      </c>
      <c r="DB362" s="173"/>
      <c r="DC362" s="173"/>
      <c r="DD362" s="213"/>
      <c r="DE362" s="173"/>
      <c r="DF362" s="173"/>
      <c r="DG362" s="217">
        <v>1300</v>
      </c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34000</v>
      </c>
      <c r="M363" s="172">
        <v>0</v>
      </c>
      <c r="N363" s="173"/>
      <c r="O363" s="216">
        <v>5000</v>
      </c>
      <c r="P363" s="173"/>
      <c r="Q363" s="173"/>
      <c r="R363" s="211"/>
      <c r="S363" s="173"/>
      <c r="T363" s="173"/>
      <c r="U363" s="212">
        <v>2300</v>
      </c>
      <c r="V363" s="173"/>
      <c r="W363" s="173"/>
      <c r="X363" s="213"/>
      <c r="Y363" s="173"/>
      <c r="Z363" s="173"/>
      <c r="AA363" s="217">
        <v>1200</v>
      </c>
      <c r="AB363" s="173"/>
      <c r="AC363" s="173"/>
      <c r="AD363" s="214"/>
      <c r="AE363" s="173"/>
      <c r="AF363" s="173"/>
      <c r="AG363" s="174"/>
      <c r="AH363" s="173"/>
      <c r="AI363" s="173"/>
      <c r="AJ363" s="216">
        <v>5000</v>
      </c>
      <c r="AK363" s="173"/>
      <c r="AL363" s="173"/>
      <c r="AM363" s="211"/>
      <c r="AN363" s="173"/>
      <c r="AO363" s="173"/>
      <c r="AP363" s="212">
        <v>2300</v>
      </c>
      <c r="AQ363" s="173"/>
      <c r="AR363" s="173"/>
      <c r="AS363" s="213"/>
      <c r="AT363" s="173"/>
      <c r="AU363" s="173"/>
      <c r="AV363" s="217">
        <v>1200</v>
      </c>
      <c r="AW363" s="173"/>
      <c r="AX363" s="173"/>
      <c r="AY363" s="214"/>
      <c r="AZ363" s="173"/>
      <c r="BA363" s="173"/>
      <c r="BB363" s="174"/>
      <c r="BC363" s="173"/>
      <c r="BD363" s="173"/>
      <c r="BE363" s="216">
        <v>5000</v>
      </c>
      <c r="BF363" s="173"/>
      <c r="BG363" s="173"/>
      <c r="BH363" s="211"/>
      <c r="BI363" s="173"/>
      <c r="BJ363" s="173"/>
      <c r="BK363" s="212">
        <v>2300</v>
      </c>
      <c r="BL363" s="173"/>
      <c r="BM363" s="173"/>
      <c r="BN363" s="213"/>
      <c r="BO363" s="173"/>
      <c r="BP363" s="173"/>
      <c r="BQ363" s="217">
        <v>1200</v>
      </c>
      <c r="BR363" s="173"/>
      <c r="BS363" s="173"/>
      <c r="BT363" s="214"/>
      <c r="BU363" s="173"/>
      <c r="BV363" s="173"/>
      <c r="BW363" s="174"/>
      <c r="BX363" s="173"/>
      <c r="BY363" s="173"/>
      <c r="BZ363" s="216">
        <v>5000</v>
      </c>
      <c r="CA363" s="173"/>
      <c r="CB363" s="173"/>
      <c r="CC363" s="211"/>
      <c r="CD363" s="173"/>
      <c r="CE363" s="173"/>
      <c r="CF363" s="212">
        <v>2300</v>
      </c>
      <c r="CG363" s="173"/>
      <c r="CH363" s="173"/>
      <c r="CI363" s="213"/>
      <c r="CJ363" s="173"/>
      <c r="CK363" s="173"/>
      <c r="CL363" s="217">
        <v>1200</v>
      </c>
      <c r="CM363" s="173"/>
      <c r="CN363" s="173"/>
      <c r="CO363" s="214"/>
      <c r="CP363" s="173"/>
      <c r="CQ363" s="173"/>
      <c r="CR363" s="174"/>
      <c r="CS363" s="173"/>
      <c r="CT363" s="173"/>
      <c r="CU363" s="216">
        <v>5000</v>
      </c>
      <c r="CV363" s="173"/>
      <c r="CW363" s="173"/>
      <c r="CX363" s="211"/>
      <c r="CY363" s="173"/>
      <c r="CZ363" s="173"/>
      <c r="DA363" s="212">
        <v>2300</v>
      </c>
      <c r="DB363" s="173"/>
      <c r="DC363" s="173"/>
      <c r="DD363" s="213"/>
      <c r="DE363" s="173"/>
      <c r="DF363" s="173"/>
      <c r="DG363" s="217">
        <v>1200</v>
      </c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23200</v>
      </c>
      <c r="M364" s="172">
        <v>0</v>
      </c>
      <c r="N364" s="173"/>
      <c r="O364" s="216">
        <v>3000</v>
      </c>
      <c r="P364" s="173"/>
      <c r="Q364" s="173"/>
      <c r="R364" s="211"/>
      <c r="S364" s="173"/>
      <c r="T364" s="173"/>
      <c r="U364" s="212">
        <v>1600</v>
      </c>
      <c r="V364" s="173"/>
      <c r="W364" s="173"/>
      <c r="X364" s="213"/>
      <c r="Y364" s="173"/>
      <c r="Z364" s="173"/>
      <c r="AA364" s="217">
        <v>1200</v>
      </c>
      <c r="AB364" s="173"/>
      <c r="AC364" s="173"/>
      <c r="AD364" s="214"/>
      <c r="AE364" s="173"/>
      <c r="AF364" s="173"/>
      <c r="AG364" s="174"/>
      <c r="AH364" s="173"/>
      <c r="AI364" s="173"/>
      <c r="AJ364" s="216">
        <v>3000</v>
      </c>
      <c r="AK364" s="173"/>
      <c r="AL364" s="173"/>
      <c r="AM364" s="211"/>
      <c r="AN364" s="173"/>
      <c r="AO364" s="173"/>
      <c r="AP364" s="212">
        <v>1600</v>
      </c>
      <c r="AQ364" s="173"/>
      <c r="AR364" s="173"/>
      <c r="AS364" s="213"/>
      <c r="AT364" s="173"/>
      <c r="AU364" s="173"/>
      <c r="AV364" s="217">
        <v>1200</v>
      </c>
      <c r="AW364" s="173"/>
      <c r="AX364" s="173"/>
      <c r="AY364" s="214"/>
      <c r="AZ364" s="173"/>
      <c r="BA364" s="173"/>
      <c r="BB364" s="174"/>
      <c r="BC364" s="173"/>
      <c r="BD364" s="173"/>
      <c r="BE364" s="216">
        <v>3000</v>
      </c>
      <c r="BF364" s="173"/>
      <c r="BG364" s="173"/>
      <c r="BH364" s="211"/>
      <c r="BI364" s="173"/>
      <c r="BJ364" s="173"/>
      <c r="BK364" s="212">
        <v>1600</v>
      </c>
      <c r="BL364" s="173"/>
      <c r="BM364" s="173"/>
      <c r="BN364" s="213"/>
      <c r="BO364" s="173"/>
      <c r="BP364" s="173"/>
      <c r="BQ364" s="217">
        <v>1200</v>
      </c>
      <c r="BR364" s="173"/>
      <c r="BS364" s="173"/>
      <c r="BT364" s="214"/>
      <c r="BU364" s="173"/>
      <c r="BV364" s="173"/>
      <c r="BW364" s="174"/>
      <c r="BX364" s="173"/>
      <c r="BY364" s="173"/>
      <c r="BZ364" s="216">
        <v>3000</v>
      </c>
      <c r="CA364" s="173"/>
      <c r="CB364" s="173"/>
      <c r="CC364" s="211"/>
      <c r="CD364" s="173"/>
      <c r="CE364" s="173"/>
      <c r="CF364" s="212">
        <v>1600</v>
      </c>
      <c r="CG364" s="173"/>
      <c r="CH364" s="173"/>
      <c r="CI364" s="213"/>
      <c r="CJ364" s="173"/>
      <c r="CK364" s="173"/>
      <c r="CL364" s="217">
        <v>1200</v>
      </c>
      <c r="CM364" s="173"/>
      <c r="CN364" s="173"/>
      <c r="CO364" s="214"/>
      <c r="CP364" s="173"/>
      <c r="CQ364" s="173"/>
      <c r="CR364" s="174"/>
      <c r="CS364" s="173"/>
      <c r="CT364" s="173"/>
      <c r="CU364" s="216">
        <v>3000</v>
      </c>
      <c r="CV364" s="173"/>
      <c r="CW364" s="173"/>
      <c r="CX364" s="211"/>
      <c r="CY364" s="173"/>
      <c r="CZ364" s="173"/>
      <c r="DA364" s="212">
        <v>1600</v>
      </c>
      <c r="DB364" s="173"/>
      <c r="DC364" s="173"/>
      <c r="DD364" s="213"/>
      <c r="DE364" s="173"/>
      <c r="DF364" s="173"/>
      <c r="DG364" s="217">
        <v>1200</v>
      </c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20800</v>
      </c>
      <c r="M365" s="172">
        <v>0</v>
      </c>
      <c r="N365" s="173"/>
      <c r="O365" s="216">
        <v>2000</v>
      </c>
      <c r="P365" s="173"/>
      <c r="Q365" s="173"/>
      <c r="R365" s="211"/>
      <c r="S365" s="173"/>
      <c r="T365" s="173"/>
      <c r="U365" s="212">
        <v>2000</v>
      </c>
      <c r="V365" s="173"/>
      <c r="W365" s="173"/>
      <c r="X365" s="213"/>
      <c r="Y365" s="173"/>
      <c r="Z365" s="173"/>
      <c r="AA365" s="217">
        <v>1200</v>
      </c>
      <c r="AB365" s="173"/>
      <c r="AC365" s="173"/>
      <c r="AD365" s="214"/>
      <c r="AE365" s="173"/>
      <c r="AF365" s="173"/>
      <c r="AG365" s="174"/>
      <c r="AH365" s="173"/>
      <c r="AI365" s="173"/>
      <c r="AJ365" s="216">
        <v>2000</v>
      </c>
      <c r="AK365" s="173"/>
      <c r="AL365" s="173"/>
      <c r="AM365" s="211"/>
      <c r="AN365" s="173"/>
      <c r="AO365" s="173"/>
      <c r="AP365" s="212">
        <v>2000</v>
      </c>
      <c r="AQ365" s="173"/>
      <c r="AR365" s="173"/>
      <c r="AS365" s="213"/>
      <c r="AT365" s="173"/>
      <c r="AU365" s="173"/>
      <c r="AV365" s="217">
        <v>1200</v>
      </c>
      <c r="AW365" s="173"/>
      <c r="AX365" s="173"/>
      <c r="AY365" s="214"/>
      <c r="AZ365" s="173"/>
      <c r="BA365" s="173"/>
      <c r="BB365" s="174"/>
      <c r="BC365" s="173"/>
      <c r="BD365" s="173"/>
      <c r="BE365" s="216">
        <v>2000</v>
      </c>
      <c r="BF365" s="173"/>
      <c r="BG365" s="173"/>
      <c r="BH365" s="211"/>
      <c r="BI365" s="173"/>
      <c r="BJ365" s="173"/>
      <c r="BK365" s="212">
        <v>2000</v>
      </c>
      <c r="BL365" s="173"/>
      <c r="BM365" s="173"/>
      <c r="BN365" s="213"/>
      <c r="BO365" s="173"/>
      <c r="BP365" s="173"/>
      <c r="BQ365" s="217">
        <v>1200</v>
      </c>
      <c r="BR365" s="173"/>
      <c r="BS365" s="173"/>
      <c r="BT365" s="214"/>
      <c r="BU365" s="173"/>
      <c r="BV365" s="173"/>
      <c r="BW365" s="174"/>
      <c r="BX365" s="173"/>
      <c r="BY365" s="173"/>
      <c r="BZ365" s="216">
        <v>2000</v>
      </c>
      <c r="CA365" s="173"/>
      <c r="CB365" s="173"/>
      <c r="CC365" s="211"/>
      <c r="CD365" s="173"/>
      <c r="CE365" s="173"/>
      <c r="CF365" s="212">
        <v>2000</v>
      </c>
      <c r="CG365" s="173"/>
      <c r="CH365" s="173"/>
      <c r="CI365" s="213"/>
      <c r="CJ365" s="173"/>
      <c r="CK365" s="173"/>
      <c r="CL365" s="217">
        <v>1200</v>
      </c>
      <c r="CM365" s="173"/>
      <c r="CN365" s="173"/>
      <c r="CO365" s="214"/>
      <c r="CP365" s="173"/>
      <c r="CQ365" s="173"/>
      <c r="CR365" s="174"/>
      <c r="CS365" s="173"/>
      <c r="CT365" s="173"/>
      <c r="CU365" s="216">
        <v>2000</v>
      </c>
      <c r="CV365" s="173"/>
      <c r="CW365" s="173"/>
      <c r="CX365" s="211"/>
      <c r="CY365" s="173"/>
      <c r="CZ365" s="173"/>
      <c r="DA365" s="212">
        <v>2000</v>
      </c>
      <c r="DB365" s="173"/>
      <c r="DC365" s="173"/>
      <c r="DD365" s="213"/>
      <c r="DE365" s="173"/>
      <c r="DF365" s="173"/>
      <c r="DG365" s="217">
        <v>1200</v>
      </c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393"/>
  <sheetViews>
    <sheetView zoomScale="90" zoomScaleNormal="90" workbookViewId="0">
      <selection activeCell="BC169" sqref="BC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13" t="s">
        <v>0</v>
      </c>
      <c r="B1" s="514" t="s">
        <v>1</v>
      </c>
      <c r="C1" s="514" t="s">
        <v>2</v>
      </c>
      <c r="D1" s="514" t="s">
        <v>3</v>
      </c>
      <c r="E1" s="514" t="s">
        <v>4</v>
      </c>
      <c r="F1" s="508" t="s">
        <v>5</v>
      </c>
      <c r="G1" s="511" t="s">
        <v>6</v>
      </c>
      <c r="H1" s="155" t="s">
        <v>7</v>
      </c>
      <c r="I1" s="512" t="s">
        <v>8</v>
      </c>
      <c r="J1" s="516"/>
      <c r="K1" s="507"/>
      <c r="L1" s="515"/>
      <c r="M1" s="516"/>
      <c r="N1" s="523" t="s">
        <v>435</v>
      </c>
      <c r="O1" s="515"/>
      <c r="P1" s="515"/>
      <c r="Q1" s="515"/>
      <c r="R1" s="515"/>
      <c r="S1" s="515"/>
      <c r="T1" s="515"/>
      <c r="U1" s="515"/>
      <c r="V1" s="515"/>
      <c r="W1" s="515"/>
      <c r="X1" s="515"/>
      <c r="Y1" s="515"/>
      <c r="Z1" s="515"/>
      <c r="AA1" s="515"/>
      <c r="AB1" s="515"/>
      <c r="AC1" s="515"/>
      <c r="AD1" s="515"/>
      <c r="AE1" s="515"/>
      <c r="AF1" s="515"/>
      <c r="AG1" s="515"/>
      <c r="AH1" s="515"/>
      <c r="AI1" s="515"/>
      <c r="AJ1" s="515"/>
      <c r="AK1" s="515"/>
      <c r="AL1" s="515"/>
      <c r="AM1" s="515"/>
      <c r="AN1" s="515"/>
      <c r="AO1" s="515"/>
      <c r="AP1" s="515"/>
      <c r="AQ1" s="515"/>
      <c r="AR1" s="515"/>
      <c r="AS1" s="515"/>
      <c r="AT1" s="515"/>
      <c r="AU1" s="515"/>
      <c r="AV1" s="515"/>
      <c r="AW1" s="515"/>
      <c r="AX1" s="515"/>
      <c r="AY1" s="515"/>
      <c r="AZ1" s="515"/>
      <c r="BA1" s="515"/>
      <c r="BB1" s="515"/>
      <c r="BC1" s="515"/>
      <c r="BD1" s="515"/>
      <c r="BE1" s="515"/>
      <c r="BF1" s="515"/>
      <c r="BG1" s="515"/>
      <c r="BH1" s="515"/>
      <c r="BI1" s="515"/>
      <c r="BJ1" s="515"/>
      <c r="BK1" s="515"/>
      <c r="BL1" s="515"/>
      <c r="BM1" s="515"/>
      <c r="BN1" s="515"/>
      <c r="BO1" s="515"/>
      <c r="BP1" s="515"/>
      <c r="BQ1" s="515"/>
      <c r="BR1" s="515"/>
      <c r="BS1" s="515"/>
      <c r="BT1" s="515"/>
      <c r="BU1" s="515"/>
      <c r="BV1" s="515"/>
      <c r="BW1" s="515"/>
      <c r="BX1" s="515"/>
      <c r="BY1" s="515"/>
      <c r="BZ1" s="515"/>
      <c r="CA1" s="515"/>
      <c r="CB1" s="515"/>
      <c r="CC1" s="515"/>
      <c r="CD1" s="515"/>
      <c r="CE1" s="516"/>
    </row>
    <row r="2" spans="1:83" ht="26.25" hidden="1">
      <c r="A2" s="509"/>
      <c r="B2" s="509"/>
      <c r="C2" s="509"/>
      <c r="D2" s="509"/>
      <c r="E2" s="509"/>
      <c r="F2" s="509"/>
      <c r="G2" s="509"/>
      <c r="H2" s="246"/>
      <c r="I2" s="524" t="s">
        <v>11</v>
      </c>
      <c r="J2" s="524" t="s">
        <v>12</v>
      </c>
      <c r="K2" s="507" t="s">
        <v>13</v>
      </c>
      <c r="L2" s="515"/>
      <c r="M2" s="516"/>
      <c r="N2" s="500" t="s">
        <v>14</v>
      </c>
      <c r="O2" s="515"/>
      <c r="P2" s="515"/>
      <c r="Q2" s="516"/>
      <c r="R2" s="517" t="s">
        <v>368</v>
      </c>
      <c r="S2" s="525"/>
      <c r="T2" s="525"/>
      <c r="U2" s="525"/>
      <c r="V2" s="525"/>
      <c r="W2" s="526"/>
      <c r="X2" s="500" t="s">
        <v>15</v>
      </c>
      <c r="Y2" s="515"/>
      <c r="Z2" s="515"/>
      <c r="AA2" s="516"/>
      <c r="AB2" s="517" t="s">
        <v>368</v>
      </c>
      <c r="AC2" s="518"/>
      <c r="AD2" s="518"/>
      <c r="AE2" s="518"/>
      <c r="AF2" s="518"/>
      <c r="AG2" s="519"/>
      <c r="AH2" s="500" t="s">
        <v>16</v>
      </c>
      <c r="AI2" s="515"/>
      <c r="AJ2" s="515"/>
      <c r="AK2" s="516"/>
      <c r="AL2" s="517" t="s">
        <v>368</v>
      </c>
      <c r="AM2" s="518"/>
      <c r="AN2" s="518"/>
      <c r="AO2" s="518"/>
      <c r="AP2" s="518"/>
      <c r="AQ2" s="519"/>
      <c r="AR2" s="500" t="s">
        <v>17</v>
      </c>
      <c r="AS2" s="515"/>
      <c r="AT2" s="515"/>
      <c r="AU2" s="516"/>
      <c r="AV2" s="517" t="s">
        <v>368</v>
      </c>
      <c r="AW2" s="518"/>
      <c r="AX2" s="518"/>
      <c r="AY2" s="518"/>
      <c r="AZ2" s="518"/>
      <c r="BA2" s="519"/>
      <c r="BB2" s="500" t="s">
        <v>18</v>
      </c>
      <c r="BC2" s="515"/>
      <c r="BD2" s="515"/>
      <c r="BE2" s="516"/>
      <c r="BF2" s="517" t="s">
        <v>368</v>
      </c>
      <c r="BG2" s="518"/>
      <c r="BH2" s="518"/>
      <c r="BI2" s="518"/>
      <c r="BJ2" s="518"/>
      <c r="BK2" s="519"/>
      <c r="BL2" s="500" t="s">
        <v>19</v>
      </c>
      <c r="BM2" s="515"/>
      <c r="BN2" s="515"/>
      <c r="BO2" s="516"/>
      <c r="BP2" s="517" t="s">
        <v>368</v>
      </c>
      <c r="BQ2" s="518"/>
      <c r="BR2" s="518"/>
      <c r="BS2" s="518"/>
      <c r="BT2" s="518"/>
      <c r="BU2" s="519"/>
      <c r="BV2" s="500" t="s">
        <v>20</v>
      </c>
      <c r="BW2" s="515"/>
      <c r="BX2" s="515"/>
      <c r="BY2" s="516"/>
      <c r="BZ2" s="517" t="s">
        <v>368</v>
      </c>
      <c r="CA2" s="518"/>
      <c r="CB2" s="518"/>
      <c r="CC2" s="518"/>
      <c r="CD2" s="518"/>
      <c r="CE2" s="519"/>
    </row>
    <row r="3" spans="1:83" ht="26.25" hidden="1">
      <c r="A3" s="509"/>
      <c r="B3" s="509"/>
      <c r="C3" s="509"/>
      <c r="D3" s="509"/>
      <c r="E3" s="509"/>
      <c r="F3" s="509"/>
      <c r="G3" s="509"/>
      <c r="H3" s="246"/>
      <c r="I3" s="509"/>
      <c r="J3" s="509"/>
      <c r="K3" s="507" t="s">
        <v>21</v>
      </c>
      <c r="L3" s="515"/>
      <c r="M3" s="516"/>
      <c r="N3" s="500"/>
      <c r="O3" s="515"/>
      <c r="P3" s="515"/>
      <c r="Q3" s="516"/>
      <c r="R3" s="527"/>
      <c r="S3" s="528"/>
      <c r="T3" s="528"/>
      <c r="U3" s="528"/>
      <c r="V3" s="528"/>
      <c r="W3" s="529"/>
      <c r="X3" s="500"/>
      <c r="Y3" s="515"/>
      <c r="Z3" s="515"/>
      <c r="AA3" s="516"/>
      <c r="AB3" s="520"/>
      <c r="AC3" s="521"/>
      <c r="AD3" s="521"/>
      <c r="AE3" s="521"/>
      <c r="AF3" s="521"/>
      <c r="AG3" s="522"/>
      <c r="AH3" s="500"/>
      <c r="AI3" s="515"/>
      <c r="AJ3" s="515"/>
      <c r="AK3" s="516"/>
      <c r="AL3" s="520"/>
      <c r="AM3" s="521"/>
      <c r="AN3" s="521"/>
      <c r="AO3" s="521"/>
      <c r="AP3" s="521"/>
      <c r="AQ3" s="522"/>
      <c r="AR3" s="500"/>
      <c r="AS3" s="515"/>
      <c r="AT3" s="515"/>
      <c r="AU3" s="516"/>
      <c r="AV3" s="520"/>
      <c r="AW3" s="521"/>
      <c r="AX3" s="521"/>
      <c r="AY3" s="521"/>
      <c r="AZ3" s="521"/>
      <c r="BA3" s="522"/>
      <c r="BB3" s="500"/>
      <c r="BC3" s="515"/>
      <c r="BD3" s="515"/>
      <c r="BE3" s="516"/>
      <c r="BF3" s="520"/>
      <c r="BG3" s="521"/>
      <c r="BH3" s="521"/>
      <c r="BI3" s="521"/>
      <c r="BJ3" s="521"/>
      <c r="BK3" s="522"/>
      <c r="BL3" s="500"/>
      <c r="BM3" s="515"/>
      <c r="BN3" s="515"/>
      <c r="BO3" s="516"/>
      <c r="BP3" s="520"/>
      <c r="BQ3" s="521"/>
      <c r="BR3" s="521"/>
      <c r="BS3" s="521"/>
      <c r="BT3" s="521"/>
      <c r="BU3" s="522"/>
      <c r="BV3" s="500"/>
      <c r="BW3" s="515"/>
      <c r="BX3" s="515"/>
      <c r="BY3" s="516"/>
      <c r="BZ3" s="520"/>
      <c r="CA3" s="521"/>
      <c r="CB3" s="521"/>
      <c r="CC3" s="521"/>
      <c r="CD3" s="521"/>
      <c r="CE3" s="522"/>
    </row>
    <row r="4" spans="1:83" ht="56.25" hidden="1" customHeight="1">
      <c r="A4" s="510"/>
      <c r="B4" s="510"/>
      <c r="C4" s="510"/>
      <c r="D4" s="510"/>
      <c r="E4" s="510"/>
      <c r="F4" s="510"/>
      <c r="G4" s="510"/>
      <c r="H4" s="247"/>
      <c r="I4" s="510"/>
      <c r="J4" s="51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51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28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2850</v>
      </c>
      <c r="M9" s="172">
        <v>0</v>
      </c>
      <c r="N9" s="173"/>
      <c r="O9" s="202">
        <v>2540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770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605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52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50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349</v>
      </c>
      <c r="M62" s="172">
        <v>0</v>
      </c>
      <c r="N62" s="173"/>
      <c r="O62" s="374">
        <v>68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161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665</v>
      </c>
      <c r="M92" s="172">
        <v>0</v>
      </c>
      <c r="N92" s="173"/>
      <c r="O92" s="202">
        <v>665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665</v>
      </c>
      <c r="M94" s="172">
        <v>0</v>
      </c>
      <c r="N94" s="173"/>
      <c r="O94" s="202">
        <v>665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100</v>
      </c>
      <c r="M98" s="172">
        <v>0</v>
      </c>
      <c r="N98" s="173"/>
      <c r="O98" s="202">
        <v>50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50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100</v>
      </c>
      <c r="M99" s="172">
        <v>0</v>
      </c>
      <c r="N99" s="173"/>
      <c r="O99" s="202">
        <v>50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50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345</v>
      </c>
      <c r="M101" s="172">
        <v>0</v>
      </c>
      <c r="N101" s="173"/>
      <c r="O101" s="374">
        <v>75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150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80</v>
      </c>
      <c r="M102" s="172">
        <v>0</v>
      </c>
      <c r="N102" s="173"/>
      <c r="O102" s="202">
        <v>40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5238</v>
      </c>
      <c r="M104" s="172">
        <v>0</v>
      </c>
      <c r="N104" s="173"/>
      <c r="O104" s="343">
        <v>727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619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872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1180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60</v>
      </c>
      <c r="M105" s="172">
        <v>0</v>
      </c>
      <c r="N105" s="173"/>
      <c r="O105" s="202">
        <v>30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60</v>
      </c>
      <c r="M111" s="172">
        <v>0</v>
      </c>
      <c r="N111" s="173"/>
      <c r="O111" s="202">
        <v>30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760</v>
      </c>
      <c r="M114" s="172">
        <v>0</v>
      </c>
      <c r="N114" s="173"/>
      <c r="O114" s="374">
        <v>120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540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100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80</v>
      </c>
      <c r="M126" s="172">
        <v>0</v>
      </c>
      <c r="N126" s="173"/>
      <c r="O126" s="202">
        <v>40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6225</v>
      </c>
      <c r="M141" s="172">
        <v>0</v>
      </c>
      <c r="N141" s="173"/>
      <c r="O141" s="343">
        <v>901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966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930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5077</v>
      </c>
      <c r="M144" s="172">
        <v>0</v>
      </c>
      <c r="N144" s="173"/>
      <c r="O144" s="343">
        <v>769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545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863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1050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10020</v>
      </c>
      <c r="M145" s="172">
        <v>0</v>
      </c>
      <c r="N145" s="173"/>
      <c r="O145" s="218">
        <f>540+1200</f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540+1200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540+1200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1600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1600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1600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40</v>
      </c>
      <c r="M163" s="172">
        <v>0</v>
      </c>
      <c r="N163" s="173"/>
      <c r="O163" s="202">
        <v>20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444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51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4646</v>
      </c>
      <c r="M169" s="172">
        <v>0</v>
      </c>
      <c r="N169" s="173"/>
      <c r="O169" s="343">
        <v>797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567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1050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80</v>
      </c>
      <c r="M170" s="172">
        <v>0</v>
      </c>
      <c r="N170" s="173"/>
      <c r="O170" s="218">
        <v>40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15765</v>
      </c>
      <c r="M171" s="172">
        <v>0</v>
      </c>
      <c r="N171" s="173"/>
      <c r="O171" s="218">
        <f>675+1980</f>
        <v>2655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675+1980</f>
        <v>2655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675+1980</f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2600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80</v>
      </c>
      <c r="M173" s="172">
        <v>0</v>
      </c>
      <c r="N173" s="173"/>
      <c r="O173" s="202">
        <v>40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40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595</v>
      </c>
      <c r="M174" s="172">
        <v>0</v>
      </c>
      <c r="N174" s="173"/>
      <c r="O174" s="374">
        <v>122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217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200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5381</v>
      </c>
      <c r="M180" s="172">
        <v>0</v>
      </c>
      <c r="N180" s="173"/>
      <c r="O180" s="343">
        <v>762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594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885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780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1160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12300</v>
      </c>
      <c r="M185" s="172">
        <v>0</v>
      </c>
      <c r="N185" s="173"/>
      <c r="O185" s="218">
        <f>660+1560</f>
        <v>2220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660+1560</f>
        <v>2220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1900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6960</v>
      </c>
      <c r="M204" s="172">
        <v>0</v>
      </c>
      <c r="N204" s="173"/>
      <c r="O204" s="218">
        <f>340+780</f>
        <v>1120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340+780</f>
        <v>1120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420+700</f>
        <v>1120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13512</v>
      </c>
      <c r="M222" s="172">
        <v>0</v>
      </c>
      <c r="N222" s="173"/>
      <c r="O222" s="218">
        <f>756+1548</f>
        <v>2304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756+1548</f>
        <v>2304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756+1548</f>
        <v>2304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2200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12144</v>
      </c>
      <c r="M223" s="172">
        <v>0</v>
      </c>
      <c r="N223" s="173"/>
      <c r="O223" s="218">
        <f>648+1512</f>
        <v>2160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648+1512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612+1512</f>
        <v>2124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1900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1900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1900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10776</v>
      </c>
      <c r="M224" s="172">
        <v>0</v>
      </c>
      <c r="N224" s="173"/>
      <c r="O224" s="218">
        <f>704+1088</f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704+1088</f>
        <v>1792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704+1088</f>
        <v>1792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1800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14760</v>
      </c>
      <c r="M300" s="172">
        <v>0</v>
      </c>
      <c r="N300" s="173"/>
      <c r="O300" s="218">
        <f>960+1560</f>
        <v>2520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960+1560</f>
        <v>2520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960+1560</f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2400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4404</v>
      </c>
      <c r="M322" s="172">
        <v>0</v>
      </c>
      <c r="N322" s="173"/>
      <c r="O322" s="342">
        <v>625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591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4379</v>
      </c>
      <c r="M323" s="172">
        <v>0</v>
      </c>
      <c r="N323" s="173"/>
      <c r="O323" s="343">
        <v>583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950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10311</v>
      </c>
      <c r="M324" s="172">
        <v>0</v>
      </c>
      <c r="N324" s="173"/>
      <c r="O324" s="343">
        <v>1682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53">
        <v>2525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1364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2290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2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4320</v>
      </c>
      <c r="M329" s="172">
        <v>0</v>
      </c>
      <c r="N329" s="173"/>
      <c r="O329" s="218">
        <f>420+480</f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360+480</f>
        <v>840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480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700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700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700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5260</v>
      </c>
      <c r="M330" s="172">
        <v>0</v>
      </c>
      <c r="N330" s="173"/>
      <c r="O330" s="218">
        <f>420+660</f>
        <v>1080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420+660</f>
        <v>1080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v>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11</v>
      </c>
      <c r="M334" s="172">
        <v>0</v>
      </c>
      <c r="N334" s="173"/>
      <c r="O334" s="280">
        <v>1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437</v>
      </c>
      <c r="H341" s="168" t="s">
        <v>69</v>
      </c>
      <c r="I341" s="168"/>
      <c r="J341" s="158"/>
      <c r="K341" s="172">
        <v>0</v>
      </c>
      <c r="L341" s="177">
        <f t="shared" si="11"/>
        <v>8700</v>
      </c>
      <c r="M341" s="172">
        <v>0</v>
      </c>
      <c r="N341" s="173"/>
      <c r="O341" s="218">
        <f>540+990</f>
        <v>1530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540+990</f>
        <v>1530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450+990</f>
        <v>1440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1400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1400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1400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20058608</v>
      </c>
      <c r="G342" s="171" t="s">
        <v>438</v>
      </c>
      <c r="H342" s="168" t="s">
        <v>69</v>
      </c>
      <c r="I342" s="168"/>
      <c r="J342" s="158"/>
      <c r="K342" s="172">
        <v>0</v>
      </c>
      <c r="L342" s="177">
        <f t="shared" si="11"/>
        <v>3720</v>
      </c>
      <c r="M342" s="172">
        <v>0</v>
      </c>
      <c r="N342" s="173"/>
      <c r="O342" s="218">
        <f>240+240</f>
        <v>480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f>660+240</f>
        <v>900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f>540+300</f>
        <v>840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v>500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500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500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9180</v>
      </c>
      <c r="M344" s="172">
        <v>0</v>
      </c>
      <c r="N344" s="173"/>
      <c r="O344" s="218">
        <f>600+960</f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f>600+960</f>
        <v>1560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600+960</f>
        <v>1560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7868</v>
      </c>
      <c r="M353" s="313"/>
      <c r="N353" s="314"/>
      <c r="O353" s="364">
        <v>1588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54">
        <v>2426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5">
        <v>1754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530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870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29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>
      <c r="A354" s="167">
        <v>353</v>
      </c>
      <c r="B354" s="298"/>
      <c r="C354" s="298"/>
      <c r="D354" s="298"/>
      <c r="E354" s="299"/>
      <c r="F354" s="303">
        <v>1113220</v>
      </c>
      <c r="G354" s="438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29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2920</v>
      </c>
      <c r="M355" s="313"/>
      <c r="N355" s="314"/>
      <c r="O355" s="364">
        <v>346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327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737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300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56">
        <v>490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720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439</v>
      </c>
      <c r="H356" s="371" t="s">
        <v>69</v>
      </c>
      <c r="I356" s="298"/>
      <c r="J356" s="312"/>
      <c r="K356" s="313"/>
      <c r="L356" s="177">
        <f t="shared" ref="L356:L360" si="17">SUM(O356,Y356,AI356,AS356,BC356,BM356,BW356)</f>
        <v>5868</v>
      </c>
      <c r="M356" s="313"/>
      <c r="N356" s="314"/>
      <c r="O356" s="364">
        <f>288+792</f>
        <v>1080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f>288+792</f>
        <v>1080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f>252+756</f>
        <v>1008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900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900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50">
        <v>900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440</v>
      </c>
      <c r="H357" s="373" t="s">
        <v>69</v>
      </c>
      <c r="I357" s="298"/>
      <c r="J357" s="312"/>
      <c r="K357" s="313"/>
      <c r="L357" s="177">
        <f t="shared" si="17"/>
        <v>6300</v>
      </c>
      <c r="M357" s="313"/>
      <c r="N357" s="314"/>
      <c r="O357" s="364">
        <f>180+720</f>
        <v>900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f>180+720</f>
        <v>900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f>180+720</f>
        <v>900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1200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1200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316">
        <v>1200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194">
        <v>20059086</v>
      </c>
      <c r="G358" s="238" t="s">
        <v>441</v>
      </c>
      <c r="H358" s="373" t="s">
        <v>69</v>
      </c>
      <c r="I358" s="298"/>
      <c r="J358" s="312"/>
      <c r="K358" s="313"/>
      <c r="L358" s="177">
        <f t="shared" si="17"/>
        <v>8850</v>
      </c>
      <c r="M358" s="313"/>
      <c r="N358" s="314"/>
      <c r="O358" s="364">
        <f>600+1200</f>
        <v>1800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6">
        <f>600+1200</f>
        <v>1800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>
        <f>450+1200</f>
        <v>1650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>
        <v>1200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>
        <v>1200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>
        <v>1200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442</v>
      </c>
      <c r="H359" s="373" t="s">
        <v>69</v>
      </c>
      <c r="I359" s="298"/>
      <c r="J359" s="312"/>
      <c r="K359" s="313"/>
      <c r="L359" s="177">
        <f t="shared" si="17"/>
        <v>10800</v>
      </c>
      <c r="M359" s="313"/>
      <c r="N359" s="314"/>
      <c r="O359" s="364">
        <f>810+1620</f>
        <v>2430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f>810+1620</f>
        <v>2430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f>810+1530</f>
        <v>2340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1200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1200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>
        <v>1200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443</v>
      </c>
      <c r="H360" s="373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4">
        <f>660+1260</f>
        <v>1920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f>660+1260</f>
        <v>1920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f>660+1200</f>
        <v>1860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1200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1200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316">
        <v>1200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159">
        <f t="shared" ref="L361:L364" si="18">SUM(O361,Y361,AI361,AS361,BC361,BM361,BW361)</f>
        <v>3702</v>
      </c>
      <c r="M361" s="313"/>
      <c r="N361" s="314"/>
      <c r="O361" s="364">
        <v>458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399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905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400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600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29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940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159">
        <f t="shared" si="18"/>
        <v>3930</v>
      </c>
      <c r="M362" s="313"/>
      <c r="N362" s="314"/>
      <c r="O362" s="364">
        <v>480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613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55">
        <v>1147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520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770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29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400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357</v>
      </c>
      <c r="B363" s="298"/>
      <c r="C363" s="298"/>
      <c r="D363" s="298"/>
      <c r="E363" s="299"/>
      <c r="F363" s="331">
        <v>1113223</v>
      </c>
      <c r="G363" s="332" t="s">
        <v>428</v>
      </c>
      <c r="H363" s="372" t="s">
        <v>42</v>
      </c>
      <c r="I363" s="298"/>
      <c r="J363" s="312"/>
      <c r="K363" s="313"/>
      <c r="L363" s="159">
        <f t="shared" si="18"/>
        <v>2907</v>
      </c>
      <c r="M363" s="313"/>
      <c r="N363" s="314"/>
      <c r="O363" s="364">
        <v>366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366">
        <v>334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55">
        <v>1047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367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368">
        <v>410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29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9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167">
        <v>358</v>
      </c>
      <c r="B364" s="298"/>
      <c r="C364" s="298"/>
      <c r="D364" s="298"/>
      <c r="E364" s="299"/>
      <c r="F364" s="441">
        <v>1113224</v>
      </c>
      <c r="G364" s="380" t="s">
        <v>429</v>
      </c>
      <c r="H364" s="372" t="s">
        <v>42</v>
      </c>
      <c r="I364" s="298"/>
      <c r="J364" s="312"/>
      <c r="K364" s="313"/>
      <c r="L364" s="159">
        <f t="shared" si="18"/>
        <v>4152</v>
      </c>
      <c r="M364" s="313"/>
      <c r="N364" s="314"/>
      <c r="O364" s="364">
        <v>1113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167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741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761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870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29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167">
        <v>359</v>
      </c>
      <c r="B365" s="298"/>
      <c r="C365" s="298"/>
      <c r="D365" s="298"/>
      <c r="E365" s="299"/>
      <c r="F365" s="424">
        <v>1113225</v>
      </c>
      <c r="G365" s="380" t="s">
        <v>434</v>
      </c>
      <c r="H365" s="372" t="s">
        <v>42</v>
      </c>
      <c r="I365" s="298"/>
      <c r="J365" s="312"/>
      <c r="K365" s="313"/>
      <c r="L365" s="177">
        <f>SUM(O365,Y365,AI365,AS365,BC365,BM365,BW365)</f>
        <v>0</v>
      </c>
      <c r="M365" s="313"/>
      <c r="N365" s="314"/>
      <c r="O365" s="364"/>
      <c r="P365" s="314"/>
      <c r="Q365" s="315"/>
      <c r="R365" s="314"/>
      <c r="S365" s="314"/>
      <c r="T365" s="314"/>
      <c r="U365" s="314"/>
      <c r="V365" s="312"/>
      <c r="W365" s="314"/>
      <c r="X365" s="314"/>
      <c r="Y365" s="366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365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367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368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29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9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386</v>
      </c>
      <c r="Q366" s="243">
        <v>316</v>
      </c>
      <c r="R366" s="242" t="s">
        <v>387</v>
      </c>
      <c r="S366" s="243"/>
      <c r="T366" s="244"/>
      <c r="U366" s="244"/>
      <c r="V366" s="244"/>
      <c r="W366" s="236"/>
      <c r="X366" s="236"/>
      <c r="Y366" s="291"/>
      <c r="Z366" s="245"/>
      <c r="AA366" s="243">
        <v>316</v>
      </c>
      <c r="AB366" s="242" t="s">
        <v>387</v>
      </c>
      <c r="AC366" s="243"/>
      <c r="AD366" s="244"/>
      <c r="AE366" s="244"/>
      <c r="AF366" s="244"/>
      <c r="AG366" s="236"/>
      <c r="AH366" s="236"/>
      <c r="AI366" s="291"/>
      <c r="AJ366" s="245"/>
      <c r="AK366" s="243">
        <v>316</v>
      </c>
      <c r="AL366" s="242" t="s">
        <v>387</v>
      </c>
      <c r="AM366" s="243"/>
      <c r="AN366" s="244"/>
      <c r="AO366" s="244"/>
      <c r="AP366" s="244"/>
      <c r="AQ366" s="236"/>
      <c r="AR366" s="236"/>
      <c r="AS366" s="291"/>
      <c r="AT366" s="245"/>
      <c r="AU366" s="243">
        <v>316</v>
      </c>
      <c r="AV366" s="242" t="s">
        <v>387</v>
      </c>
      <c r="AW366" s="243"/>
      <c r="AX366" s="244"/>
      <c r="AY366" s="244"/>
      <c r="AZ366" s="244"/>
      <c r="BA366" s="236"/>
      <c r="BB366" s="236"/>
      <c r="BC366" s="325"/>
      <c r="BD366" s="245"/>
      <c r="BE366" s="243">
        <v>316</v>
      </c>
      <c r="BF366" s="242" t="s">
        <v>387</v>
      </c>
      <c r="BG366" s="243"/>
      <c r="BH366" s="244"/>
      <c r="BI366" s="244"/>
      <c r="BJ366" s="244"/>
      <c r="BK366" s="236"/>
      <c r="BL366" s="236"/>
      <c r="BM366" s="291"/>
      <c r="BN366" s="245"/>
      <c r="BO366" s="243">
        <v>316</v>
      </c>
      <c r="BP366" s="242" t="s">
        <v>387</v>
      </c>
      <c r="BQ366" s="243"/>
      <c r="BR366" s="244"/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481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388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354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481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390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355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391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325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392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325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393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325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15.75" customHeight="1">
      <c r="AS372" s="324"/>
      <c r="BC372" s="325"/>
    </row>
    <row r="373" spans="1:83" ht="15.75" customHeight="1">
      <c r="AS373" s="324"/>
      <c r="BC373" s="325"/>
    </row>
    <row r="374" spans="1:83" ht="15.75" customHeight="1">
      <c r="AS374" s="324"/>
      <c r="BC374" s="325"/>
    </row>
    <row r="375" spans="1:83" ht="15.75" customHeight="1">
      <c r="AS375" s="324"/>
      <c r="BC375" s="326"/>
    </row>
    <row r="376" spans="1:83" ht="15.75" customHeight="1">
      <c r="AS376" s="324"/>
      <c r="BC376" s="327"/>
    </row>
    <row r="377" spans="1:83" ht="15.75" customHeight="1">
      <c r="AS377" s="324"/>
      <c r="BC377" s="325"/>
    </row>
    <row r="378" spans="1:83" ht="15.75" customHeight="1">
      <c r="AS378" s="324"/>
      <c r="BC378" s="325"/>
    </row>
    <row r="379" spans="1:83" ht="15.75" customHeight="1">
      <c r="AS379" s="324"/>
      <c r="BC379" s="328"/>
    </row>
    <row r="380" spans="1:83" ht="15.75" customHeight="1">
      <c r="AS380" s="324"/>
      <c r="BC380" s="328"/>
    </row>
    <row r="381" spans="1:83" ht="15.75" customHeight="1">
      <c r="AS381" s="324"/>
      <c r="BC381" s="328"/>
    </row>
    <row r="382" spans="1:83" ht="15.75" customHeight="1">
      <c r="AS382" s="324"/>
      <c r="BC382" s="328"/>
    </row>
    <row r="383" spans="1:83" ht="15.75" customHeight="1">
      <c r="AS383" s="324"/>
      <c r="BC383" s="327"/>
    </row>
    <row r="384" spans="1:83" ht="15.75" customHeight="1">
      <c r="AS384" s="324"/>
      <c r="BC384" s="325"/>
    </row>
    <row r="385" spans="45:55" ht="15.75" customHeight="1">
      <c r="AS385" s="324"/>
      <c r="BC385" s="328"/>
    </row>
    <row r="386" spans="45:55" ht="15.75" customHeight="1">
      <c r="AS386" s="324"/>
      <c r="BC386" s="326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5"/>
    </row>
    <row r="390" spans="45:55" ht="15.75" customHeight="1">
      <c r="AS390" s="324"/>
      <c r="BC390" s="325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8"/>
    </row>
  </sheetData>
  <autoFilter ref="H1:H371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3" t="s">
        <v>14</v>
      </c>
      <c r="B1" s="531"/>
      <c r="C1" s="531"/>
      <c r="D1" s="531"/>
      <c r="E1" s="531"/>
      <c r="F1" s="544"/>
      <c r="G1" s="116"/>
      <c r="H1" s="535" t="s">
        <v>15</v>
      </c>
      <c r="I1" s="536"/>
      <c r="J1" s="536"/>
      <c r="K1" s="536"/>
      <c r="L1" s="536"/>
      <c r="M1" s="542"/>
      <c r="N1" s="116"/>
      <c r="O1" s="535" t="s">
        <v>16</v>
      </c>
      <c r="P1" s="536"/>
      <c r="Q1" s="536"/>
      <c r="R1" s="536"/>
      <c r="S1" s="536"/>
      <c r="T1" s="536"/>
      <c r="U1" s="116"/>
      <c r="V1" s="535" t="s">
        <v>17</v>
      </c>
      <c r="W1" s="536"/>
      <c r="X1" s="536"/>
      <c r="Y1" s="536"/>
      <c r="Z1" s="536"/>
      <c r="AA1" s="536"/>
      <c r="AB1" s="116"/>
      <c r="AC1" s="535" t="s">
        <v>394</v>
      </c>
      <c r="AD1" s="536"/>
      <c r="AE1" s="536"/>
      <c r="AF1" s="536"/>
      <c r="AG1" s="536"/>
      <c r="AH1" s="536"/>
      <c r="AI1" s="116"/>
      <c r="AJ1" s="535" t="s">
        <v>19</v>
      </c>
      <c r="AK1" s="536"/>
      <c r="AL1" s="536"/>
      <c r="AM1" s="536"/>
      <c r="AN1" s="536"/>
      <c r="AO1" s="536"/>
      <c r="AP1" s="116"/>
      <c r="AQ1" s="535" t="s">
        <v>395</v>
      </c>
      <c r="AR1" s="536"/>
      <c r="AS1" s="536"/>
      <c r="AT1" s="536"/>
      <c r="AU1" s="536"/>
      <c r="AV1" s="5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7" t="s">
        <v>10</v>
      </c>
      <c r="CU1" s="533"/>
      <c r="CV1" s="533"/>
      <c r="CW1" s="533"/>
      <c r="CX1" s="533"/>
      <c r="CY1" s="533"/>
      <c r="CZ1" s="533"/>
      <c r="DA1" s="533"/>
      <c r="DB1" s="533"/>
      <c r="DC1" s="533"/>
      <c r="DD1" s="533"/>
      <c r="DE1" s="533"/>
      <c r="DF1" s="533"/>
      <c r="DG1" s="533"/>
      <c r="DH1" s="533"/>
      <c r="DI1" s="533"/>
      <c r="DJ1" s="533"/>
      <c r="DK1" s="533"/>
      <c r="DL1" s="533"/>
      <c r="DM1" s="533"/>
      <c r="DN1" s="5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2" t="s">
        <v>18</v>
      </c>
      <c r="BC2" s="533"/>
      <c r="BD2" s="533"/>
      <c r="BE2" s="534"/>
      <c r="BF2" s="538" t="s">
        <v>368</v>
      </c>
      <c r="BG2" s="539"/>
      <c r="BH2" s="539"/>
      <c r="BI2" s="539"/>
      <c r="BJ2" s="539"/>
      <c r="BK2" s="540"/>
      <c r="BL2" s="532" t="s">
        <v>19</v>
      </c>
      <c r="BM2" s="533"/>
      <c r="BN2" s="533"/>
      <c r="BO2" s="534"/>
      <c r="BP2" s="538" t="s">
        <v>368</v>
      </c>
      <c r="BQ2" s="539"/>
      <c r="BR2" s="539"/>
      <c r="BS2" s="539"/>
      <c r="BT2" s="539"/>
      <c r="BU2" s="540"/>
      <c r="BV2" s="532" t="s">
        <v>20</v>
      </c>
      <c r="BW2" s="5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2" t="s">
        <v>17</v>
      </c>
      <c r="CI2" s="533"/>
      <c r="CJ2" s="534"/>
      <c r="CK2" s="532" t="s">
        <v>18</v>
      </c>
      <c r="CL2" s="533"/>
      <c r="CM2" s="534"/>
      <c r="CN2" s="532" t="s">
        <v>19</v>
      </c>
      <c r="CO2" s="533"/>
      <c r="CP2" s="534"/>
      <c r="CQ2" s="532" t="s">
        <v>20</v>
      </c>
      <c r="CR2" s="533"/>
      <c r="CS2" s="534"/>
      <c r="CT2" s="532" t="s">
        <v>14</v>
      </c>
      <c r="CU2" s="533"/>
      <c r="CV2" s="534"/>
      <c r="CW2" s="532" t="s">
        <v>15</v>
      </c>
      <c r="CX2" s="533"/>
      <c r="CY2" s="534"/>
      <c r="CZ2" s="532" t="s">
        <v>16</v>
      </c>
      <c r="DA2" s="533"/>
      <c r="DB2" s="534"/>
      <c r="DC2" s="532" t="s">
        <v>17</v>
      </c>
      <c r="DD2" s="533"/>
      <c r="DE2" s="534"/>
      <c r="DF2" s="532" t="s">
        <v>18</v>
      </c>
      <c r="DG2" s="533"/>
      <c r="DH2" s="534"/>
      <c r="DI2" s="532" t="s">
        <v>19</v>
      </c>
      <c r="DJ2" s="533"/>
      <c r="DK2" s="534"/>
      <c r="DL2" s="532" t="s">
        <v>20</v>
      </c>
      <c r="DM2" s="533"/>
      <c r="DN2" s="5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2"/>
      <c r="BC3" s="533"/>
      <c r="BD3" s="533"/>
      <c r="BE3" s="534"/>
      <c r="BF3" s="541"/>
      <c r="BG3" s="536"/>
      <c r="BH3" s="536"/>
      <c r="BI3" s="536"/>
      <c r="BJ3" s="536"/>
      <c r="BK3" s="542"/>
      <c r="BL3" s="532"/>
      <c r="BM3" s="533"/>
      <c r="BN3" s="533"/>
      <c r="BO3" s="534"/>
      <c r="BP3" s="541"/>
      <c r="BQ3" s="536"/>
      <c r="BR3" s="536"/>
      <c r="BS3" s="536"/>
      <c r="BT3" s="536"/>
      <c r="BU3" s="542"/>
      <c r="BV3" s="532"/>
      <c r="BW3" s="5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2"/>
      <c r="DG3" s="533"/>
      <c r="DH3" s="534"/>
      <c r="DI3" s="532"/>
      <c r="DJ3" s="533"/>
      <c r="DK3" s="534"/>
      <c r="DL3" s="532"/>
      <c r="DM3" s="533"/>
      <c r="DN3" s="5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0" t="s">
        <v>386</v>
      </c>
      <c r="P359" s="5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0" t="s">
        <v>386</v>
      </c>
      <c r="Z359" s="5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0" t="s">
        <v>386</v>
      </c>
      <c r="AJ359" s="5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0" t="s">
        <v>386</v>
      </c>
      <c r="AT359" s="5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0" t="s">
        <v>386</v>
      </c>
      <c r="BD359" s="5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0" t="s">
        <v>386</v>
      </c>
      <c r="BN359" s="5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0" t="s">
        <v>386</v>
      </c>
      <c r="BX359" s="531"/>
      <c r="BY359" s="5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0" t="s">
        <v>391</v>
      </c>
      <c r="P362" s="5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0" t="s">
        <v>391</v>
      </c>
      <c r="Z362" s="5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0" t="s">
        <v>391</v>
      </c>
      <c r="AJ362" s="5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0" t="s">
        <v>391</v>
      </c>
      <c r="AT362" s="5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0" t="s">
        <v>391</v>
      </c>
      <c r="BD362" s="5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0" t="s">
        <v>391</v>
      </c>
      <c r="BN362" s="5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0" t="s">
        <v>391</v>
      </c>
      <c r="BX362" s="531"/>
      <c r="BY362" s="531"/>
      <c r="BZ362" s="531"/>
      <c r="CA362" s="531"/>
      <c r="CB362" s="531"/>
      <c r="CC362" s="531"/>
      <c r="CD362" s="531"/>
      <c r="CE362" s="5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0" t="s">
        <v>392</v>
      </c>
      <c r="P363" s="5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0" t="s">
        <v>392</v>
      </c>
      <c r="Z363" s="5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0" t="s">
        <v>392</v>
      </c>
      <c r="AJ363" s="5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0" t="s">
        <v>392</v>
      </c>
      <c r="AT363" s="5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0" t="s">
        <v>392</v>
      </c>
      <c r="BD363" s="5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0" t="s">
        <v>392</v>
      </c>
      <c r="BN363" s="5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0" t="s">
        <v>392</v>
      </c>
      <c r="BX363" s="531"/>
      <c r="BY363" s="531"/>
      <c r="BZ363" s="531"/>
      <c r="CA363" s="531"/>
      <c r="CB363" s="531"/>
      <c r="CC363" s="531"/>
      <c r="CD363" s="531"/>
      <c r="CE363" s="5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0" t="s">
        <v>393</v>
      </c>
      <c r="P364" s="5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0" t="s">
        <v>393</v>
      </c>
      <c r="Z364" s="5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0" t="s">
        <v>393</v>
      </c>
      <c r="AJ364" s="5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0" t="s">
        <v>393</v>
      </c>
      <c r="AT364" s="5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0" t="s">
        <v>393</v>
      </c>
      <c r="BD364" s="5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0" t="s">
        <v>393</v>
      </c>
      <c r="BN364" s="5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0" t="s">
        <v>393</v>
      </c>
      <c r="BX364" s="531"/>
      <c r="BY364" s="531"/>
      <c r="BZ364" s="531"/>
      <c r="CA364" s="531"/>
      <c r="CB364" s="531"/>
      <c r="CC364" s="531"/>
      <c r="CD364" s="531"/>
      <c r="CE364" s="53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75"/>
  <sheetViews>
    <sheetView topLeftCell="B1" zoomScale="90" zoomScaleNormal="90" workbookViewId="0">
      <selection activeCell="CF155" sqref="CF15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13" t="s">
        <v>0</v>
      </c>
      <c r="B1" s="514" t="s">
        <v>1</v>
      </c>
      <c r="C1" s="514" t="s">
        <v>2</v>
      </c>
      <c r="D1" s="514" t="s">
        <v>3</v>
      </c>
      <c r="E1" s="514" t="s">
        <v>4</v>
      </c>
      <c r="F1" s="508" t="s">
        <v>5</v>
      </c>
      <c r="G1" s="511" t="s">
        <v>6</v>
      </c>
      <c r="H1" s="155" t="s">
        <v>7</v>
      </c>
      <c r="I1" s="512" t="s">
        <v>8</v>
      </c>
      <c r="J1" s="516"/>
      <c r="K1" s="507"/>
      <c r="L1" s="515"/>
      <c r="M1" s="516"/>
      <c r="N1" s="523" t="s">
        <v>431</v>
      </c>
      <c r="O1" s="515"/>
      <c r="P1" s="515"/>
      <c r="Q1" s="515"/>
      <c r="R1" s="515"/>
      <c r="S1" s="515"/>
      <c r="T1" s="515"/>
      <c r="U1" s="515"/>
      <c r="V1" s="515"/>
      <c r="W1" s="515"/>
      <c r="X1" s="515"/>
      <c r="Y1" s="515"/>
      <c r="Z1" s="515"/>
      <c r="AA1" s="515"/>
      <c r="AB1" s="515"/>
      <c r="AC1" s="515"/>
      <c r="AD1" s="515"/>
      <c r="AE1" s="515"/>
      <c r="AF1" s="515"/>
      <c r="AG1" s="515"/>
      <c r="AH1" s="515"/>
      <c r="AI1" s="515"/>
      <c r="AJ1" s="515"/>
      <c r="AK1" s="515"/>
      <c r="AL1" s="515"/>
      <c r="AM1" s="515"/>
      <c r="AN1" s="515"/>
      <c r="AO1" s="515"/>
      <c r="AP1" s="515"/>
      <c r="AQ1" s="515"/>
      <c r="AR1" s="515"/>
      <c r="AS1" s="515"/>
      <c r="AT1" s="515"/>
      <c r="AU1" s="515"/>
      <c r="AV1" s="515"/>
      <c r="AW1" s="515"/>
      <c r="AX1" s="515"/>
      <c r="AY1" s="515"/>
      <c r="AZ1" s="515"/>
      <c r="BA1" s="515"/>
      <c r="BB1" s="515"/>
      <c r="BC1" s="515"/>
      <c r="BD1" s="515"/>
      <c r="BE1" s="515"/>
      <c r="BF1" s="515"/>
      <c r="BG1" s="515"/>
      <c r="BH1" s="515"/>
      <c r="BI1" s="515"/>
      <c r="BJ1" s="515"/>
      <c r="BK1" s="515"/>
      <c r="BL1" s="515"/>
      <c r="BM1" s="515"/>
      <c r="BN1" s="515"/>
      <c r="BO1" s="515"/>
      <c r="BP1" s="515"/>
      <c r="BQ1" s="515"/>
      <c r="BR1" s="515"/>
      <c r="BS1" s="515"/>
      <c r="BT1" s="515"/>
      <c r="BU1" s="515"/>
      <c r="BV1" s="515"/>
      <c r="BW1" s="515"/>
      <c r="BX1" s="515"/>
      <c r="BY1" s="515"/>
      <c r="BZ1" s="515"/>
      <c r="CA1" s="515"/>
      <c r="CB1" s="515"/>
      <c r="CC1" s="515"/>
      <c r="CD1" s="515"/>
      <c r="CE1" s="516"/>
    </row>
    <row r="2" spans="1:83" ht="26.25" hidden="1">
      <c r="A2" s="509"/>
      <c r="B2" s="509"/>
      <c r="C2" s="509"/>
      <c r="D2" s="509"/>
      <c r="E2" s="509"/>
      <c r="F2" s="509"/>
      <c r="G2" s="509"/>
      <c r="H2" s="246"/>
      <c r="I2" s="524" t="s">
        <v>11</v>
      </c>
      <c r="J2" s="524" t="s">
        <v>12</v>
      </c>
      <c r="K2" s="507" t="s">
        <v>13</v>
      </c>
      <c r="L2" s="515"/>
      <c r="M2" s="516"/>
      <c r="N2" s="500" t="s">
        <v>14</v>
      </c>
      <c r="O2" s="515"/>
      <c r="P2" s="515"/>
      <c r="Q2" s="516"/>
      <c r="R2" s="517" t="s">
        <v>368</v>
      </c>
      <c r="S2" s="518"/>
      <c r="T2" s="518"/>
      <c r="U2" s="518"/>
      <c r="V2" s="518"/>
      <c r="W2" s="519"/>
      <c r="X2" s="500" t="s">
        <v>15</v>
      </c>
      <c r="Y2" s="515"/>
      <c r="Z2" s="515"/>
      <c r="AA2" s="516"/>
      <c r="AB2" s="517" t="s">
        <v>368</v>
      </c>
      <c r="AC2" s="518"/>
      <c r="AD2" s="518"/>
      <c r="AE2" s="518"/>
      <c r="AF2" s="518"/>
      <c r="AG2" s="519"/>
      <c r="AH2" s="500" t="s">
        <v>16</v>
      </c>
      <c r="AI2" s="515"/>
      <c r="AJ2" s="515"/>
      <c r="AK2" s="516"/>
      <c r="AL2" s="517" t="s">
        <v>368</v>
      </c>
      <c r="AM2" s="518"/>
      <c r="AN2" s="518"/>
      <c r="AO2" s="518"/>
      <c r="AP2" s="518"/>
      <c r="AQ2" s="519"/>
      <c r="AR2" s="500" t="s">
        <v>17</v>
      </c>
      <c r="AS2" s="515"/>
      <c r="AT2" s="515"/>
      <c r="AU2" s="516"/>
      <c r="AV2" s="517" t="s">
        <v>368</v>
      </c>
      <c r="AW2" s="518"/>
      <c r="AX2" s="518"/>
      <c r="AY2" s="518"/>
      <c r="AZ2" s="518"/>
      <c r="BA2" s="519"/>
      <c r="BB2" s="500" t="s">
        <v>18</v>
      </c>
      <c r="BC2" s="515"/>
      <c r="BD2" s="515"/>
      <c r="BE2" s="516"/>
      <c r="BF2" s="517" t="s">
        <v>368</v>
      </c>
      <c r="BG2" s="518"/>
      <c r="BH2" s="518"/>
      <c r="BI2" s="518"/>
      <c r="BJ2" s="518"/>
      <c r="BK2" s="519"/>
      <c r="BL2" s="500" t="s">
        <v>19</v>
      </c>
      <c r="BM2" s="515"/>
      <c r="BN2" s="515"/>
      <c r="BO2" s="516"/>
      <c r="BP2" s="517" t="s">
        <v>368</v>
      </c>
      <c r="BQ2" s="518"/>
      <c r="BR2" s="518"/>
      <c r="BS2" s="518"/>
      <c r="BT2" s="518"/>
      <c r="BU2" s="519"/>
      <c r="BV2" s="500" t="s">
        <v>20</v>
      </c>
      <c r="BW2" s="515"/>
      <c r="BX2" s="515"/>
      <c r="BY2" s="516"/>
      <c r="BZ2" s="517" t="s">
        <v>368</v>
      </c>
      <c r="CA2" s="518"/>
      <c r="CB2" s="518"/>
      <c r="CC2" s="518"/>
      <c r="CD2" s="518"/>
      <c r="CE2" s="519"/>
    </row>
    <row r="3" spans="1:83" ht="26.25" hidden="1">
      <c r="A3" s="509"/>
      <c r="B3" s="509"/>
      <c r="C3" s="509"/>
      <c r="D3" s="509"/>
      <c r="E3" s="509"/>
      <c r="F3" s="509"/>
      <c r="G3" s="509"/>
      <c r="H3" s="246"/>
      <c r="I3" s="509"/>
      <c r="J3" s="509"/>
      <c r="K3" s="507" t="s">
        <v>21</v>
      </c>
      <c r="L3" s="515"/>
      <c r="M3" s="516"/>
      <c r="N3" s="500"/>
      <c r="O3" s="515"/>
      <c r="P3" s="515"/>
      <c r="Q3" s="516"/>
      <c r="R3" s="520"/>
      <c r="S3" s="521"/>
      <c r="T3" s="521"/>
      <c r="U3" s="521"/>
      <c r="V3" s="521"/>
      <c r="W3" s="522"/>
      <c r="X3" s="500"/>
      <c r="Y3" s="515"/>
      <c r="Z3" s="515"/>
      <c r="AA3" s="516"/>
      <c r="AB3" s="520"/>
      <c r="AC3" s="521"/>
      <c r="AD3" s="521"/>
      <c r="AE3" s="521"/>
      <c r="AF3" s="521"/>
      <c r="AG3" s="522"/>
      <c r="AH3" s="500"/>
      <c r="AI3" s="515"/>
      <c r="AJ3" s="515"/>
      <c r="AK3" s="516"/>
      <c r="AL3" s="520"/>
      <c r="AM3" s="521"/>
      <c r="AN3" s="521"/>
      <c r="AO3" s="521"/>
      <c r="AP3" s="521"/>
      <c r="AQ3" s="522"/>
      <c r="AR3" s="500"/>
      <c r="AS3" s="515"/>
      <c r="AT3" s="515"/>
      <c r="AU3" s="516"/>
      <c r="AV3" s="520"/>
      <c r="AW3" s="521"/>
      <c r="AX3" s="521"/>
      <c r="AY3" s="521"/>
      <c r="AZ3" s="521"/>
      <c r="BA3" s="522"/>
      <c r="BB3" s="500"/>
      <c r="BC3" s="515"/>
      <c r="BD3" s="515"/>
      <c r="BE3" s="516"/>
      <c r="BF3" s="520"/>
      <c r="BG3" s="521"/>
      <c r="BH3" s="521"/>
      <c r="BI3" s="521"/>
      <c r="BJ3" s="521"/>
      <c r="BK3" s="522"/>
      <c r="BL3" s="500"/>
      <c r="BM3" s="515"/>
      <c r="BN3" s="515"/>
      <c r="BO3" s="516"/>
      <c r="BP3" s="520"/>
      <c r="BQ3" s="521"/>
      <c r="BR3" s="521"/>
      <c r="BS3" s="521"/>
      <c r="BT3" s="521"/>
      <c r="BU3" s="522"/>
      <c r="BV3" s="500"/>
      <c r="BW3" s="515"/>
      <c r="BX3" s="515"/>
      <c r="BY3" s="516"/>
      <c r="BZ3" s="520"/>
      <c r="CA3" s="521"/>
      <c r="CB3" s="521"/>
      <c r="CC3" s="521"/>
      <c r="CD3" s="521"/>
      <c r="CE3" s="522"/>
    </row>
    <row r="4" spans="1:83" ht="56.25" hidden="1" customHeight="1">
      <c r="A4" s="510"/>
      <c r="B4" s="510"/>
      <c r="C4" s="510"/>
      <c r="D4" s="510"/>
      <c r="E4" s="510"/>
      <c r="F4" s="510"/>
      <c r="G4" s="510"/>
      <c r="H4" s="247"/>
      <c r="I4" s="510"/>
      <c r="J4" s="51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2710</v>
      </c>
      <c r="M9" s="172">
        <v>0</v>
      </c>
      <c r="N9" s="173"/>
      <c r="O9" s="202">
        <v>2090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74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60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470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364</v>
      </c>
      <c r="M62" s="172">
        <v>0</v>
      </c>
      <c r="N62" s="173"/>
      <c r="O62" s="374">
        <v>111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474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112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470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77">
        <f t="shared" si="0"/>
        <v>19</v>
      </c>
      <c r="M92" s="172">
        <v>0</v>
      </c>
      <c r="N92" s="173"/>
      <c r="O92" s="202">
        <v>19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40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40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332</v>
      </c>
      <c r="M101" s="172">
        <v>0</v>
      </c>
      <c r="N101" s="173"/>
      <c r="O101" s="374">
        <v>101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124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74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107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70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68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5394</v>
      </c>
      <c r="M104" s="172">
        <v>0</v>
      </c>
      <c r="N104" s="173"/>
      <c r="O104" s="343">
        <v>938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740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729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70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1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26</v>
      </c>
      <c r="M107" s="172">
        <v>0</v>
      </c>
      <c r="N107" s="173"/>
      <c r="O107" s="202">
        <v>11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56</v>
      </c>
      <c r="M111" s="172">
        <v>0</v>
      </c>
      <c r="N111" s="173"/>
      <c r="O111" s="202">
        <v>26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3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415">
        <f t="shared" ref="L114" si="7">SUM(O114,Y114,AI114,AS114,BC114,BM114,BW114)</f>
        <v>765</v>
      </c>
      <c r="M114" s="462">
        <v>0</v>
      </c>
      <c r="N114" s="173"/>
      <c r="O114" s="374">
        <v>105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535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125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70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62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3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415">
        <f t="shared" ref="L141" si="8">SUM(O141,Y141,AI141,AS141,BC141,BM141,BW141)</f>
        <v>6909</v>
      </c>
      <c r="M141" s="462">
        <v>0</v>
      </c>
      <c r="N141" s="173"/>
      <c r="O141" s="343">
        <v>1169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1232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970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70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1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3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415">
        <f t="shared" ref="L144" si="9">SUM(O144,Y144,AI144,AS144,BC144,BM144,BW144)</f>
        <v>5152</v>
      </c>
      <c r="M144" s="462">
        <v>0</v>
      </c>
      <c r="N144" s="173"/>
      <c r="O144" s="343">
        <v>904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731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70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1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480+1260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480+1260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480+1260</f>
        <v>1740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21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26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339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3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415">
        <f t="shared" ref="L169" si="10">SUM(O169,Y169,AI169,AS169,BC169,BM169,BW169)</f>
        <v>5105</v>
      </c>
      <c r="M169" s="462">
        <v>0</v>
      </c>
      <c r="N169" s="173"/>
      <c r="O169" s="343">
        <v>1052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715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1153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70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1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71</v>
      </c>
      <c r="M170" s="172">
        <v>0</v>
      </c>
      <c r="N170" s="173"/>
      <c r="O170" s="218">
        <v>31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17010</v>
      </c>
      <c r="M171" s="172">
        <v>0</v>
      </c>
      <c r="N171" s="173"/>
      <c r="O171" s="218">
        <f>675+2250</f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720+2250</f>
        <v>2970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675+2205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675+2160</f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34">
        <f t="shared" si="0"/>
        <v>61</v>
      </c>
      <c r="M173" s="172">
        <v>0</v>
      </c>
      <c r="N173" s="173"/>
      <c r="O173" s="202">
        <v>31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415">
        <f t="shared" ref="L174" si="11">SUM(O174,Y174,AI174,AS174,BC174,BM174,BW174)</f>
        <v>588</v>
      </c>
      <c r="M174" s="462">
        <v>0</v>
      </c>
      <c r="N174" s="173"/>
      <c r="O174" s="374">
        <v>163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11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234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22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128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70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3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415">
        <f t="shared" ref="L180" si="12">SUM(O180,Y180,AI180,AS180,BC180,BM180,BW180)</f>
        <v>5692</v>
      </c>
      <c r="M180" s="462">
        <v>0</v>
      </c>
      <c r="N180" s="173"/>
      <c r="O180" s="343">
        <v>960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703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1050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779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1000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70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1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12940</v>
      </c>
      <c r="M185" s="172">
        <v>0</v>
      </c>
      <c r="N185" s="173"/>
      <c r="O185" s="218">
        <f>660+1500</f>
        <v>2160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660+1440</f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600+1440</f>
        <v>2040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600+1440</f>
        <v>2040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2300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6820</v>
      </c>
      <c r="M204" s="172">
        <v>0</v>
      </c>
      <c r="N204" s="173"/>
      <c r="O204" s="218">
        <f>380+780</f>
        <v>1160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440+780</f>
        <v>1220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420+640</f>
        <v>1060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360+620</f>
        <v>980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13888</v>
      </c>
      <c r="M222" s="172">
        <v>0</v>
      </c>
      <c r="N222" s="173"/>
      <c r="O222" s="218">
        <f>684+1656</f>
        <v>2340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720+1656</f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720+1620</f>
        <v>2340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648+1584</f>
        <v>2232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12876</v>
      </c>
      <c r="M223" s="172">
        <v>0</v>
      </c>
      <c r="N223" s="173"/>
      <c r="O223" s="218">
        <f>648+1548</f>
        <v>2196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684+1548</f>
        <v>2232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684+1512</f>
        <v>2196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576+1476</f>
        <v>2052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12048</v>
      </c>
      <c r="M224" s="172">
        <v>0</v>
      </c>
      <c r="N224" s="173"/>
      <c r="O224" s="218">
        <f>768+1664</f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768+1280</f>
        <v>2048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832+1216</f>
        <v>2048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768+1152</f>
        <v>1920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2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15580</v>
      </c>
      <c r="M300" s="172">
        <v>0</v>
      </c>
      <c r="N300" s="173"/>
      <c r="O300" s="218">
        <f>960+1620</f>
        <v>2580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1020+1620</f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1020+1560</f>
        <v>2580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960+1620</f>
        <v>2580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8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415">
        <f t="shared" si="13"/>
        <v>0</v>
      </c>
      <c r="M320" s="46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70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415">
        <f t="shared" si="13"/>
        <v>0</v>
      </c>
      <c r="M321" s="46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70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61"/>
      <c r="K322" s="313">
        <v>0</v>
      </c>
      <c r="L322" s="415">
        <f t="shared" si="13"/>
        <v>4464</v>
      </c>
      <c r="M322" s="462">
        <v>0</v>
      </c>
      <c r="N322" s="173"/>
      <c r="O322" s="342">
        <v>808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718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868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700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570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70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1">
        <v>800</v>
      </c>
      <c r="BX322" s="173">
        <v>0</v>
      </c>
      <c r="BY322" s="210">
        <f t="shared" si="1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415">
        <f t="shared" si="13"/>
        <v>4346</v>
      </c>
      <c r="M323" s="462">
        <v>0</v>
      </c>
      <c r="N323" s="173"/>
      <c r="O323" s="343">
        <v>735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681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784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600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70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1">
        <v>900</v>
      </c>
      <c r="BX323" s="173">
        <v>0</v>
      </c>
      <c r="BY323" s="210">
        <f t="shared" si="1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415">
        <f t="shared" si="13"/>
        <v>9393</v>
      </c>
      <c r="M324" s="462">
        <v>0</v>
      </c>
      <c r="N324" s="173"/>
      <c r="O324" s="343">
        <v>1570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2475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1433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1490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925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70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1">
        <v>1500</v>
      </c>
      <c r="BX324" s="173">
        <v>0</v>
      </c>
      <c r="BY324" s="210">
        <f t="shared" si="1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415">
        <f t="shared" si="13"/>
        <v>0</v>
      </c>
      <c r="M325" s="46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70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2700</v>
      </c>
      <c r="M329" s="172">
        <v>0</v>
      </c>
      <c r="N329" s="173"/>
      <c r="O329" s="218">
        <v>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4780</v>
      </c>
      <c r="M330" s="172">
        <v>0</v>
      </c>
      <c r="N330" s="173"/>
      <c r="O330" s="218">
        <f>540+660</f>
        <v>1200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180+60</f>
        <v>240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f>540+600</f>
        <v>1140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9">
        <f t="shared" si="13"/>
        <v>12</v>
      </c>
      <c r="M334" s="172">
        <v>0</v>
      </c>
      <c r="N334" s="173"/>
      <c r="O334" s="280">
        <v>0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1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3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3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3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61"/>
      <c r="K335" s="313">
        <v>0</v>
      </c>
      <c r="L335" s="415">
        <f t="shared" si="13"/>
        <v>0</v>
      </c>
      <c r="M335" s="46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70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415">
        <f t="shared" si="13"/>
        <v>0</v>
      </c>
      <c r="M336" s="46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70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1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1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3"/>
        <v>9420</v>
      </c>
      <c r="M352" s="172">
        <v>0</v>
      </c>
      <c r="N352" s="173"/>
      <c r="O352" s="339">
        <f>600+960</f>
        <v>1560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600+960</f>
        <v>1560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600+900</f>
        <v>1500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1600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1600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1600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437</v>
      </c>
      <c r="H353" s="168" t="s">
        <v>69</v>
      </c>
      <c r="I353" s="168"/>
      <c r="J353" s="158"/>
      <c r="K353" s="172">
        <v>0</v>
      </c>
      <c r="L353" s="159">
        <f t="shared" si="13"/>
        <v>8580</v>
      </c>
      <c r="M353" s="172">
        <v>0</v>
      </c>
      <c r="N353" s="173"/>
      <c r="O353" s="339">
        <f>450+810</f>
        <v>1260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450+810</f>
        <v>1260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450+810</f>
        <v>1260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1600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1600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1600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6">
        <v>20058608</v>
      </c>
      <c r="G354" s="334" t="s">
        <v>438</v>
      </c>
      <c r="H354" s="168" t="s">
        <v>69</v>
      </c>
      <c r="I354" s="168"/>
      <c r="J354" s="158"/>
      <c r="K354" s="172"/>
      <c r="L354" s="159">
        <f t="shared" si="13"/>
        <v>1380</v>
      </c>
      <c r="M354" s="172"/>
      <c r="N354" s="173"/>
      <c r="O354" s="339">
        <f>240+300</f>
        <v>540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180+240</f>
        <v>420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180+240</f>
        <v>420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439</v>
      </c>
      <c r="H355" s="168" t="s">
        <v>69</v>
      </c>
      <c r="I355" s="168"/>
      <c r="J355" s="158"/>
      <c r="K355" s="172"/>
      <c r="L355" s="159">
        <f t="shared" si="13"/>
        <v>6180</v>
      </c>
      <c r="M355" s="172"/>
      <c r="N355" s="173"/>
      <c r="O355" s="339">
        <f>324+684</f>
        <v>1008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f>288+648</f>
        <v>936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f>288+648</f>
        <v>936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1100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1100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1100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440</v>
      </c>
      <c r="H356" s="168" t="s">
        <v>69</v>
      </c>
      <c r="I356" s="168"/>
      <c r="J356" s="158"/>
      <c r="K356" s="172"/>
      <c r="L356" s="159">
        <f t="shared" si="13"/>
        <v>5790</v>
      </c>
      <c r="M356" s="172"/>
      <c r="N356" s="173"/>
      <c r="O356" s="339">
        <f>180+450</f>
        <v>630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270+810</f>
        <v>1080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f>270+810</f>
        <v>1080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1000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1000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1000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356">
        <v>20059086</v>
      </c>
      <c r="G357" s="334" t="s">
        <v>441</v>
      </c>
      <c r="H357" s="168" t="s">
        <v>69</v>
      </c>
      <c r="I357" s="168"/>
      <c r="J357" s="158"/>
      <c r="K357" s="172"/>
      <c r="L357" s="159">
        <f t="shared" si="13"/>
        <v>8100</v>
      </c>
      <c r="M357" s="172"/>
      <c r="N357" s="173"/>
      <c r="O357" s="339">
        <f>300+600</f>
        <v>900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f>300+600</f>
        <v>900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f>300+600</f>
        <v>900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1800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1800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1800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442</v>
      </c>
      <c r="H358" s="168" t="s">
        <v>69</v>
      </c>
      <c r="I358" s="168"/>
      <c r="J358" s="158"/>
      <c r="K358" s="172"/>
      <c r="L358" s="159">
        <f t="shared" si="13"/>
        <v>14700</v>
      </c>
      <c r="M358" s="172"/>
      <c r="N358" s="173"/>
      <c r="O358" s="339">
        <f>900+1620</f>
        <v>2520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f>810+1530</f>
        <v>2340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f>810+1530</f>
        <v>2340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2500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2500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443</v>
      </c>
      <c r="H359" s="168" t="s">
        <v>69</v>
      </c>
      <c r="I359" s="168"/>
      <c r="J359" s="158"/>
      <c r="K359" s="172"/>
      <c r="L359" s="159">
        <f t="shared" si="13"/>
        <v>9180</v>
      </c>
      <c r="M359" s="172"/>
      <c r="N359" s="173"/>
      <c r="O359" s="339">
        <f>480+660</f>
        <v>1140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420+600</f>
        <v>1020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420+600</f>
        <v>1020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2000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2000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356"/>
      <c r="G360" s="334"/>
      <c r="H360" s="168"/>
      <c r="I360" s="168"/>
      <c r="J360" s="158"/>
      <c r="K360" s="172">
        <v>0</v>
      </c>
      <c r="L360" s="159"/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6.25" hidden="1">
      <c r="A361" s="167">
        <v>354</v>
      </c>
      <c r="B361" s="187"/>
      <c r="C361" s="187"/>
      <c r="D361" s="286"/>
      <c r="E361" s="253"/>
      <c r="F361" s="356"/>
      <c r="G361" s="334"/>
      <c r="H361" s="187"/>
      <c r="I361" s="187"/>
      <c r="J361" s="230"/>
      <c r="K361" s="250">
        <v>0</v>
      </c>
      <c r="L361" s="434">
        <f t="shared" si="13"/>
        <v>0</v>
      </c>
      <c r="M361" s="250">
        <v>0</v>
      </c>
      <c r="N361" s="231"/>
      <c r="O361" s="288"/>
      <c r="P361" s="231"/>
      <c r="Q361" s="210"/>
      <c r="R361" s="231"/>
      <c r="S361" s="231"/>
      <c r="T361" s="231"/>
      <c r="U361" s="231"/>
      <c r="V361" s="158"/>
      <c r="W361" s="231"/>
      <c r="X361" s="231"/>
      <c r="Y361" s="258"/>
      <c r="Z361" s="231"/>
      <c r="AA361" s="210"/>
      <c r="AB361" s="231"/>
      <c r="AC361" s="231"/>
      <c r="AD361" s="231"/>
      <c r="AE361" s="231"/>
      <c r="AF361" s="158"/>
      <c r="AG361" s="231"/>
      <c r="AH361" s="231"/>
      <c r="AI361" s="289"/>
      <c r="AJ361" s="231"/>
      <c r="AK361" s="210"/>
      <c r="AL361" s="231"/>
      <c r="AM361" s="231"/>
      <c r="AN361" s="231"/>
      <c r="AO361" s="231"/>
      <c r="AP361" s="158"/>
      <c r="AQ361" s="231"/>
      <c r="AR361" s="231"/>
      <c r="AS361" s="260"/>
      <c r="AT361" s="231"/>
      <c r="AU361" s="210"/>
      <c r="AV361" s="231"/>
      <c r="AW361" s="231"/>
      <c r="AX361" s="231"/>
      <c r="AY361" s="231"/>
      <c r="AZ361" s="158"/>
      <c r="BA361" s="231"/>
      <c r="BB361" s="231"/>
      <c r="BC361" s="290"/>
      <c r="BD361" s="231"/>
      <c r="BE361" s="210"/>
      <c r="BF361" s="231"/>
      <c r="BG361" s="231"/>
      <c r="BH361" s="231"/>
      <c r="BI361" s="231"/>
      <c r="BJ361" s="158"/>
      <c r="BK361" s="231"/>
      <c r="BL361" s="231"/>
      <c r="BM361" s="262"/>
      <c r="BN361" s="231"/>
      <c r="BO361" s="210"/>
      <c r="BP361" s="231"/>
      <c r="BQ361" s="231"/>
      <c r="BR361" s="231"/>
      <c r="BS361" s="231"/>
      <c r="BT361" s="158"/>
      <c r="BU361" s="173"/>
      <c r="BV361" s="173"/>
      <c r="BW361" s="215"/>
      <c r="BX361" s="173">
        <v>0</v>
      </c>
      <c r="BY361" s="210">
        <f t="shared" ref="BY361:BY364" si="16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4" si="17">BW361-CA361</f>
        <v>0</v>
      </c>
      <c r="CE361" s="173"/>
    </row>
    <row r="362" spans="1:83" ht="26.25" hidden="1">
      <c r="A362" s="167">
        <v>355</v>
      </c>
      <c r="B362" s="190"/>
      <c r="C362" s="190"/>
      <c r="D362" s="190"/>
      <c r="E362" s="191"/>
      <c r="F362" s="194">
        <v>1113219</v>
      </c>
      <c r="G362" s="238" t="s">
        <v>413</v>
      </c>
      <c r="H362" s="263" t="s">
        <v>42</v>
      </c>
      <c r="I362" s="190"/>
      <c r="J362" s="461"/>
      <c r="K362" s="313">
        <v>0</v>
      </c>
      <c r="L362" s="415">
        <f t="shared" si="13"/>
        <v>8621</v>
      </c>
      <c r="M362" s="462">
        <v>0</v>
      </c>
      <c r="N362" s="173"/>
      <c r="O362" s="339">
        <v>1409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2299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1725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7">
        <v>1372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1116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70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1">
        <v>700</v>
      </c>
      <c r="BX362" s="173">
        <v>0</v>
      </c>
      <c r="BY362" s="210">
        <f t="shared" si="16"/>
        <v>700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7"/>
        <v>700</v>
      </c>
      <c r="CE362" s="173"/>
    </row>
    <row r="363" spans="1:83" ht="26.25" hidden="1">
      <c r="A363" s="167">
        <v>356</v>
      </c>
      <c r="B363" s="168"/>
      <c r="C363" s="168"/>
      <c r="D363" s="168"/>
      <c r="E363" s="170"/>
      <c r="F363" s="303">
        <v>1113220</v>
      </c>
      <c r="G363" s="438" t="s">
        <v>414</v>
      </c>
      <c r="H363" s="178" t="s">
        <v>42</v>
      </c>
      <c r="I363" s="168"/>
      <c r="J363" s="157"/>
      <c r="K363" s="313">
        <v>0</v>
      </c>
      <c r="L363" s="415">
        <f t="shared" ref="L363:L369" si="18">SUM(O363,Y363,AI363,AS363,BC363,BM363,BW363)</f>
        <v>0</v>
      </c>
      <c r="M363" s="46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70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/>
      <c r="BX363" s="173">
        <v>0</v>
      </c>
      <c r="BY363" s="210">
        <f t="shared" si="1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7"/>
        <v>0</v>
      </c>
      <c r="CE363" s="173"/>
    </row>
    <row r="364" spans="1:83" ht="26.25" hidden="1">
      <c r="A364" s="167">
        <v>357</v>
      </c>
      <c r="B364" s="168"/>
      <c r="C364" s="168"/>
      <c r="D364" s="168"/>
      <c r="E364" s="170"/>
      <c r="F364" s="194">
        <v>1113218</v>
      </c>
      <c r="G364" s="238" t="s">
        <v>415</v>
      </c>
      <c r="H364" s="178" t="s">
        <v>42</v>
      </c>
      <c r="I364" s="168"/>
      <c r="J364" s="157"/>
      <c r="K364" s="313">
        <v>0</v>
      </c>
      <c r="L364" s="415">
        <f t="shared" si="18"/>
        <v>3280</v>
      </c>
      <c r="M364" s="462">
        <v>0</v>
      </c>
      <c r="N364" s="173"/>
      <c r="O364" s="339">
        <v>425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410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812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423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490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70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720</v>
      </c>
      <c r="BX364" s="173">
        <v>0</v>
      </c>
      <c r="BY364" s="210">
        <f t="shared" si="16"/>
        <v>720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7"/>
        <v>720</v>
      </c>
      <c r="CE364" s="173"/>
    </row>
    <row r="365" spans="1:83" ht="26.25" hidden="1">
      <c r="A365" s="167">
        <v>358</v>
      </c>
      <c r="B365" s="168"/>
      <c r="C365" s="168"/>
      <c r="D365" s="168"/>
      <c r="E365" s="170"/>
      <c r="F365" s="198">
        <v>1113221</v>
      </c>
      <c r="G365" s="287" t="s">
        <v>416</v>
      </c>
      <c r="H365" s="256" t="s">
        <v>42</v>
      </c>
      <c r="I365" s="187"/>
      <c r="J365" s="466"/>
      <c r="K365" s="313">
        <v>0</v>
      </c>
      <c r="L365" s="415">
        <f t="shared" si="18"/>
        <v>3959</v>
      </c>
      <c r="M365" s="463"/>
      <c r="N365" s="231"/>
      <c r="O365" s="392">
        <v>540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94">
        <v>499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96">
        <v>922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98">
        <v>458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00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7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35">
        <v>940</v>
      </c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167">
        <v>359</v>
      </c>
      <c r="B366" s="187"/>
      <c r="C366" s="187"/>
      <c r="D366" s="187"/>
      <c r="E366" s="253"/>
      <c r="F366" s="356">
        <v>1113222</v>
      </c>
      <c r="G366" s="334" t="s">
        <v>426</v>
      </c>
      <c r="H366" s="430" t="s">
        <v>42</v>
      </c>
      <c r="I366" s="298"/>
      <c r="J366" s="467"/>
      <c r="K366" s="313"/>
      <c r="L366" s="415">
        <f t="shared" si="18"/>
        <v>4133</v>
      </c>
      <c r="M366" s="464"/>
      <c r="N366" s="317"/>
      <c r="O366" s="364">
        <v>567</v>
      </c>
      <c r="P366" s="433"/>
      <c r="Q366" s="210"/>
      <c r="R366" s="173"/>
      <c r="S366" s="173"/>
      <c r="T366" s="173"/>
      <c r="U366" s="173"/>
      <c r="V366" s="158"/>
      <c r="W366" s="173"/>
      <c r="X366" s="432"/>
      <c r="Y366" s="366">
        <v>615</v>
      </c>
      <c r="Z366" s="433"/>
      <c r="AA366" s="210"/>
      <c r="AB366" s="173"/>
      <c r="AC366" s="173"/>
      <c r="AD366" s="173"/>
      <c r="AE366" s="173"/>
      <c r="AF366" s="158"/>
      <c r="AG366" s="173"/>
      <c r="AH366" s="432"/>
      <c r="AI366" s="365">
        <v>1085</v>
      </c>
      <c r="AJ366" s="433"/>
      <c r="AK366" s="210"/>
      <c r="AL366" s="173"/>
      <c r="AM366" s="173"/>
      <c r="AN366" s="173"/>
      <c r="AO366" s="173"/>
      <c r="AP366" s="158"/>
      <c r="AQ366" s="173"/>
      <c r="AR366" s="432"/>
      <c r="AS366" s="367">
        <v>696</v>
      </c>
      <c r="AT366" s="433"/>
      <c r="AU366" s="210"/>
      <c r="AV366" s="173"/>
      <c r="AW366" s="173"/>
      <c r="AX366" s="173"/>
      <c r="AY366" s="173"/>
      <c r="AZ366" s="158"/>
      <c r="BA366" s="173"/>
      <c r="BB366" s="432"/>
      <c r="BC366" s="431">
        <v>770</v>
      </c>
      <c r="BD366" s="433"/>
      <c r="BE366" s="210"/>
      <c r="BF366" s="173"/>
      <c r="BG366" s="173"/>
      <c r="BH366" s="173"/>
      <c r="BI366" s="173"/>
      <c r="BJ366" s="158"/>
      <c r="BK366" s="173"/>
      <c r="BL366" s="432"/>
      <c r="BM366" s="472"/>
      <c r="BN366" s="433"/>
      <c r="BO366" s="210"/>
      <c r="BP366" s="173"/>
      <c r="BQ366" s="173"/>
      <c r="BR366" s="173"/>
      <c r="BS366" s="173"/>
      <c r="BT366" s="158"/>
      <c r="BU366" s="173"/>
      <c r="BV366" s="432"/>
      <c r="BW366" s="369">
        <v>400</v>
      </c>
      <c r="BX366" s="43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36">
        <v>360</v>
      </c>
      <c r="B367" s="318"/>
      <c r="C367" s="443"/>
      <c r="D367" s="444"/>
      <c r="E367" s="253"/>
      <c r="F367" s="445">
        <v>1113223</v>
      </c>
      <c r="G367" s="446" t="s">
        <v>428</v>
      </c>
      <c r="H367" s="256" t="s">
        <v>42</v>
      </c>
      <c r="I367" s="443"/>
      <c r="J367" s="447"/>
      <c r="K367" s="313"/>
      <c r="L367" s="415">
        <f t="shared" si="18"/>
        <v>2937</v>
      </c>
      <c r="M367" s="465"/>
      <c r="N367" s="447"/>
      <c r="O367" s="457">
        <v>406</v>
      </c>
      <c r="P367" s="433"/>
      <c r="Q367" s="210"/>
      <c r="R367" s="173"/>
      <c r="S367" s="173"/>
      <c r="T367" s="173"/>
      <c r="U367" s="173"/>
      <c r="V367" s="158"/>
      <c r="W367" s="173"/>
      <c r="X367" s="432"/>
      <c r="Y367" s="459">
        <v>410</v>
      </c>
      <c r="Z367" s="433"/>
      <c r="AA367" s="210"/>
      <c r="AB367" s="173"/>
      <c r="AC367" s="173"/>
      <c r="AD367" s="173"/>
      <c r="AE367" s="173"/>
      <c r="AF367" s="158"/>
      <c r="AG367" s="173"/>
      <c r="AH367" s="432"/>
      <c r="AI367" s="448">
        <v>904</v>
      </c>
      <c r="AJ367" s="433"/>
      <c r="AK367" s="210"/>
      <c r="AL367" s="173"/>
      <c r="AM367" s="173"/>
      <c r="AN367" s="173"/>
      <c r="AO367" s="173"/>
      <c r="AP367" s="158"/>
      <c r="AQ367" s="173"/>
      <c r="AR367" s="432"/>
      <c r="AS367" s="475">
        <v>407</v>
      </c>
      <c r="AT367" s="433"/>
      <c r="AU367" s="210"/>
      <c r="AV367" s="173"/>
      <c r="AW367" s="173"/>
      <c r="AX367" s="173"/>
      <c r="AY367" s="173"/>
      <c r="AZ367" s="158"/>
      <c r="BA367" s="173"/>
      <c r="BB367" s="432"/>
      <c r="BC367" s="476">
        <v>410</v>
      </c>
      <c r="BD367" s="433"/>
      <c r="BE367" s="210"/>
      <c r="BF367" s="173"/>
      <c r="BG367" s="173"/>
      <c r="BH367" s="173"/>
      <c r="BI367" s="173"/>
      <c r="BJ367" s="158"/>
      <c r="BK367" s="173"/>
      <c r="BL367" s="432"/>
      <c r="BM367" s="473"/>
      <c r="BN367" s="433"/>
      <c r="BO367" s="210"/>
      <c r="BP367" s="173"/>
      <c r="BQ367" s="173"/>
      <c r="BR367" s="173"/>
      <c r="BS367" s="173"/>
      <c r="BT367" s="158"/>
      <c r="BU367" s="173"/>
      <c r="BV367" s="432"/>
      <c r="BW367" s="449">
        <v>400</v>
      </c>
      <c r="BX367" s="43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36">
        <v>361</v>
      </c>
      <c r="B368" s="437"/>
      <c r="C368" s="318"/>
      <c r="D368" s="318"/>
      <c r="E368" s="299"/>
      <c r="F368" s="356">
        <v>1113224</v>
      </c>
      <c r="G368" s="380" t="s">
        <v>430</v>
      </c>
      <c r="H368" s="430" t="s">
        <v>42</v>
      </c>
      <c r="I368" s="318"/>
      <c r="J368" s="437"/>
      <c r="K368" s="313"/>
      <c r="L368" s="415">
        <f t="shared" si="18"/>
        <v>4167</v>
      </c>
      <c r="M368" s="464"/>
      <c r="N368" s="318"/>
      <c r="O368" s="458">
        <v>1175</v>
      </c>
      <c r="P368" s="433"/>
      <c r="Q368" s="210"/>
      <c r="R368" s="173"/>
      <c r="S368" s="173"/>
      <c r="T368" s="173"/>
      <c r="U368" s="173"/>
      <c r="V368" s="158"/>
      <c r="W368" s="173"/>
      <c r="X368" s="432"/>
      <c r="Y368" s="460">
        <v>685</v>
      </c>
      <c r="Z368" s="433"/>
      <c r="AA368" s="210"/>
      <c r="AB368" s="173"/>
      <c r="AC368" s="173"/>
      <c r="AD368" s="173"/>
      <c r="AE368" s="173"/>
      <c r="AF368" s="158"/>
      <c r="AG368" s="173"/>
      <c r="AH368" s="432"/>
      <c r="AI368" s="365">
        <v>685</v>
      </c>
      <c r="AJ368" s="433"/>
      <c r="AK368" s="210"/>
      <c r="AL368" s="173"/>
      <c r="AM368" s="173"/>
      <c r="AN368" s="173"/>
      <c r="AO368" s="173"/>
      <c r="AP368" s="158"/>
      <c r="AQ368" s="173"/>
      <c r="AR368" s="432"/>
      <c r="AS368" s="367">
        <v>454</v>
      </c>
      <c r="AT368" s="433"/>
      <c r="AU368" s="210"/>
      <c r="AV368" s="173"/>
      <c r="AW368" s="173"/>
      <c r="AX368" s="173"/>
      <c r="AY368" s="173"/>
      <c r="AZ368" s="158"/>
      <c r="BA368" s="173"/>
      <c r="BB368" s="432"/>
      <c r="BC368" s="431">
        <v>668</v>
      </c>
      <c r="BD368" s="433"/>
      <c r="BE368" s="210"/>
      <c r="BF368" s="173"/>
      <c r="BG368" s="173"/>
      <c r="BH368" s="173"/>
      <c r="BI368" s="173"/>
      <c r="BJ368" s="158"/>
      <c r="BK368" s="173"/>
      <c r="BL368" s="432"/>
      <c r="BM368" s="472"/>
      <c r="BN368" s="433"/>
      <c r="BO368" s="210"/>
      <c r="BP368" s="173"/>
      <c r="BQ368" s="173"/>
      <c r="BR368" s="173"/>
      <c r="BS368" s="173"/>
      <c r="BT368" s="158"/>
      <c r="BU368" s="173"/>
      <c r="BV368" s="432"/>
      <c r="BW368" s="369">
        <v>500</v>
      </c>
      <c r="BX368" s="43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436">
        <v>362</v>
      </c>
      <c r="B369" s="442"/>
      <c r="C369" s="298"/>
      <c r="D369" s="298"/>
      <c r="E369" s="299"/>
      <c r="F369" s="356">
        <v>1113225</v>
      </c>
      <c r="G369" s="380" t="s">
        <v>434</v>
      </c>
      <c r="H369" s="430" t="s">
        <v>42</v>
      </c>
      <c r="I369" s="298"/>
      <c r="J369" s="467"/>
      <c r="K369" s="313"/>
      <c r="L369" s="415">
        <f t="shared" si="18"/>
        <v>10714</v>
      </c>
      <c r="M369" s="464"/>
      <c r="N369" s="314"/>
      <c r="O369" s="364">
        <v>3902</v>
      </c>
      <c r="P369" s="433"/>
      <c r="Q369" s="210"/>
      <c r="R369" s="173"/>
      <c r="S369" s="173"/>
      <c r="T369" s="173"/>
      <c r="U369" s="173"/>
      <c r="V369" s="158"/>
      <c r="W369" s="173"/>
      <c r="X369" s="432"/>
      <c r="Y369" s="366"/>
      <c r="Z369" s="433"/>
      <c r="AA369" s="210"/>
      <c r="AB369" s="173"/>
      <c r="AC369" s="173"/>
      <c r="AD369" s="173"/>
      <c r="AE369" s="173"/>
      <c r="AF369" s="158"/>
      <c r="AG369" s="173"/>
      <c r="AH369" s="432"/>
      <c r="AI369" s="365">
        <v>3146</v>
      </c>
      <c r="AJ369" s="433"/>
      <c r="AK369" s="210"/>
      <c r="AL369" s="173"/>
      <c r="AM369" s="173"/>
      <c r="AN369" s="173"/>
      <c r="AO369" s="173"/>
      <c r="AP369" s="158"/>
      <c r="AQ369" s="173"/>
      <c r="AR369" s="432"/>
      <c r="AS369" s="367"/>
      <c r="AT369" s="433"/>
      <c r="AU369" s="210"/>
      <c r="AV369" s="173"/>
      <c r="AW369" s="173"/>
      <c r="AX369" s="173"/>
      <c r="AY369" s="173"/>
      <c r="AZ369" s="158"/>
      <c r="BA369" s="173"/>
      <c r="BB369" s="432"/>
      <c r="BC369" s="431">
        <v>3666</v>
      </c>
      <c r="BD369" s="433"/>
      <c r="BE369" s="210"/>
      <c r="BF369" s="173"/>
      <c r="BG369" s="173"/>
      <c r="BH369" s="173"/>
      <c r="BI369" s="173"/>
      <c r="BJ369" s="158"/>
      <c r="BK369" s="173"/>
      <c r="BL369" s="432"/>
      <c r="BM369" s="472"/>
      <c r="BN369" s="433"/>
      <c r="BO369" s="210"/>
      <c r="BP369" s="173"/>
      <c r="BQ369" s="173"/>
      <c r="BR369" s="173"/>
      <c r="BS369" s="173"/>
      <c r="BT369" s="158"/>
      <c r="BU369" s="173"/>
      <c r="BV369" s="432"/>
      <c r="BW369" s="369"/>
      <c r="BX369" s="433"/>
      <c r="BY369" s="210"/>
      <c r="BZ369" s="173"/>
      <c r="CA369" s="173"/>
      <c r="CB369" s="173"/>
      <c r="CC369" s="173"/>
      <c r="CD369" s="158"/>
      <c r="CE369" s="173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386</v>
      </c>
      <c r="Q370" s="243">
        <v>316</v>
      </c>
      <c r="R370" s="242" t="s">
        <v>387</v>
      </c>
      <c r="S370" s="243"/>
      <c r="T370" s="244"/>
      <c r="U370" s="244"/>
      <c r="V370" s="244"/>
      <c r="W370" s="236"/>
      <c r="X370" s="236"/>
      <c r="Y370" s="291"/>
      <c r="Z370" s="245"/>
      <c r="AA370" s="243">
        <v>316</v>
      </c>
      <c r="AB370" s="242" t="s">
        <v>387</v>
      </c>
      <c r="AC370" s="243"/>
      <c r="AD370" s="244"/>
      <c r="AE370" s="244"/>
      <c r="AF370" s="244"/>
      <c r="AG370" s="236"/>
      <c r="AH370" s="236"/>
      <c r="AI370" s="291"/>
      <c r="AJ370" s="245"/>
      <c r="AK370" s="243">
        <v>316</v>
      </c>
      <c r="AL370" s="242" t="s">
        <v>387</v>
      </c>
      <c r="AM370" s="243"/>
      <c r="AN370" s="244"/>
      <c r="AO370" s="244"/>
      <c r="AP370" s="244"/>
      <c r="AQ370" s="236"/>
      <c r="AR370" s="236"/>
      <c r="AS370" s="291"/>
      <c r="AT370" s="245"/>
      <c r="AU370" s="243">
        <v>316</v>
      </c>
      <c r="AV370" s="242" t="s">
        <v>387</v>
      </c>
      <c r="AW370" s="243"/>
      <c r="AX370" s="244"/>
      <c r="AY370" s="244"/>
      <c r="AZ370" s="244"/>
      <c r="BA370" s="236"/>
      <c r="BB370" s="236"/>
      <c r="BC370" s="291"/>
      <c r="BD370" s="245"/>
      <c r="BE370" s="243">
        <v>316</v>
      </c>
      <c r="BF370" s="242" t="s">
        <v>387</v>
      </c>
      <c r="BG370" s="243"/>
      <c r="BH370" s="244"/>
      <c r="BI370" s="244"/>
      <c r="BJ370" s="244"/>
      <c r="BK370" s="236"/>
      <c r="BL370" s="236"/>
      <c r="BM370" s="291"/>
      <c r="BN370" s="245"/>
      <c r="BO370" s="243">
        <v>316</v>
      </c>
      <c r="BP370" s="242" t="s">
        <v>387</v>
      </c>
      <c r="BQ370" s="243"/>
      <c r="BR370" s="244"/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6"/>
      <c r="O371" s="242" t="s">
        <v>388</v>
      </c>
      <c r="P371" s="245"/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6"/>
      <c r="O372" s="242" t="s">
        <v>390</v>
      </c>
      <c r="P372" s="245"/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391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 customHeight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7"/>
      <c r="O374" s="242" t="s">
        <v>392</v>
      </c>
      <c r="Q374" s="243"/>
      <c r="R374" s="242" t="s">
        <v>387</v>
      </c>
      <c r="S374" s="243">
        <v>0</v>
      </c>
      <c r="T374" s="242" t="s">
        <v>389</v>
      </c>
      <c r="U374" s="244"/>
      <c r="V374" s="244"/>
      <c r="W374" s="236"/>
      <c r="X374" s="236"/>
      <c r="Y374" s="292"/>
      <c r="Z374" s="245"/>
      <c r="AA374" s="243"/>
      <c r="AB374" s="242" t="s">
        <v>387</v>
      </c>
      <c r="AC374" s="243">
        <v>0</v>
      </c>
      <c r="AD374" s="242" t="s">
        <v>389</v>
      </c>
      <c r="AE374" s="244"/>
      <c r="AF374" s="244"/>
      <c r="AG374" s="236"/>
      <c r="AH374" s="236"/>
      <c r="AI374" s="292"/>
      <c r="AJ374" s="245"/>
      <c r="AK374" s="243"/>
      <c r="AL374" s="242" t="s">
        <v>387</v>
      </c>
      <c r="AM374" s="243">
        <v>0</v>
      </c>
      <c r="AN374" s="242" t="s">
        <v>389</v>
      </c>
      <c r="AO374" s="244"/>
      <c r="AP374" s="244"/>
      <c r="AQ374" s="236"/>
      <c r="AR374" s="236"/>
      <c r="AS374" s="292"/>
      <c r="AT374" s="245"/>
      <c r="AU374" s="243"/>
      <c r="AV374" s="242" t="s">
        <v>387</v>
      </c>
      <c r="AW374" s="243">
        <v>0</v>
      </c>
      <c r="AX374" s="242" t="s">
        <v>389</v>
      </c>
      <c r="AY374" s="244"/>
      <c r="AZ374" s="244"/>
      <c r="BA374" s="236"/>
      <c r="BB374" s="236"/>
      <c r="BC374" s="292"/>
      <c r="BD374" s="245"/>
      <c r="BE374" s="243"/>
      <c r="BF374" s="242" t="s">
        <v>387</v>
      </c>
      <c r="BG374" s="243">
        <v>0</v>
      </c>
      <c r="BH374" s="242" t="s">
        <v>389</v>
      </c>
      <c r="BI374" s="244"/>
      <c r="BJ374" s="244"/>
      <c r="BK374" s="236"/>
      <c r="BL374" s="236"/>
      <c r="BM374" s="292"/>
      <c r="BN374" s="245"/>
      <c r="BO374" s="243"/>
      <c r="BP374" s="242" t="s">
        <v>387</v>
      </c>
      <c r="BQ374" s="243">
        <v>0</v>
      </c>
      <c r="BR374" s="242" t="s">
        <v>389</v>
      </c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 customHeight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7"/>
      <c r="O375" s="242" t="s">
        <v>393</v>
      </c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292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</sheetData>
  <autoFilter ref="H1:H375" xr:uid="{00000000-0001-0000-0300-000000000000}">
    <filterColumn colId="0">
      <filters>
        <filter val="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3" t="s">
        <v>14</v>
      </c>
      <c r="B1" s="531"/>
      <c r="C1" s="531"/>
      <c r="D1" s="531"/>
      <c r="E1" s="531"/>
      <c r="F1" s="544"/>
      <c r="G1" s="116"/>
      <c r="H1" s="535" t="s">
        <v>15</v>
      </c>
      <c r="I1" s="536"/>
      <c r="J1" s="536"/>
      <c r="K1" s="536"/>
      <c r="L1" s="536"/>
      <c r="M1" s="542"/>
      <c r="N1" s="116"/>
      <c r="O1" s="535" t="s">
        <v>16</v>
      </c>
      <c r="P1" s="536"/>
      <c r="Q1" s="536"/>
      <c r="R1" s="536"/>
      <c r="S1" s="536"/>
      <c r="T1" s="536"/>
      <c r="U1" s="116"/>
      <c r="V1" s="535" t="s">
        <v>17</v>
      </c>
      <c r="W1" s="536"/>
      <c r="X1" s="536"/>
      <c r="Y1" s="536"/>
      <c r="Z1" s="536"/>
      <c r="AA1" s="536"/>
      <c r="AB1" s="116"/>
      <c r="AC1" s="535" t="s">
        <v>394</v>
      </c>
      <c r="AD1" s="536"/>
      <c r="AE1" s="536"/>
      <c r="AF1" s="536"/>
      <c r="AG1" s="536"/>
      <c r="AH1" s="536"/>
      <c r="AI1" s="116"/>
      <c r="AJ1" s="535" t="s">
        <v>19</v>
      </c>
      <c r="AK1" s="536"/>
      <c r="AL1" s="536"/>
      <c r="AM1" s="536"/>
      <c r="AN1" s="536"/>
      <c r="AO1" s="536"/>
      <c r="AP1" s="116"/>
      <c r="AQ1" s="535" t="s">
        <v>395</v>
      </c>
      <c r="AR1" s="536"/>
      <c r="AS1" s="536"/>
      <c r="AT1" s="536"/>
      <c r="AU1" s="536"/>
      <c r="AV1" s="5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7" t="s">
        <v>10</v>
      </c>
      <c r="CU1" s="533"/>
      <c r="CV1" s="533"/>
      <c r="CW1" s="533"/>
      <c r="CX1" s="533"/>
      <c r="CY1" s="533"/>
      <c r="CZ1" s="533"/>
      <c r="DA1" s="533"/>
      <c r="DB1" s="533"/>
      <c r="DC1" s="533"/>
      <c r="DD1" s="533"/>
      <c r="DE1" s="533"/>
      <c r="DF1" s="533"/>
      <c r="DG1" s="533"/>
      <c r="DH1" s="533"/>
      <c r="DI1" s="533"/>
      <c r="DJ1" s="533"/>
      <c r="DK1" s="533"/>
      <c r="DL1" s="533"/>
      <c r="DM1" s="533"/>
      <c r="DN1" s="5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2" t="s">
        <v>18</v>
      </c>
      <c r="BC2" s="533"/>
      <c r="BD2" s="533"/>
      <c r="BE2" s="534"/>
      <c r="BF2" s="538" t="s">
        <v>368</v>
      </c>
      <c r="BG2" s="539"/>
      <c r="BH2" s="539"/>
      <c r="BI2" s="539"/>
      <c r="BJ2" s="539"/>
      <c r="BK2" s="540"/>
      <c r="BL2" s="532" t="s">
        <v>19</v>
      </c>
      <c r="BM2" s="533"/>
      <c r="BN2" s="533"/>
      <c r="BO2" s="534"/>
      <c r="BP2" s="538" t="s">
        <v>368</v>
      </c>
      <c r="BQ2" s="539"/>
      <c r="BR2" s="539"/>
      <c r="BS2" s="539"/>
      <c r="BT2" s="539"/>
      <c r="BU2" s="540"/>
      <c r="BV2" s="532" t="s">
        <v>20</v>
      </c>
      <c r="BW2" s="5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2" t="s">
        <v>17</v>
      </c>
      <c r="CI2" s="533"/>
      <c r="CJ2" s="534"/>
      <c r="CK2" s="532" t="s">
        <v>18</v>
      </c>
      <c r="CL2" s="533"/>
      <c r="CM2" s="534"/>
      <c r="CN2" s="532" t="s">
        <v>19</v>
      </c>
      <c r="CO2" s="533"/>
      <c r="CP2" s="534"/>
      <c r="CQ2" s="532" t="s">
        <v>20</v>
      </c>
      <c r="CR2" s="533"/>
      <c r="CS2" s="534"/>
      <c r="CT2" s="532" t="s">
        <v>14</v>
      </c>
      <c r="CU2" s="533"/>
      <c r="CV2" s="534"/>
      <c r="CW2" s="532" t="s">
        <v>15</v>
      </c>
      <c r="CX2" s="533"/>
      <c r="CY2" s="534"/>
      <c r="CZ2" s="532" t="s">
        <v>16</v>
      </c>
      <c r="DA2" s="533"/>
      <c r="DB2" s="534"/>
      <c r="DC2" s="532" t="s">
        <v>17</v>
      </c>
      <c r="DD2" s="533"/>
      <c r="DE2" s="534"/>
      <c r="DF2" s="532" t="s">
        <v>18</v>
      </c>
      <c r="DG2" s="533"/>
      <c r="DH2" s="534"/>
      <c r="DI2" s="532" t="s">
        <v>19</v>
      </c>
      <c r="DJ2" s="533"/>
      <c r="DK2" s="534"/>
      <c r="DL2" s="532" t="s">
        <v>20</v>
      </c>
      <c r="DM2" s="533"/>
      <c r="DN2" s="5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2"/>
      <c r="BC3" s="533"/>
      <c r="BD3" s="533"/>
      <c r="BE3" s="534"/>
      <c r="BF3" s="541"/>
      <c r="BG3" s="536"/>
      <c r="BH3" s="536"/>
      <c r="BI3" s="536"/>
      <c r="BJ3" s="536"/>
      <c r="BK3" s="542"/>
      <c r="BL3" s="532"/>
      <c r="BM3" s="533"/>
      <c r="BN3" s="533"/>
      <c r="BO3" s="534"/>
      <c r="BP3" s="541"/>
      <c r="BQ3" s="536"/>
      <c r="BR3" s="536"/>
      <c r="BS3" s="536"/>
      <c r="BT3" s="536"/>
      <c r="BU3" s="542"/>
      <c r="BV3" s="532"/>
      <c r="BW3" s="5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2"/>
      <c r="DG3" s="533"/>
      <c r="DH3" s="534"/>
      <c r="DI3" s="532"/>
      <c r="DJ3" s="533"/>
      <c r="DK3" s="534"/>
      <c r="DL3" s="532"/>
      <c r="DM3" s="533"/>
      <c r="DN3" s="5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0" t="s">
        <v>386</v>
      </c>
      <c r="P359" s="5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0" t="s">
        <v>386</v>
      </c>
      <c r="Z359" s="5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0" t="s">
        <v>386</v>
      </c>
      <c r="AJ359" s="5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0" t="s">
        <v>386</v>
      </c>
      <c r="AT359" s="5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0" t="s">
        <v>386</v>
      </c>
      <c r="BD359" s="5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0" t="s">
        <v>386</v>
      </c>
      <c r="BN359" s="5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0" t="s">
        <v>386</v>
      </c>
      <c r="BX359" s="531"/>
      <c r="BY359" s="5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0" t="s">
        <v>391</v>
      </c>
      <c r="P362" s="5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0" t="s">
        <v>391</v>
      </c>
      <c r="Z362" s="5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0" t="s">
        <v>391</v>
      </c>
      <c r="AJ362" s="5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0" t="s">
        <v>391</v>
      </c>
      <c r="AT362" s="5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0" t="s">
        <v>391</v>
      </c>
      <c r="BD362" s="5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0" t="s">
        <v>391</v>
      </c>
      <c r="BN362" s="5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0" t="s">
        <v>391</v>
      </c>
      <c r="BX362" s="531"/>
      <c r="BY362" s="531"/>
      <c r="BZ362" s="531"/>
      <c r="CA362" s="531"/>
      <c r="CB362" s="531"/>
      <c r="CC362" s="531"/>
      <c r="CD362" s="531"/>
      <c r="CE362" s="5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0" t="s">
        <v>392</v>
      </c>
      <c r="P363" s="5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0" t="s">
        <v>392</v>
      </c>
      <c r="Z363" s="5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0" t="s">
        <v>392</v>
      </c>
      <c r="AJ363" s="5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0" t="s">
        <v>392</v>
      </c>
      <c r="AT363" s="5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0" t="s">
        <v>392</v>
      </c>
      <c r="BD363" s="5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0" t="s">
        <v>392</v>
      </c>
      <c r="BN363" s="5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0" t="s">
        <v>392</v>
      </c>
      <c r="BX363" s="531"/>
      <c r="BY363" s="531"/>
      <c r="BZ363" s="531"/>
      <c r="CA363" s="531"/>
      <c r="CB363" s="531"/>
      <c r="CC363" s="531"/>
      <c r="CD363" s="531"/>
      <c r="CE363" s="5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0" t="s">
        <v>393</v>
      </c>
      <c r="P364" s="5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0" t="s">
        <v>393</v>
      </c>
      <c r="Z364" s="5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0" t="s">
        <v>393</v>
      </c>
      <c r="AJ364" s="5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0" t="s">
        <v>393</v>
      </c>
      <c r="AT364" s="5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0" t="s">
        <v>393</v>
      </c>
      <c r="BD364" s="5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0" t="s">
        <v>393</v>
      </c>
      <c r="BN364" s="5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0" t="s">
        <v>393</v>
      </c>
      <c r="BX364" s="531"/>
      <c r="BY364" s="531"/>
      <c r="BZ364" s="531"/>
      <c r="CA364" s="531"/>
      <c r="CB364" s="531"/>
      <c r="CC364" s="531"/>
      <c r="CD364" s="531"/>
      <c r="CE364" s="53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02"/>
  <sheetViews>
    <sheetView topLeftCell="B1" zoomScale="90" zoomScaleNormal="90" workbookViewId="0">
      <selection activeCell="CF174" sqref="CF17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13" t="s">
        <v>0</v>
      </c>
      <c r="B1" s="514" t="s">
        <v>1</v>
      </c>
      <c r="C1" s="514" t="s">
        <v>2</v>
      </c>
      <c r="D1" s="514" t="s">
        <v>3</v>
      </c>
      <c r="E1" s="514" t="s">
        <v>4</v>
      </c>
      <c r="F1" s="508" t="s">
        <v>5</v>
      </c>
      <c r="G1" s="511" t="s">
        <v>6</v>
      </c>
      <c r="H1" s="155" t="s">
        <v>7</v>
      </c>
      <c r="I1" s="512" t="s">
        <v>8</v>
      </c>
      <c r="J1" s="502"/>
      <c r="K1" s="507"/>
      <c r="L1" s="515"/>
      <c r="M1" s="516"/>
      <c r="N1" s="523" t="s">
        <v>432</v>
      </c>
      <c r="O1" s="515"/>
      <c r="P1" s="515"/>
      <c r="Q1" s="515"/>
      <c r="R1" s="515"/>
      <c r="S1" s="515"/>
      <c r="T1" s="515"/>
      <c r="U1" s="515"/>
      <c r="V1" s="515"/>
      <c r="W1" s="515"/>
      <c r="X1" s="515"/>
      <c r="Y1" s="515"/>
      <c r="Z1" s="515"/>
      <c r="AA1" s="515"/>
      <c r="AB1" s="515"/>
      <c r="AC1" s="515"/>
      <c r="AD1" s="515"/>
      <c r="AE1" s="515"/>
      <c r="AF1" s="515"/>
      <c r="AG1" s="515"/>
      <c r="AH1" s="515"/>
      <c r="AI1" s="515"/>
      <c r="AJ1" s="515"/>
      <c r="AK1" s="515"/>
      <c r="AL1" s="515"/>
      <c r="AM1" s="515"/>
      <c r="AN1" s="515"/>
      <c r="AO1" s="515"/>
      <c r="AP1" s="515"/>
      <c r="AQ1" s="515"/>
      <c r="AR1" s="515"/>
      <c r="AS1" s="515"/>
      <c r="AT1" s="515"/>
      <c r="AU1" s="515"/>
      <c r="AV1" s="515"/>
      <c r="AW1" s="515"/>
      <c r="AX1" s="515"/>
      <c r="AY1" s="515"/>
      <c r="AZ1" s="515"/>
      <c r="BA1" s="515"/>
      <c r="BB1" s="515"/>
      <c r="BC1" s="515"/>
      <c r="BD1" s="515"/>
      <c r="BE1" s="515"/>
      <c r="BF1" s="515"/>
      <c r="BG1" s="515"/>
      <c r="BH1" s="515"/>
      <c r="BI1" s="515"/>
      <c r="BJ1" s="515"/>
      <c r="BK1" s="515"/>
      <c r="BL1" s="515"/>
      <c r="BM1" s="515"/>
      <c r="BN1" s="515"/>
      <c r="BO1" s="515"/>
      <c r="BP1" s="515"/>
      <c r="BQ1" s="515"/>
      <c r="BR1" s="515"/>
      <c r="BS1" s="515"/>
      <c r="BT1" s="515"/>
      <c r="BU1" s="515"/>
      <c r="BV1" s="515"/>
      <c r="BW1" s="515"/>
      <c r="BX1" s="515"/>
      <c r="BY1" s="515"/>
      <c r="BZ1" s="515"/>
      <c r="CA1" s="515"/>
      <c r="CB1" s="515"/>
      <c r="CC1" s="515"/>
      <c r="CD1" s="515"/>
      <c r="CE1" s="516"/>
    </row>
    <row r="2" spans="1:83" ht="26.25" hidden="1">
      <c r="A2" s="509"/>
      <c r="B2" s="509"/>
      <c r="C2" s="509"/>
      <c r="D2" s="509"/>
      <c r="E2" s="509"/>
      <c r="F2" s="509"/>
      <c r="G2" s="509"/>
      <c r="H2" s="246"/>
      <c r="I2" s="524" t="s">
        <v>11</v>
      </c>
      <c r="J2" s="524" t="s">
        <v>12</v>
      </c>
      <c r="K2" s="507" t="s">
        <v>13</v>
      </c>
      <c r="L2" s="515"/>
      <c r="M2" s="516"/>
      <c r="N2" s="500" t="s">
        <v>14</v>
      </c>
      <c r="O2" s="515"/>
      <c r="P2" s="515"/>
      <c r="Q2" s="516"/>
      <c r="R2" s="517" t="s">
        <v>368</v>
      </c>
      <c r="S2" s="518"/>
      <c r="T2" s="518"/>
      <c r="U2" s="518"/>
      <c r="V2" s="518"/>
      <c r="W2" s="519"/>
      <c r="X2" s="500" t="s">
        <v>15</v>
      </c>
      <c r="Y2" s="515"/>
      <c r="Z2" s="515"/>
      <c r="AA2" s="516"/>
      <c r="AB2" s="517" t="s">
        <v>368</v>
      </c>
      <c r="AC2" s="518"/>
      <c r="AD2" s="518"/>
      <c r="AE2" s="518"/>
      <c r="AF2" s="518"/>
      <c r="AG2" s="519"/>
      <c r="AH2" s="500" t="s">
        <v>16</v>
      </c>
      <c r="AI2" s="515"/>
      <c r="AJ2" s="515"/>
      <c r="AK2" s="516"/>
      <c r="AL2" s="517" t="s">
        <v>368</v>
      </c>
      <c r="AM2" s="518"/>
      <c r="AN2" s="518"/>
      <c r="AO2" s="518"/>
      <c r="AP2" s="518"/>
      <c r="AQ2" s="519"/>
      <c r="AR2" s="500" t="s">
        <v>17</v>
      </c>
      <c r="AS2" s="515"/>
      <c r="AT2" s="515"/>
      <c r="AU2" s="516"/>
      <c r="AV2" s="517" t="s">
        <v>368</v>
      </c>
      <c r="AW2" s="518"/>
      <c r="AX2" s="518"/>
      <c r="AY2" s="518"/>
      <c r="AZ2" s="518"/>
      <c r="BA2" s="519"/>
      <c r="BB2" s="500" t="s">
        <v>18</v>
      </c>
      <c r="BC2" s="515"/>
      <c r="BD2" s="515"/>
      <c r="BE2" s="516"/>
      <c r="BF2" s="517" t="s">
        <v>368</v>
      </c>
      <c r="BG2" s="518"/>
      <c r="BH2" s="518"/>
      <c r="BI2" s="518"/>
      <c r="BJ2" s="518"/>
      <c r="BK2" s="519"/>
      <c r="BL2" s="500" t="s">
        <v>19</v>
      </c>
      <c r="BM2" s="515"/>
      <c r="BN2" s="515"/>
      <c r="BO2" s="516"/>
      <c r="BP2" s="517" t="s">
        <v>368</v>
      </c>
      <c r="BQ2" s="518"/>
      <c r="BR2" s="518"/>
      <c r="BS2" s="518"/>
      <c r="BT2" s="518"/>
      <c r="BU2" s="519"/>
      <c r="BV2" s="500" t="s">
        <v>20</v>
      </c>
      <c r="BW2" s="515"/>
      <c r="BX2" s="515"/>
      <c r="BY2" s="516"/>
      <c r="BZ2" s="517" t="s">
        <v>368</v>
      </c>
      <c r="CA2" s="518"/>
      <c r="CB2" s="518"/>
      <c r="CC2" s="518"/>
      <c r="CD2" s="518"/>
      <c r="CE2" s="519"/>
    </row>
    <row r="3" spans="1:83" ht="26.25" hidden="1">
      <c r="A3" s="509"/>
      <c r="B3" s="509"/>
      <c r="C3" s="509"/>
      <c r="D3" s="509"/>
      <c r="E3" s="509"/>
      <c r="F3" s="509"/>
      <c r="G3" s="509"/>
      <c r="H3" s="246"/>
      <c r="I3" s="509"/>
      <c r="J3" s="509"/>
      <c r="K3" s="507" t="s">
        <v>21</v>
      </c>
      <c r="L3" s="515"/>
      <c r="M3" s="516"/>
      <c r="N3" s="500"/>
      <c r="O3" s="515"/>
      <c r="P3" s="515"/>
      <c r="Q3" s="516"/>
      <c r="R3" s="520"/>
      <c r="S3" s="521"/>
      <c r="T3" s="521"/>
      <c r="U3" s="521"/>
      <c r="V3" s="521"/>
      <c r="W3" s="522"/>
      <c r="X3" s="500"/>
      <c r="Y3" s="515"/>
      <c r="Z3" s="515"/>
      <c r="AA3" s="516"/>
      <c r="AB3" s="520"/>
      <c r="AC3" s="521"/>
      <c r="AD3" s="521"/>
      <c r="AE3" s="521"/>
      <c r="AF3" s="521"/>
      <c r="AG3" s="522"/>
      <c r="AH3" s="500"/>
      <c r="AI3" s="515"/>
      <c r="AJ3" s="515"/>
      <c r="AK3" s="516"/>
      <c r="AL3" s="520"/>
      <c r="AM3" s="521"/>
      <c r="AN3" s="521"/>
      <c r="AO3" s="521"/>
      <c r="AP3" s="521"/>
      <c r="AQ3" s="522"/>
      <c r="AR3" s="500"/>
      <c r="AS3" s="515"/>
      <c r="AT3" s="515"/>
      <c r="AU3" s="516"/>
      <c r="AV3" s="520"/>
      <c r="AW3" s="521"/>
      <c r="AX3" s="521"/>
      <c r="AY3" s="521"/>
      <c r="AZ3" s="521"/>
      <c r="BA3" s="522"/>
      <c r="BB3" s="500"/>
      <c r="BC3" s="515"/>
      <c r="BD3" s="515"/>
      <c r="BE3" s="516"/>
      <c r="BF3" s="520"/>
      <c r="BG3" s="521"/>
      <c r="BH3" s="521"/>
      <c r="BI3" s="521"/>
      <c r="BJ3" s="521"/>
      <c r="BK3" s="522"/>
      <c r="BL3" s="500"/>
      <c r="BM3" s="515"/>
      <c r="BN3" s="515"/>
      <c r="BO3" s="516"/>
      <c r="BP3" s="520"/>
      <c r="BQ3" s="521"/>
      <c r="BR3" s="521"/>
      <c r="BS3" s="521"/>
      <c r="BT3" s="521"/>
      <c r="BU3" s="522"/>
      <c r="BV3" s="500"/>
      <c r="BW3" s="515"/>
      <c r="BX3" s="515"/>
      <c r="BY3" s="516"/>
      <c r="BZ3" s="520"/>
      <c r="CA3" s="521"/>
      <c r="CB3" s="521"/>
      <c r="CC3" s="521"/>
      <c r="CD3" s="521"/>
      <c r="CE3" s="522"/>
    </row>
    <row r="4" spans="1:83" ht="56.25" hidden="1" customHeight="1">
      <c r="A4" s="510"/>
      <c r="B4" s="510"/>
      <c r="C4" s="510"/>
      <c r="D4" s="510"/>
      <c r="E4" s="510"/>
      <c r="F4" s="510"/>
      <c r="G4" s="510"/>
      <c r="H4" s="247"/>
      <c r="I4" s="510"/>
      <c r="J4" s="51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2590</v>
      </c>
      <c r="M9" s="172">
        <v>0</v>
      </c>
      <c r="N9" s="173"/>
      <c r="O9" s="218">
        <v>1560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670</v>
      </c>
      <c r="M17" s="172">
        <v>0</v>
      </c>
      <c r="N17" s="173"/>
      <c r="O17" s="202">
        <v>120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495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55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349</v>
      </c>
      <c r="M62" s="172">
        <v>0</v>
      </c>
      <c r="N62" s="173"/>
      <c r="O62" s="202">
        <v>89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119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480">
        <v>1112036</v>
      </c>
      <c r="G92" s="481" t="s">
        <v>118</v>
      </c>
      <c r="H92" s="168" t="s">
        <v>33</v>
      </c>
      <c r="I92" s="168"/>
      <c r="J92" s="158"/>
      <c r="K92" s="172">
        <v>0</v>
      </c>
      <c r="L92" s="159">
        <f t="shared" si="0"/>
        <v>1577</v>
      </c>
      <c r="M92" s="172">
        <v>0</v>
      </c>
      <c r="N92" s="173"/>
      <c r="O92" s="202">
        <v>1577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480">
        <v>1112038</v>
      </c>
      <c r="G94" s="481" t="s">
        <v>120</v>
      </c>
      <c r="H94" s="168" t="s">
        <v>33</v>
      </c>
      <c r="I94" s="168"/>
      <c r="J94" s="158"/>
      <c r="K94" s="172">
        <v>0</v>
      </c>
      <c r="L94" s="159">
        <f t="shared" si="0"/>
        <v>1406</v>
      </c>
      <c r="M94" s="172">
        <v>0</v>
      </c>
      <c r="N94" s="173"/>
      <c r="O94" s="202">
        <v>1406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336</v>
      </c>
      <c r="M101" s="172">
        <v>0</v>
      </c>
      <c r="N101" s="173"/>
      <c r="O101" s="202">
        <v>89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113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5111</v>
      </c>
      <c r="M104" s="172">
        <v>0</v>
      </c>
      <c r="N104" s="173"/>
      <c r="O104" s="218">
        <v>783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674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886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604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1064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1100</v>
      </c>
      <c r="BX104" s="173"/>
      <c r="BY104" s="210">
        <f t="shared" si="1"/>
        <v>1100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1100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55</v>
      </c>
      <c r="M105" s="172">
        <v>0</v>
      </c>
      <c r="N105" s="173"/>
      <c r="O105" s="202">
        <v>25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35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20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660</v>
      </c>
      <c r="M114" s="172">
        <v>0</v>
      </c>
      <c r="N114" s="173"/>
      <c r="O114" s="202">
        <v>85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525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50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6871</v>
      </c>
      <c r="M141" s="172">
        <v>0</v>
      </c>
      <c r="N141" s="173"/>
      <c r="O141" s="218">
        <v>1029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726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1124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854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1638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5173</v>
      </c>
      <c r="M144" s="172">
        <v>0</v>
      </c>
      <c r="N144" s="173"/>
      <c r="O144" s="218">
        <v>794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601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880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577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1221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11300</v>
      </c>
      <c r="M145" s="172">
        <v>0</v>
      </c>
      <c r="N145" s="173"/>
      <c r="O145" s="218">
        <v>1900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35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29</v>
      </c>
      <c r="M163" s="172">
        <v>0</v>
      </c>
      <c r="N163" s="173"/>
      <c r="O163" s="202">
        <v>14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444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9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4961</v>
      </c>
      <c r="M169" s="172">
        <v>0</v>
      </c>
      <c r="N169" s="173"/>
      <c r="O169" s="218">
        <v>836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641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668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1293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17600</v>
      </c>
      <c r="M171" s="172">
        <v>0</v>
      </c>
      <c r="N171" s="173"/>
      <c r="O171" s="218">
        <v>3000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3000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0">SUM(O174,Y174,AI174,AS174,BC174,BM174,BW174)</f>
        <v>597</v>
      </c>
      <c r="M174" s="172">
        <v>0</v>
      </c>
      <c r="N174" s="173"/>
      <c r="O174" s="202">
        <v>182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4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200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8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173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1">SUM(O180,Y180,AI180,AS180,BC180,BM180,BW180)</f>
        <v>5529</v>
      </c>
      <c r="M180" s="172">
        <v>0</v>
      </c>
      <c r="N180" s="173"/>
      <c r="O180" s="218">
        <v>889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641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930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589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1280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12600</v>
      </c>
      <c r="M185" s="172">
        <v>0</v>
      </c>
      <c r="N185" s="173"/>
      <c r="O185" s="218">
        <v>2100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2100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2100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2100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5800</v>
      </c>
      <c r="M204" s="172">
        <v>0</v>
      </c>
      <c r="N204" s="173"/>
      <c r="O204" s="218">
        <v>1200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1200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1100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1100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1100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14100</v>
      </c>
      <c r="M222" s="172">
        <v>0</v>
      </c>
      <c r="N222" s="173"/>
      <c r="O222" s="218">
        <v>2400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2400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2400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2300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13000</v>
      </c>
      <c r="M223" s="172">
        <v>0</v>
      </c>
      <c r="N223" s="173"/>
      <c r="O223" s="218">
        <v>2200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2300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2200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2100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12700</v>
      </c>
      <c r="M224" s="172">
        <v>0</v>
      </c>
      <c r="N224" s="173"/>
      <c r="O224" s="218">
        <v>2500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2100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2100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15700</v>
      </c>
      <c r="M300" s="172">
        <v>0</v>
      </c>
      <c r="N300" s="173"/>
      <c r="O300" s="218">
        <v>2600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2700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2600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2600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2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2"/>
        <v>4415</v>
      </c>
      <c r="M322" s="172">
        <v>0</v>
      </c>
      <c r="N322" s="173"/>
      <c r="O322" s="264">
        <v>678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666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803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539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929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3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2"/>
        <v>4195</v>
      </c>
      <c r="M323" s="172">
        <v>0</v>
      </c>
      <c r="N323" s="173"/>
      <c r="O323" s="218">
        <v>606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647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721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488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833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3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2"/>
        <v>9790</v>
      </c>
      <c r="M324" s="172">
        <v>0</v>
      </c>
      <c r="N324" s="173"/>
      <c r="O324" s="218">
        <v>1458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2348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1379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1348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1757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3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2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5400</v>
      </c>
      <c r="M329" s="172">
        <v>0</v>
      </c>
      <c r="N329" s="173"/>
      <c r="O329" s="218"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900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900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1600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800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800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2"/>
        <v>12</v>
      </c>
      <c r="M334" s="172">
        <v>0</v>
      </c>
      <c r="N334" s="173"/>
      <c r="O334" s="280">
        <v>2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2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2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9600</v>
      </c>
      <c r="M343" s="172">
        <v>0</v>
      </c>
      <c r="N343" s="173"/>
      <c r="O343" s="218">
        <v>1600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1600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1600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1600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1600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1600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12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12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12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12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12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12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445</v>
      </c>
      <c r="H352" s="168" t="s">
        <v>69</v>
      </c>
      <c r="I352" s="168"/>
      <c r="J352" s="158"/>
      <c r="K352" s="172">
        <v>0</v>
      </c>
      <c r="L352" s="159">
        <f t="shared" si="12"/>
        <v>8100</v>
      </c>
      <c r="M352" s="172">
        <v>0</v>
      </c>
      <c r="N352" s="173"/>
      <c r="O352" s="339">
        <v>1300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1300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1300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1400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1400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1400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>
        <v>20058608</v>
      </c>
      <c r="G353" s="238" t="s">
        <v>446</v>
      </c>
      <c r="H353" s="168" t="s">
        <v>69</v>
      </c>
      <c r="I353" s="168"/>
      <c r="J353" s="158"/>
      <c r="K353" s="172">
        <v>0</v>
      </c>
      <c r="L353" s="159">
        <f t="shared" si="12"/>
        <v>4200</v>
      </c>
      <c r="M353" s="172">
        <v>0</v>
      </c>
      <c r="N353" s="173"/>
      <c r="O353" s="339">
        <v>700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v>700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v>700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700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700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700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439</v>
      </c>
      <c r="H354" s="168" t="s">
        <v>69</v>
      </c>
      <c r="I354" s="168"/>
      <c r="J354" s="158"/>
      <c r="K354" s="172">
        <v>0</v>
      </c>
      <c r="L354" s="159">
        <f t="shared" si="12"/>
        <v>5000</v>
      </c>
      <c r="M354" s="172">
        <v>0</v>
      </c>
      <c r="N354" s="173"/>
      <c r="O354" s="339">
        <v>1000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900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1000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100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1000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1000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440</v>
      </c>
      <c r="H355" s="385" t="s">
        <v>69</v>
      </c>
      <c r="I355" s="386"/>
      <c r="J355" s="387"/>
      <c r="K355" s="250"/>
      <c r="L355" s="159">
        <f t="shared" si="12"/>
        <v>4500</v>
      </c>
      <c r="M355" s="250"/>
      <c r="N355" s="231"/>
      <c r="O355" s="392">
        <v>700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94">
        <v>700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6">
        <v>800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8">
        <v>800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0">
        <v>700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02">
        <v>800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383">
        <v>20059086</v>
      </c>
      <c r="G356" s="384" t="s">
        <v>441</v>
      </c>
      <c r="H356" s="187" t="s">
        <v>69</v>
      </c>
      <c r="I356" s="187"/>
      <c r="J356" s="230"/>
      <c r="K356" s="250">
        <v>0</v>
      </c>
      <c r="L356" s="159">
        <f>SUM(O356,Y356,AI356,AS356,BC356,BM356,BW356)</f>
        <v>5700</v>
      </c>
      <c r="M356" s="388">
        <v>0</v>
      </c>
      <c r="N356" s="231"/>
      <c r="O356" s="393">
        <v>900</v>
      </c>
      <c r="P356" s="231"/>
      <c r="Q356" s="210"/>
      <c r="R356" s="231"/>
      <c r="S356" s="231"/>
      <c r="T356" s="231"/>
      <c r="U356" s="231"/>
      <c r="V356" s="158"/>
      <c r="W356" s="231"/>
      <c r="X356" s="231"/>
      <c r="Y356" s="395">
        <v>900</v>
      </c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7">
        <v>900</v>
      </c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9">
        <v>1000</v>
      </c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401">
        <v>1000</v>
      </c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3">
        <v>1000</v>
      </c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2"/>
      <c r="BX356" s="173">
        <v>0</v>
      </c>
      <c r="BY356" s="210">
        <f t="shared" ref="BY356:BY364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4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64" si="17">SUM(O357,Y357,AI357,AS357,BC357,BM357,BW357)</f>
        <v>8500</v>
      </c>
      <c r="M357" s="267">
        <v>0</v>
      </c>
      <c r="N357" s="173"/>
      <c r="O357" s="389">
        <v>1346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90">
        <v>2271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91">
        <v>1678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3">
        <v>1212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4">
        <v>1293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7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700</v>
      </c>
      <c r="BX357" s="173">
        <v>0</v>
      </c>
      <c r="BY357" s="210">
        <f t="shared" si="15"/>
        <v>700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700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9">
        <v>1113220</v>
      </c>
      <c r="G358" s="440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2841</v>
      </c>
      <c r="M359" s="172">
        <v>0</v>
      </c>
      <c r="N359" s="173"/>
      <c r="O359" s="339">
        <v>329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377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722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282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411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720</v>
      </c>
      <c r="BX359" s="173">
        <v>0</v>
      </c>
      <c r="BY359" s="210">
        <f t="shared" si="15"/>
        <v>720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720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3634</v>
      </c>
      <c r="M360" s="172"/>
      <c r="N360" s="173"/>
      <c r="O360" s="339">
        <v>484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446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901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328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535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940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7"/>
        <v>3583</v>
      </c>
      <c r="M361" s="172"/>
      <c r="N361" s="173"/>
      <c r="O361" s="482">
        <v>492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524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1049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500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618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>
        <v>400</v>
      </c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7">
        <v>1113223</v>
      </c>
      <c r="G362" s="378" t="s">
        <v>428</v>
      </c>
      <c r="H362" s="256" t="s">
        <v>42</v>
      </c>
      <c r="I362" s="187"/>
      <c r="J362" s="230"/>
      <c r="K362" s="250"/>
      <c r="L362" s="159">
        <f t="shared" si="17"/>
        <v>2502</v>
      </c>
      <c r="M362" s="172"/>
      <c r="N362" s="173"/>
      <c r="O362" s="339">
        <v>313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350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870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264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305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>
        <v>400</v>
      </c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6">
        <v>362</v>
      </c>
      <c r="B363" s="298"/>
      <c r="C363" s="298"/>
      <c r="D363" s="298"/>
      <c r="E363" s="299"/>
      <c r="F363" s="379">
        <v>1113224</v>
      </c>
      <c r="G363" s="380" t="s">
        <v>430</v>
      </c>
      <c r="H363" s="430" t="s">
        <v>42</v>
      </c>
      <c r="I363" s="298"/>
      <c r="J363" s="312"/>
      <c r="K363" s="313"/>
      <c r="L363" s="159">
        <f t="shared" si="17"/>
        <v>3605</v>
      </c>
      <c r="M363" s="172"/>
      <c r="N363" s="173"/>
      <c r="O363" s="482">
        <v>638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830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860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338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439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>
        <v>500</v>
      </c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6">
        <v>363</v>
      </c>
      <c r="B364" s="298"/>
      <c r="C364" s="298"/>
      <c r="D364" s="298"/>
      <c r="E364" s="299"/>
      <c r="F364" s="379">
        <v>1113225</v>
      </c>
      <c r="G364" s="380" t="s">
        <v>434</v>
      </c>
      <c r="H364" s="430" t="s">
        <v>42</v>
      </c>
      <c r="I364" s="298"/>
      <c r="J364" s="312"/>
      <c r="K364" s="313">
        <v>0</v>
      </c>
      <c r="L364" s="159">
        <f t="shared" si="17"/>
        <v>10749</v>
      </c>
      <c r="M364" s="172">
        <v>0</v>
      </c>
      <c r="N364" s="173"/>
      <c r="O364" s="339">
        <v>3865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52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3110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57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3615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50</v>
      </c>
      <c r="BX364" s="173">
        <v>0</v>
      </c>
      <c r="BY364" s="210">
        <f t="shared" si="15"/>
        <v>50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6"/>
        <v>50</v>
      </c>
      <c r="CE364" s="173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386</v>
      </c>
      <c r="Q365" s="243">
        <v>316</v>
      </c>
      <c r="R365" s="242" t="s">
        <v>387</v>
      </c>
      <c r="S365" s="243"/>
      <c r="T365" s="244"/>
      <c r="U365" s="244"/>
      <c r="V365" s="244"/>
      <c r="W365" s="236"/>
      <c r="X365" s="236"/>
      <c r="Y365" s="291"/>
      <c r="Z365" s="245"/>
      <c r="AA365" s="243">
        <v>316</v>
      </c>
      <c r="AB365" s="242" t="s">
        <v>387</v>
      </c>
      <c r="AC365" s="243"/>
      <c r="AD365" s="244"/>
      <c r="AE365" s="244"/>
      <c r="AF365" s="244"/>
      <c r="AG365" s="236"/>
      <c r="AH365" s="236"/>
      <c r="AI365" s="291"/>
      <c r="AJ365" s="245"/>
      <c r="AK365" s="243">
        <v>316</v>
      </c>
      <c r="AL365" s="242" t="s">
        <v>387</v>
      </c>
      <c r="AM365" s="243"/>
      <c r="AN365" s="244"/>
      <c r="AO365" s="244"/>
      <c r="AP365" s="244"/>
      <c r="AQ365" s="236"/>
      <c r="AR365" s="236"/>
      <c r="AS365" s="291"/>
      <c r="AT365" s="245"/>
      <c r="AU365" s="243">
        <v>316</v>
      </c>
      <c r="AV365" s="242" t="s">
        <v>387</v>
      </c>
      <c r="AW365" s="243"/>
      <c r="AX365" s="244"/>
      <c r="AY365" s="244"/>
      <c r="AZ365" s="244"/>
      <c r="BA365" s="236"/>
      <c r="BB365" s="236"/>
      <c r="BC365" s="291"/>
      <c r="BD365" s="245"/>
      <c r="BE365" s="243">
        <v>316</v>
      </c>
      <c r="BF365" s="242" t="s">
        <v>387</v>
      </c>
      <c r="BG365" s="243"/>
      <c r="BH365" s="244"/>
      <c r="BI365" s="244"/>
      <c r="BJ365" s="244"/>
      <c r="BK365" s="236"/>
      <c r="BL365" s="236"/>
      <c r="BM365" s="291"/>
      <c r="BN365" s="245"/>
      <c r="BO365" s="243">
        <v>316</v>
      </c>
      <c r="BP365" s="242" t="s">
        <v>387</v>
      </c>
      <c r="BQ365" s="243"/>
      <c r="BR365" s="244"/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388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390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391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392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393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15.75" hidden="1" customHeight="1"/>
    <row r="372" spans="1:83" ht="15.75" hidden="1" customHeight="1"/>
    <row r="373" spans="1:83" ht="15.75" hidden="1" customHeight="1"/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21.75" hidden="1" customHeight="1">
      <c r="A1001" s="167">
        <v>355</v>
      </c>
      <c r="B1001" s="318"/>
      <c r="C1001" s="318"/>
      <c r="D1001" s="318"/>
      <c r="E1001" s="253"/>
      <c r="F1001" s="311">
        <v>20059084</v>
      </c>
      <c r="G1001" s="479" t="s">
        <v>442</v>
      </c>
      <c r="H1001" s="187" t="s">
        <v>69</v>
      </c>
      <c r="I1001" s="318"/>
      <c r="J1001" s="318"/>
      <c r="K1001" s="313">
        <v>0</v>
      </c>
      <c r="L1001" s="159">
        <f>SUM(O1001,Y1001,AI1001,AS1001,BC1001,BM1001,BW1001)</f>
        <v>15300</v>
      </c>
      <c r="M1001" s="388">
        <v>0</v>
      </c>
      <c r="N1001" s="318"/>
      <c r="O1001" s="393">
        <v>2600</v>
      </c>
      <c r="Y1001" s="395">
        <v>2600</v>
      </c>
      <c r="AI1001" s="397">
        <v>2600</v>
      </c>
      <c r="AS1001" s="399">
        <v>2500</v>
      </c>
      <c r="BC1001" s="401">
        <v>2500</v>
      </c>
      <c r="BM1001" s="403">
        <v>2500</v>
      </c>
      <c r="BW1001" s="382"/>
    </row>
    <row r="1002" spans="1:75" ht="24" hidden="1" customHeight="1">
      <c r="A1002" s="167">
        <v>357</v>
      </c>
      <c r="B1002" s="478"/>
      <c r="C1002" s="478"/>
      <c r="D1002" s="478"/>
      <c r="E1002" s="182"/>
      <c r="F1002" s="311">
        <v>20059085</v>
      </c>
      <c r="G1002" s="479" t="s">
        <v>443</v>
      </c>
      <c r="H1002" s="311" t="s">
        <v>69</v>
      </c>
      <c r="I1002" s="478"/>
      <c r="J1002" s="478"/>
      <c r="K1002" s="267">
        <f>SUBTOTAL(9,K319:K1000)</f>
        <v>0</v>
      </c>
      <c r="L1002" s="177">
        <f>SUM(O1002,Y1002,AI1002,AS1002,BC1002,BM1002,BW1002)</f>
        <v>6600</v>
      </c>
      <c r="M1002" s="177"/>
      <c r="N1002" s="478"/>
      <c r="O1002" s="218">
        <v>1100</v>
      </c>
      <c r="Y1002" s="221">
        <v>1100</v>
      </c>
      <c r="AI1002" s="222">
        <v>1100</v>
      </c>
      <c r="AS1002" s="248">
        <v>1100</v>
      </c>
      <c r="BC1002" s="223">
        <v>1100</v>
      </c>
      <c r="BM1002" s="224">
        <v>1100</v>
      </c>
      <c r="BW1002" s="275"/>
    </row>
  </sheetData>
  <autoFilter ref="H1:H1002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3" t="s">
        <v>14</v>
      </c>
      <c r="B1" s="531"/>
      <c r="C1" s="531"/>
      <c r="D1" s="531"/>
      <c r="E1" s="531"/>
      <c r="F1" s="544"/>
      <c r="G1" s="116"/>
      <c r="H1" s="535" t="s">
        <v>15</v>
      </c>
      <c r="I1" s="536"/>
      <c r="J1" s="536"/>
      <c r="K1" s="536"/>
      <c r="L1" s="536"/>
      <c r="M1" s="542"/>
      <c r="N1" s="116"/>
      <c r="O1" s="535" t="s">
        <v>16</v>
      </c>
      <c r="P1" s="536"/>
      <c r="Q1" s="536"/>
      <c r="R1" s="536"/>
      <c r="S1" s="536"/>
      <c r="T1" s="536"/>
      <c r="U1" s="116"/>
      <c r="V1" s="535" t="s">
        <v>17</v>
      </c>
      <c r="W1" s="536"/>
      <c r="X1" s="536"/>
      <c r="Y1" s="536"/>
      <c r="Z1" s="536"/>
      <c r="AA1" s="536"/>
      <c r="AB1" s="116"/>
      <c r="AC1" s="535" t="s">
        <v>394</v>
      </c>
      <c r="AD1" s="536"/>
      <c r="AE1" s="536"/>
      <c r="AF1" s="536"/>
      <c r="AG1" s="536"/>
      <c r="AH1" s="536"/>
      <c r="AI1" s="116"/>
      <c r="AJ1" s="535" t="s">
        <v>19</v>
      </c>
      <c r="AK1" s="536"/>
      <c r="AL1" s="536"/>
      <c r="AM1" s="536"/>
      <c r="AN1" s="536"/>
      <c r="AO1" s="536"/>
      <c r="AP1" s="116"/>
      <c r="AQ1" s="535" t="s">
        <v>395</v>
      </c>
      <c r="AR1" s="536"/>
      <c r="AS1" s="536"/>
      <c r="AT1" s="536"/>
      <c r="AU1" s="536"/>
      <c r="AV1" s="5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7" t="s">
        <v>10</v>
      </c>
      <c r="CU1" s="533"/>
      <c r="CV1" s="533"/>
      <c r="CW1" s="533"/>
      <c r="CX1" s="533"/>
      <c r="CY1" s="533"/>
      <c r="CZ1" s="533"/>
      <c r="DA1" s="533"/>
      <c r="DB1" s="533"/>
      <c r="DC1" s="533"/>
      <c r="DD1" s="533"/>
      <c r="DE1" s="533"/>
      <c r="DF1" s="533"/>
      <c r="DG1" s="533"/>
      <c r="DH1" s="533"/>
      <c r="DI1" s="533"/>
      <c r="DJ1" s="533"/>
      <c r="DK1" s="533"/>
      <c r="DL1" s="533"/>
      <c r="DM1" s="533"/>
      <c r="DN1" s="5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2" t="s">
        <v>18</v>
      </c>
      <c r="BC2" s="533"/>
      <c r="BD2" s="533"/>
      <c r="BE2" s="534"/>
      <c r="BF2" s="538" t="s">
        <v>368</v>
      </c>
      <c r="BG2" s="539"/>
      <c r="BH2" s="539"/>
      <c r="BI2" s="539"/>
      <c r="BJ2" s="539"/>
      <c r="BK2" s="540"/>
      <c r="BL2" s="532" t="s">
        <v>19</v>
      </c>
      <c r="BM2" s="533"/>
      <c r="BN2" s="533"/>
      <c r="BO2" s="534"/>
      <c r="BP2" s="538" t="s">
        <v>368</v>
      </c>
      <c r="BQ2" s="539"/>
      <c r="BR2" s="539"/>
      <c r="BS2" s="539"/>
      <c r="BT2" s="539"/>
      <c r="BU2" s="540"/>
      <c r="BV2" s="532" t="s">
        <v>20</v>
      </c>
      <c r="BW2" s="5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2" t="s">
        <v>17</v>
      </c>
      <c r="CI2" s="533"/>
      <c r="CJ2" s="534"/>
      <c r="CK2" s="532" t="s">
        <v>18</v>
      </c>
      <c r="CL2" s="533"/>
      <c r="CM2" s="534"/>
      <c r="CN2" s="532" t="s">
        <v>19</v>
      </c>
      <c r="CO2" s="533"/>
      <c r="CP2" s="534"/>
      <c r="CQ2" s="532" t="s">
        <v>20</v>
      </c>
      <c r="CR2" s="533"/>
      <c r="CS2" s="534"/>
      <c r="CT2" s="532" t="s">
        <v>14</v>
      </c>
      <c r="CU2" s="533"/>
      <c r="CV2" s="534"/>
      <c r="CW2" s="532" t="s">
        <v>15</v>
      </c>
      <c r="CX2" s="533"/>
      <c r="CY2" s="534"/>
      <c r="CZ2" s="532" t="s">
        <v>16</v>
      </c>
      <c r="DA2" s="533"/>
      <c r="DB2" s="534"/>
      <c r="DC2" s="532" t="s">
        <v>17</v>
      </c>
      <c r="DD2" s="533"/>
      <c r="DE2" s="534"/>
      <c r="DF2" s="532" t="s">
        <v>18</v>
      </c>
      <c r="DG2" s="533"/>
      <c r="DH2" s="534"/>
      <c r="DI2" s="532" t="s">
        <v>19</v>
      </c>
      <c r="DJ2" s="533"/>
      <c r="DK2" s="534"/>
      <c r="DL2" s="532" t="s">
        <v>20</v>
      </c>
      <c r="DM2" s="533"/>
      <c r="DN2" s="5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2"/>
      <c r="BC3" s="533"/>
      <c r="BD3" s="533"/>
      <c r="BE3" s="534"/>
      <c r="BF3" s="541"/>
      <c r="BG3" s="536"/>
      <c r="BH3" s="536"/>
      <c r="BI3" s="536"/>
      <c r="BJ3" s="536"/>
      <c r="BK3" s="542"/>
      <c r="BL3" s="532"/>
      <c r="BM3" s="533"/>
      <c r="BN3" s="533"/>
      <c r="BO3" s="534"/>
      <c r="BP3" s="541"/>
      <c r="BQ3" s="536"/>
      <c r="BR3" s="536"/>
      <c r="BS3" s="536"/>
      <c r="BT3" s="536"/>
      <c r="BU3" s="542"/>
      <c r="BV3" s="532"/>
      <c r="BW3" s="5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2"/>
      <c r="DG3" s="533"/>
      <c r="DH3" s="534"/>
      <c r="DI3" s="532"/>
      <c r="DJ3" s="533"/>
      <c r="DK3" s="534"/>
      <c r="DL3" s="532"/>
      <c r="DM3" s="533"/>
      <c r="DN3" s="5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0" t="s">
        <v>386</v>
      </c>
      <c r="P359" s="5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0" t="s">
        <v>386</v>
      </c>
      <c r="Z359" s="5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0" t="s">
        <v>386</v>
      </c>
      <c r="AJ359" s="5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0" t="s">
        <v>386</v>
      </c>
      <c r="AT359" s="5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0" t="s">
        <v>386</v>
      </c>
      <c r="BD359" s="5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0" t="s">
        <v>386</v>
      </c>
      <c r="BN359" s="5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0" t="s">
        <v>386</v>
      </c>
      <c r="BX359" s="531"/>
      <c r="BY359" s="5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0" t="s">
        <v>391</v>
      </c>
      <c r="P362" s="5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0" t="s">
        <v>391</v>
      </c>
      <c r="Z362" s="5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0" t="s">
        <v>391</v>
      </c>
      <c r="AJ362" s="5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0" t="s">
        <v>391</v>
      </c>
      <c r="AT362" s="5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0" t="s">
        <v>391</v>
      </c>
      <c r="BD362" s="5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0" t="s">
        <v>391</v>
      </c>
      <c r="BN362" s="5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0" t="s">
        <v>391</v>
      </c>
      <c r="BX362" s="531"/>
      <c r="BY362" s="531"/>
      <c r="BZ362" s="531"/>
      <c r="CA362" s="531"/>
      <c r="CB362" s="531"/>
      <c r="CC362" s="531"/>
      <c r="CD362" s="531"/>
      <c r="CE362" s="5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0" t="s">
        <v>392</v>
      </c>
      <c r="P363" s="5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0" t="s">
        <v>392</v>
      </c>
      <c r="Z363" s="5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0" t="s">
        <v>392</v>
      </c>
      <c r="AJ363" s="5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0" t="s">
        <v>392</v>
      </c>
      <c r="AT363" s="5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0" t="s">
        <v>392</v>
      </c>
      <c r="BD363" s="5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0" t="s">
        <v>392</v>
      </c>
      <c r="BN363" s="5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0" t="s">
        <v>392</v>
      </c>
      <c r="BX363" s="531"/>
      <c r="BY363" s="531"/>
      <c r="BZ363" s="531"/>
      <c r="CA363" s="531"/>
      <c r="CB363" s="531"/>
      <c r="CC363" s="531"/>
      <c r="CD363" s="531"/>
      <c r="CE363" s="5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0" t="s">
        <v>393</v>
      </c>
      <c r="P364" s="5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0" t="s">
        <v>393</v>
      </c>
      <c r="Z364" s="5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0" t="s">
        <v>393</v>
      </c>
      <c r="AJ364" s="5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0" t="s">
        <v>393</v>
      </c>
      <c r="AT364" s="5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0" t="s">
        <v>393</v>
      </c>
      <c r="BD364" s="5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0" t="s">
        <v>393</v>
      </c>
      <c r="BN364" s="5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0" t="s">
        <v>393</v>
      </c>
      <c r="BX364" s="531"/>
      <c r="BY364" s="531"/>
      <c r="BZ364" s="531"/>
      <c r="CA364" s="531"/>
      <c r="CB364" s="531"/>
      <c r="CC364" s="531"/>
      <c r="CD364" s="531"/>
      <c r="CE364" s="53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7"/>
  <sheetViews>
    <sheetView topLeftCell="B1" zoomScale="90" zoomScaleNormal="90" workbookViewId="0">
      <selection activeCell="O369" sqref="O3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13" t="s">
        <v>0</v>
      </c>
      <c r="B1" s="514" t="s">
        <v>1</v>
      </c>
      <c r="C1" s="514" t="s">
        <v>2</v>
      </c>
      <c r="D1" s="514" t="s">
        <v>3</v>
      </c>
      <c r="E1" s="514" t="s">
        <v>4</v>
      </c>
      <c r="F1" s="508" t="s">
        <v>5</v>
      </c>
      <c r="G1" s="511" t="s">
        <v>6</v>
      </c>
      <c r="H1" s="155" t="s">
        <v>7</v>
      </c>
      <c r="I1" s="512" t="s">
        <v>8</v>
      </c>
      <c r="J1" s="516"/>
      <c r="K1" s="507"/>
      <c r="L1" s="515"/>
      <c r="M1" s="516"/>
      <c r="N1" s="523" t="s">
        <v>433</v>
      </c>
      <c r="O1" s="515"/>
      <c r="P1" s="515"/>
      <c r="Q1" s="515"/>
      <c r="R1" s="515"/>
      <c r="S1" s="515"/>
      <c r="T1" s="515"/>
      <c r="U1" s="515"/>
      <c r="V1" s="515"/>
      <c r="W1" s="515"/>
      <c r="X1" s="515"/>
      <c r="Y1" s="515"/>
      <c r="Z1" s="515"/>
      <c r="AA1" s="515"/>
      <c r="AB1" s="515"/>
      <c r="AC1" s="515"/>
      <c r="AD1" s="515"/>
      <c r="AE1" s="515"/>
      <c r="AF1" s="515"/>
      <c r="AG1" s="515"/>
      <c r="AH1" s="515"/>
      <c r="AI1" s="515"/>
      <c r="AJ1" s="515"/>
      <c r="AK1" s="515"/>
      <c r="AL1" s="515"/>
      <c r="AM1" s="515"/>
      <c r="AN1" s="515"/>
      <c r="AO1" s="515"/>
      <c r="AP1" s="515"/>
      <c r="AQ1" s="515"/>
      <c r="AR1" s="515"/>
      <c r="AS1" s="515"/>
      <c r="AT1" s="515"/>
      <c r="AU1" s="515"/>
      <c r="AV1" s="515"/>
      <c r="AW1" s="515"/>
      <c r="AX1" s="515"/>
      <c r="AY1" s="515"/>
      <c r="AZ1" s="515"/>
      <c r="BA1" s="515"/>
      <c r="BB1" s="515"/>
      <c r="BC1" s="515"/>
      <c r="BD1" s="515"/>
      <c r="BE1" s="515"/>
      <c r="BF1" s="515"/>
      <c r="BG1" s="515"/>
      <c r="BH1" s="515"/>
      <c r="BI1" s="515"/>
      <c r="BJ1" s="515"/>
      <c r="BK1" s="515"/>
      <c r="BL1" s="515"/>
      <c r="BM1" s="515"/>
      <c r="BN1" s="515"/>
      <c r="BO1" s="515"/>
      <c r="BP1" s="515"/>
      <c r="BQ1" s="515"/>
      <c r="BR1" s="515"/>
      <c r="BS1" s="515"/>
      <c r="BT1" s="515"/>
      <c r="BU1" s="515"/>
      <c r="BV1" s="515"/>
      <c r="BW1" s="515"/>
      <c r="BX1" s="515"/>
      <c r="BY1" s="515"/>
      <c r="BZ1" s="515"/>
      <c r="CA1" s="515"/>
      <c r="CB1" s="515"/>
      <c r="CC1" s="515"/>
      <c r="CD1" s="515"/>
      <c r="CE1" s="516"/>
    </row>
    <row r="2" spans="1:83" ht="26.25" hidden="1">
      <c r="A2" s="509"/>
      <c r="B2" s="509"/>
      <c r="C2" s="509"/>
      <c r="D2" s="509"/>
      <c r="E2" s="509"/>
      <c r="F2" s="509"/>
      <c r="G2" s="509"/>
      <c r="H2" s="246"/>
      <c r="I2" s="524" t="s">
        <v>11</v>
      </c>
      <c r="J2" s="524" t="s">
        <v>12</v>
      </c>
      <c r="K2" s="507" t="s">
        <v>13</v>
      </c>
      <c r="L2" s="515"/>
      <c r="M2" s="516"/>
      <c r="N2" s="500" t="s">
        <v>14</v>
      </c>
      <c r="O2" s="515"/>
      <c r="P2" s="515"/>
      <c r="Q2" s="516"/>
      <c r="R2" s="517" t="s">
        <v>368</v>
      </c>
      <c r="S2" s="518"/>
      <c r="T2" s="518"/>
      <c r="U2" s="518"/>
      <c r="V2" s="518"/>
      <c r="W2" s="519"/>
      <c r="X2" s="500" t="s">
        <v>15</v>
      </c>
      <c r="Y2" s="515"/>
      <c r="Z2" s="515"/>
      <c r="AA2" s="516"/>
      <c r="AB2" s="517" t="s">
        <v>368</v>
      </c>
      <c r="AC2" s="518"/>
      <c r="AD2" s="518"/>
      <c r="AE2" s="518"/>
      <c r="AF2" s="518"/>
      <c r="AG2" s="519"/>
      <c r="AH2" s="500" t="s">
        <v>16</v>
      </c>
      <c r="AI2" s="515"/>
      <c r="AJ2" s="515"/>
      <c r="AK2" s="516"/>
      <c r="AL2" s="517" t="s">
        <v>368</v>
      </c>
      <c r="AM2" s="518"/>
      <c r="AN2" s="518"/>
      <c r="AO2" s="518"/>
      <c r="AP2" s="518"/>
      <c r="AQ2" s="519"/>
      <c r="AR2" s="500" t="s">
        <v>17</v>
      </c>
      <c r="AS2" s="515"/>
      <c r="AT2" s="515"/>
      <c r="AU2" s="516"/>
      <c r="AV2" s="517" t="s">
        <v>368</v>
      </c>
      <c r="AW2" s="518"/>
      <c r="AX2" s="518"/>
      <c r="AY2" s="518"/>
      <c r="AZ2" s="518"/>
      <c r="BA2" s="519"/>
      <c r="BB2" s="500" t="s">
        <v>18</v>
      </c>
      <c r="BC2" s="515"/>
      <c r="BD2" s="515"/>
      <c r="BE2" s="516"/>
      <c r="BF2" s="517" t="s">
        <v>368</v>
      </c>
      <c r="BG2" s="518"/>
      <c r="BH2" s="518"/>
      <c r="BI2" s="518"/>
      <c r="BJ2" s="518"/>
      <c r="BK2" s="519"/>
      <c r="BL2" s="500" t="s">
        <v>19</v>
      </c>
      <c r="BM2" s="515"/>
      <c r="BN2" s="515"/>
      <c r="BO2" s="516"/>
      <c r="BP2" s="517" t="s">
        <v>368</v>
      </c>
      <c r="BQ2" s="518"/>
      <c r="BR2" s="518"/>
      <c r="BS2" s="518"/>
      <c r="BT2" s="518"/>
      <c r="BU2" s="519"/>
      <c r="BV2" s="500" t="s">
        <v>20</v>
      </c>
      <c r="BW2" s="515"/>
      <c r="BX2" s="515"/>
      <c r="BY2" s="516"/>
      <c r="BZ2" s="517" t="s">
        <v>368</v>
      </c>
      <c r="CA2" s="518"/>
      <c r="CB2" s="518"/>
      <c r="CC2" s="518"/>
      <c r="CD2" s="518"/>
      <c r="CE2" s="519"/>
    </row>
    <row r="3" spans="1:83" ht="26.25" hidden="1">
      <c r="A3" s="509"/>
      <c r="B3" s="509"/>
      <c r="C3" s="509"/>
      <c r="D3" s="509"/>
      <c r="E3" s="509"/>
      <c r="F3" s="509"/>
      <c r="G3" s="509"/>
      <c r="H3" s="246"/>
      <c r="I3" s="509"/>
      <c r="J3" s="509"/>
      <c r="K3" s="507" t="s">
        <v>21</v>
      </c>
      <c r="L3" s="515"/>
      <c r="M3" s="516"/>
      <c r="N3" s="500"/>
      <c r="O3" s="515"/>
      <c r="P3" s="515"/>
      <c r="Q3" s="516"/>
      <c r="R3" s="520"/>
      <c r="S3" s="521"/>
      <c r="T3" s="521"/>
      <c r="U3" s="521"/>
      <c r="V3" s="521"/>
      <c r="W3" s="522"/>
      <c r="X3" s="500"/>
      <c r="Y3" s="515"/>
      <c r="Z3" s="515"/>
      <c r="AA3" s="516"/>
      <c r="AB3" s="520"/>
      <c r="AC3" s="521"/>
      <c r="AD3" s="521"/>
      <c r="AE3" s="521"/>
      <c r="AF3" s="521"/>
      <c r="AG3" s="522"/>
      <c r="AH3" s="500"/>
      <c r="AI3" s="515"/>
      <c r="AJ3" s="515"/>
      <c r="AK3" s="516"/>
      <c r="AL3" s="520"/>
      <c r="AM3" s="521"/>
      <c r="AN3" s="521"/>
      <c r="AO3" s="521"/>
      <c r="AP3" s="521"/>
      <c r="AQ3" s="522"/>
      <c r="AR3" s="500"/>
      <c r="AS3" s="515"/>
      <c r="AT3" s="515"/>
      <c r="AU3" s="516"/>
      <c r="AV3" s="520"/>
      <c r="AW3" s="521"/>
      <c r="AX3" s="521"/>
      <c r="AY3" s="521"/>
      <c r="AZ3" s="521"/>
      <c r="BA3" s="522"/>
      <c r="BB3" s="500"/>
      <c r="BC3" s="515"/>
      <c r="BD3" s="515"/>
      <c r="BE3" s="516"/>
      <c r="BF3" s="520"/>
      <c r="BG3" s="521"/>
      <c r="BH3" s="521"/>
      <c r="BI3" s="521"/>
      <c r="BJ3" s="521"/>
      <c r="BK3" s="522"/>
      <c r="BL3" s="500"/>
      <c r="BM3" s="515"/>
      <c r="BN3" s="515"/>
      <c r="BO3" s="516"/>
      <c r="BP3" s="520"/>
      <c r="BQ3" s="521"/>
      <c r="BR3" s="521"/>
      <c r="BS3" s="521"/>
      <c r="BT3" s="521"/>
      <c r="BU3" s="522"/>
      <c r="BV3" s="500"/>
      <c r="BW3" s="515"/>
      <c r="BX3" s="515"/>
      <c r="BY3" s="516"/>
      <c r="BZ3" s="520"/>
      <c r="CA3" s="521"/>
      <c r="CB3" s="521"/>
      <c r="CC3" s="521"/>
      <c r="CD3" s="521"/>
      <c r="CE3" s="522"/>
    </row>
    <row r="4" spans="1:83" ht="56.25" hidden="1" customHeight="1">
      <c r="A4" s="510"/>
      <c r="B4" s="510"/>
      <c r="C4" s="510"/>
      <c r="D4" s="510"/>
      <c r="E4" s="510"/>
      <c r="F4" s="510"/>
      <c r="G4" s="510"/>
      <c r="H4" s="247"/>
      <c r="I4" s="510"/>
      <c r="J4" s="51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20</v>
      </c>
      <c r="M7" s="172">
        <v>0</v>
      </c>
      <c r="N7" s="173"/>
      <c r="O7" s="216">
        <v>20</v>
      </c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7</v>
      </c>
      <c r="M8" s="172">
        <v>0</v>
      </c>
      <c r="N8" s="173"/>
      <c r="O8" s="216">
        <v>7</v>
      </c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2990</v>
      </c>
      <c r="M9" s="172">
        <v>0</v>
      </c>
      <c r="N9" s="173"/>
      <c r="O9" s="218">
        <v>2130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860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35</v>
      </c>
      <c r="M10" s="172">
        <v>0</v>
      </c>
      <c r="N10" s="173"/>
      <c r="O10" s="216">
        <v>35</v>
      </c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35</v>
      </c>
      <c r="M11" s="172">
        <v>0</v>
      </c>
      <c r="N11" s="173"/>
      <c r="O11" s="216">
        <v>35</v>
      </c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25</v>
      </c>
      <c r="M12" s="172">
        <v>0</v>
      </c>
      <c r="N12" s="173"/>
      <c r="O12" s="216">
        <v>25</v>
      </c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25</v>
      </c>
      <c r="M13" s="172">
        <v>0</v>
      </c>
      <c r="N13" s="173"/>
      <c r="O13" s="216">
        <v>25</v>
      </c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15</v>
      </c>
      <c r="M14" s="172">
        <v>0</v>
      </c>
      <c r="N14" s="173"/>
      <c r="O14" s="216">
        <v>15</v>
      </c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25</v>
      </c>
      <c r="M16" s="172">
        <v>0</v>
      </c>
      <c r="N16" s="173"/>
      <c r="O16" s="216">
        <v>25</v>
      </c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640</v>
      </c>
      <c r="M17" s="172">
        <v>0</v>
      </c>
      <c r="N17" s="173"/>
      <c r="O17" s="202">
        <v>60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520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489">
        <v>60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15</v>
      </c>
      <c r="M18" s="172">
        <v>0</v>
      </c>
      <c r="N18" s="173"/>
      <c r="O18" s="216">
        <v>15</v>
      </c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14</v>
      </c>
      <c r="M20" s="172">
        <v>0</v>
      </c>
      <c r="N20" s="173"/>
      <c r="O20" s="216">
        <v>14</v>
      </c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35</v>
      </c>
      <c r="M21" s="172">
        <v>0</v>
      </c>
      <c r="N21" s="173"/>
      <c r="O21" s="216">
        <v>35</v>
      </c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30</v>
      </c>
      <c r="M22" s="172">
        <v>0</v>
      </c>
      <c r="N22" s="173"/>
      <c r="O22" s="216">
        <v>30</v>
      </c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30</v>
      </c>
      <c r="M23" s="172">
        <v>0</v>
      </c>
      <c r="N23" s="173"/>
      <c r="O23" s="216">
        <v>30</v>
      </c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37</v>
      </c>
      <c r="M32" s="172">
        <v>0</v>
      </c>
      <c r="N32" s="173"/>
      <c r="O32" s="202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355</v>
      </c>
      <c r="M62" s="172">
        <v>0</v>
      </c>
      <c r="N62" s="173"/>
      <c r="O62" s="202">
        <v>87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148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489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67</v>
      </c>
      <c r="M99" s="172">
        <v>0</v>
      </c>
      <c r="N99" s="173"/>
      <c r="O99" s="202">
        <v>37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356</v>
      </c>
      <c r="M101" s="172">
        <v>0</v>
      </c>
      <c r="N101" s="173"/>
      <c r="O101" s="202">
        <v>97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139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9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48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5520</v>
      </c>
      <c r="M104" s="172">
        <v>0</v>
      </c>
      <c r="N104" s="173"/>
      <c r="O104" s="218">
        <v>961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780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908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801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90">
        <v>1070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640</v>
      </c>
      <c r="M114" s="172">
        <v>0</v>
      </c>
      <c r="N114" s="173"/>
      <c r="O114" s="202">
        <v>55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535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9">
        <v>50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7147</v>
      </c>
      <c r="M141" s="172">
        <v>0</v>
      </c>
      <c r="N141" s="173"/>
      <c r="O141" s="218">
        <v>1311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844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1114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7">
        <v>1038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90">
        <v>1640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1200</v>
      </c>
      <c r="BX141" s="173"/>
      <c r="BY141" s="210">
        <f t="shared" si="1"/>
        <v>1200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1200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5822</v>
      </c>
      <c r="M144" s="172">
        <v>0</v>
      </c>
      <c r="N144" s="173"/>
      <c r="O144" s="218">
        <v>1021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754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896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831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90">
        <v>1220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11300</v>
      </c>
      <c r="M145" s="172">
        <v>0</v>
      </c>
      <c r="N145" s="173"/>
      <c r="O145" s="218">
        <f>660+1260</f>
        <v>1920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540+1260</f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540+1260</f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600+1380</f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22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21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14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59</v>
      </c>
      <c r="M164" s="172">
        <v>0</v>
      </c>
      <c r="N164" s="173"/>
      <c r="O164" s="339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5651</v>
      </c>
      <c r="M169" s="172">
        <v>0</v>
      </c>
      <c r="N169" s="173"/>
      <c r="O169" s="218">
        <v>1103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738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1055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855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90">
        <v>1300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47</v>
      </c>
      <c r="M170" s="172">
        <v>0</v>
      </c>
      <c r="N170" s="173"/>
      <c r="O170" s="218">
        <v>27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17455</v>
      </c>
      <c r="M171" s="172">
        <v>0</v>
      </c>
      <c r="N171" s="173"/>
      <c r="O171" s="218">
        <f>675+2160</f>
        <v>2835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720+2115</f>
        <v>2835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720+2115</f>
        <v>2835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765+2385</f>
        <v>3150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585</v>
      </c>
      <c r="M174" s="172">
        <v>0</v>
      </c>
      <c r="N174" s="173"/>
      <c r="O174" s="202">
        <v>145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212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18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9">
        <v>170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6189</v>
      </c>
      <c r="M180" s="172">
        <v>0</v>
      </c>
      <c r="N180" s="173"/>
      <c r="O180" s="218">
        <v>1141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758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957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853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90">
        <v>1280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13080</v>
      </c>
      <c r="M185" s="172">
        <v>0</v>
      </c>
      <c r="N185" s="173"/>
      <c r="O185" s="218">
        <f>660+1500</f>
        <v>2160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660+1500</f>
        <v>2160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720+1680</f>
        <v>2400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2100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8120</v>
      </c>
      <c r="M204" s="172">
        <v>0</v>
      </c>
      <c r="N204" s="173"/>
      <c r="O204" s="218">
        <f>540+900</f>
        <v>1440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500+1060</f>
        <v>1560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500+680</f>
        <v>1180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440+700</f>
        <v>1140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1400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13980</v>
      </c>
      <c r="M222" s="172">
        <v>0</v>
      </c>
      <c r="N222" s="173"/>
      <c r="O222" s="218">
        <f>720+1512</f>
        <v>2232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720+1512</f>
        <v>2232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720+1512</f>
        <v>2232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792+1692</f>
        <v>2484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13220</v>
      </c>
      <c r="M223" s="172">
        <v>0</v>
      </c>
      <c r="N223" s="173"/>
      <c r="O223" s="218">
        <f>648+1512</f>
        <v>2160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684+1476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648+1476</f>
        <v>2124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756+1620</f>
        <v>2376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2200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2200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13176</v>
      </c>
      <c r="M224" s="172">
        <v>0</v>
      </c>
      <c r="N224" s="173"/>
      <c r="O224" s="218">
        <f>832+1344</f>
        <v>2176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832+1280</f>
        <v>2112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832+1280</f>
        <v>2112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832+1344</f>
        <v>2176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2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16140</v>
      </c>
      <c r="M300" s="172">
        <v>0</v>
      </c>
      <c r="N300" s="173"/>
      <c r="O300" s="218">
        <f>1080+1740</f>
        <v>2820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1140+1740</f>
        <v>2880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1080+1680</f>
        <v>2760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f>1140+1740</f>
        <v>2880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2400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91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9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4950</v>
      </c>
      <c r="M322" s="172">
        <v>0</v>
      </c>
      <c r="N322" s="173"/>
      <c r="O322" s="342">
        <v>826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793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833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768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92">
        <v>930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4792</v>
      </c>
      <c r="M323" s="172">
        <v>0</v>
      </c>
      <c r="N323" s="173"/>
      <c r="O323" s="343">
        <v>777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736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793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746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90">
        <v>840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10272</v>
      </c>
      <c r="M324" s="172">
        <v>0</v>
      </c>
      <c r="N324" s="173"/>
      <c r="O324" s="343">
        <v>1701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53">
        <v>2421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1418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1482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90">
        <v>1750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2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9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5160</v>
      </c>
      <c r="M329" s="172">
        <v>0</v>
      </c>
      <c r="N329" s="173"/>
      <c r="O329" s="218">
        <f>300+540</f>
        <v>840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300+540</f>
        <v>840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f>300+540</f>
        <v>840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f>300+540</f>
        <v>840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4940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f>720+960</f>
        <v>1680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f>720+1140</f>
        <v>1860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700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700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12</v>
      </c>
      <c r="M334" s="172">
        <v>0</v>
      </c>
      <c r="N334" s="173"/>
      <c r="O334" s="280">
        <v>3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3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92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9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60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0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8">
        <v>20058107</v>
      </c>
      <c r="G337" s="334" t="s">
        <v>424</v>
      </c>
      <c r="H337" s="168" t="s">
        <v>69</v>
      </c>
      <c r="I337" s="168"/>
      <c r="J337" s="158"/>
      <c r="K337" s="267">
        <v>0</v>
      </c>
      <c r="L337" s="177">
        <f t="shared" si="11"/>
        <v>9220</v>
      </c>
      <c r="M337" s="267">
        <v>0</v>
      </c>
      <c r="N337" s="268"/>
      <c r="O337" s="218">
        <f>600+1020</f>
        <v>1620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f>600+1020</f>
        <v>1620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f>600+960</f>
        <v>1560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f>600+1020</f>
        <v>1620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1400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1400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9.25" hidden="1">
      <c r="A338" s="167">
        <v>337</v>
      </c>
      <c r="B338" s="168"/>
      <c r="C338" s="168"/>
      <c r="D338" s="196"/>
      <c r="E338" s="182"/>
      <c r="F338" s="331">
        <v>20058428</v>
      </c>
      <c r="G338" s="238" t="s">
        <v>445</v>
      </c>
      <c r="H338" s="168" t="s">
        <v>69</v>
      </c>
      <c r="I338" s="168"/>
      <c r="J338" s="158"/>
      <c r="K338" s="172">
        <v>0</v>
      </c>
      <c r="L338" s="177">
        <f t="shared" si="11"/>
        <v>6510</v>
      </c>
      <c r="M338" s="172">
        <v>0</v>
      </c>
      <c r="N338" s="173"/>
      <c r="O338" s="218">
        <f>450+720</f>
        <v>1170</v>
      </c>
      <c r="P338" s="173"/>
      <c r="Q338" s="210"/>
      <c r="R338" s="173"/>
      <c r="S338" s="173"/>
      <c r="T338" s="173"/>
      <c r="U338" s="173"/>
      <c r="V338" s="220"/>
      <c r="W338" s="173"/>
      <c r="X338" s="173"/>
      <c r="Y338" s="221">
        <f>450+720</f>
        <v>1170</v>
      </c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>
        <f>450+720</f>
        <v>1170</v>
      </c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>
        <v>1000</v>
      </c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>
        <v>1000</v>
      </c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>
        <v>1000</v>
      </c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339</v>
      </c>
      <c r="B339" s="168"/>
      <c r="C339" s="168"/>
      <c r="D339" s="196"/>
      <c r="E339" s="182"/>
      <c r="F339" s="194">
        <v>20058609</v>
      </c>
      <c r="G339" s="238" t="s">
        <v>439</v>
      </c>
      <c r="H339" s="168" t="s">
        <v>69</v>
      </c>
      <c r="I339" s="168"/>
      <c r="J339" s="158"/>
      <c r="K339" s="172">
        <v>0</v>
      </c>
      <c r="L339" s="177">
        <f t="shared" si="11"/>
        <v>5544</v>
      </c>
      <c r="M339" s="172">
        <v>0</v>
      </c>
      <c r="N339" s="173"/>
      <c r="O339" s="482">
        <f>252+648</f>
        <v>900</v>
      </c>
      <c r="P339" s="173"/>
      <c r="Q339" s="210"/>
      <c r="R339" s="219"/>
      <c r="S339" s="173"/>
      <c r="T339" s="173"/>
      <c r="U339" s="219"/>
      <c r="V339" s="220"/>
      <c r="W339" s="173"/>
      <c r="X339" s="219"/>
      <c r="Y339" s="338">
        <f>252+648</f>
        <v>900</v>
      </c>
      <c r="Z339" s="173"/>
      <c r="AA339" s="210"/>
      <c r="AB339" s="219"/>
      <c r="AC339" s="173"/>
      <c r="AD339" s="173"/>
      <c r="AE339" s="219"/>
      <c r="AF339" s="158"/>
      <c r="AG339" s="173"/>
      <c r="AH339" s="173"/>
      <c r="AI339" s="340">
        <f>252+648</f>
        <v>900</v>
      </c>
      <c r="AJ339" s="219"/>
      <c r="AK339" s="210"/>
      <c r="AL339" s="219"/>
      <c r="AM339" s="173"/>
      <c r="AN339" s="173"/>
      <c r="AO339" s="219"/>
      <c r="AP339" s="158"/>
      <c r="AQ339" s="173"/>
      <c r="AR339" s="173"/>
      <c r="AS339" s="347">
        <f>288+756</f>
        <v>1044</v>
      </c>
      <c r="AT339" s="173"/>
      <c r="AU339" s="210"/>
      <c r="AV339" s="219"/>
      <c r="AW339" s="173"/>
      <c r="AX339" s="173"/>
      <c r="AY339" s="219"/>
      <c r="AZ339" s="220"/>
      <c r="BA339" s="173"/>
      <c r="BB339" s="173"/>
      <c r="BC339" s="310">
        <v>900</v>
      </c>
      <c r="BD339" s="173"/>
      <c r="BE339" s="210"/>
      <c r="BF339" s="219"/>
      <c r="BG339" s="173"/>
      <c r="BH339" s="173"/>
      <c r="BI339" s="219"/>
      <c r="BJ339" s="158"/>
      <c r="BK339" s="219"/>
      <c r="BL339" s="173"/>
      <c r="BM339" s="333">
        <v>900</v>
      </c>
      <c r="BN339" s="219"/>
      <c r="BO339" s="210"/>
      <c r="BP339" s="219"/>
      <c r="BQ339" s="173"/>
      <c r="BR339" s="173"/>
      <c r="BS339" s="219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340</v>
      </c>
      <c r="B340" s="168"/>
      <c r="C340" s="168"/>
      <c r="D340" s="196"/>
      <c r="E340" s="182"/>
      <c r="F340" s="198">
        <v>20059076</v>
      </c>
      <c r="G340" s="287" t="s">
        <v>440</v>
      </c>
      <c r="H340" s="187" t="s">
        <v>69</v>
      </c>
      <c r="I340" s="168"/>
      <c r="J340" s="158"/>
      <c r="K340" s="172">
        <v>0</v>
      </c>
      <c r="L340" s="468">
        <f t="shared" si="11"/>
        <v>8370</v>
      </c>
      <c r="M340" s="172">
        <v>0</v>
      </c>
      <c r="N340" s="173"/>
      <c r="O340" s="218">
        <f>270+810</f>
        <v>1080</v>
      </c>
      <c r="P340" s="173"/>
      <c r="Q340" s="210"/>
      <c r="R340" s="219"/>
      <c r="S340" s="173"/>
      <c r="T340" s="173"/>
      <c r="U340" s="219"/>
      <c r="V340" s="220"/>
      <c r="W340" s="173"/>
      <c r="X340" s="219"/>
      <c r="Y340" s="221">
        <f>720+1170</f>
        <v>1890</v>
      </c>
      <c r="Z340" s="173"/>
      <c r="AA340" s="210"/>
      <c r="AB340" s="219"/>
      <c r="AC340" s="173"/>
      <c r="AD340" s="173"/>
      <c r="AE340" s="219"/>
      <c r="AF340" s="220"/>
      <c r="AG340" s="173"/>
      <c r="AH340" s="173"/>
      <c r="AI340" s="222">
        <f>720+1170</f>
        <v>1890</v>
      </c>
      <c r="AJ340" s="219"/>
      <c r="AK340" s="210"/>
      <c r="AL340" s="219"/>
      <c r="AM340" s="173"/>
      <c r="AN340" s="173"/>
      <c r="AO340" s="219"/>
      <c r="AP340" s="220"/>
      <c r="AQ340" s="173"/>
      <c r="AR340" s="173"/>
      <c r="AS340" s="248">
        <f>540+1170</f>
        <v>1710</v>
      </c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23">
        <v>900</v>
      </c>
      <c r="BD340" s="173"/>
      <c r="BE340" s="210"/>
      <c r="BF340" s="219"/>
      <c r="BG340" s="173"/>
      <c r="BH340" s="173"/>
      <c r="BI340" s="219"/>
      <c r="BJ340" s="220"/>
      <c r="BK340" s="219"/>
      <c r="BL340" s="173"/>
      <c r="BM340" s="224">
        <v>900</v>
      </c>
      <c r="BN340" s="219"/>
      <c r="BO340" s="210"/>
      <c r="BP340" s="219"/>
      <c r="BQ340" s="173"/>
      <c r="BR340" s="173"/>
      <c r="BS340" s="219"/>
      <c r="BT340" s="220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294">
        <v>341</v>
      </c>
      <c r="B341" s="187"/>
      <c r="C341" s="187"/>
      <c r="D341" s="286"/>
      <c r="E341" s="253"/>
      <c r="F341" s="356">
        <v>20059086</v>
      </c>
      <c r="G341" s="334" t="s">
        <v>441</v>
      </c>
      <c r="H341" s="298" t="s">
        <v>69</v>
      </c>
      <c r="I341" s="187"/>
      <c r="J341" s="230"/>
      <c r="K341" s="486">
        <v>0</v>
      </c>
      <c r="L341" s="484">
        <f t="shared" si="11"/>
        <v>3920</v>
      </c>
      <c r="M341" s="462">
        <v>0</v>
      </c>
      <c r="N341" s="173"/>
      <c r="O341" s="218">
        <f>180+360</f>
        <v>540</v>
      </c>
      <c r="P341" s="173"/>
      <c r="Q341" s="210"/>
      <c r="R341" s="173"/>
      <c r="S341" s="173"/>
      <c r="T341" s="173"/>
      <c r="U341" s="173"/>
      <c r="V341" s="220"/>
      <c r="W341" s="173"/>
      <c r="X341" s="173"/>
      <c r="Y341" s="221">
        <f>180+480</f>
        <v>660</v>
      </c>
      <c r="Z341" s="173"/>
      <c r="AA341" s="210"/>
      <c r="AB341" s="173"/>
      <c r="AC341" s="173"/>
      <c r="AD341" s="173"/>
      <c r="AE341" s="173"/>
      <c r="AF341" s="220"/>
      <c r="AG341" s="173"/>
      <c r="AH341" s="173"/>
      <c r="AI341" s="222">
        <f>180+480</f>
        <v>660</v>
      </c>
      <c r="AJ341" s="219"/>
      <c r="AK341" s="210"/>
      <c r="AL341" s="173"/>
      <c r="AM341" s="173"/>
      <c r="AN341" s="173"/>
      <c r="AO341" s="173"/>
      <c r="AP341" s="220"/>
      <c r="AQ341" s="173"/>
      <c r="AR341" s="173"/>
      <c r="AS341" s="248">
        <f>180+480</f>
        <v>660</v>
      </c>
      <c r="AT341" s="173"/>
      <c r="AU341" s="210"/>
      <c r="AV341" s="173"/>
      <c r="AW341" s="173"/>
      <c r="AX341" s="173"/>
      <c r="AY341" s="173"/>
      <c r="AZ341" s="220"/>
      <c r="BA341" s="173"/>
      <c r="BB341" s="173"/>
      <c r="BC341" s="223">
        <v>700</v>
      </c>
      <c r="BD341" s="173"/>
      <c r="BE341" s="210"/>
      <c r="BF341" s="173"/>
      <c r="BG341" s="173"/>
      <c r="BH341" s="173"/>
      <c r="BI341" s="173"/>
      <c r="BJ341" s="220"/>
      <c r="BK341" s="173"/>
      <c r="BL341" s="173"/>
      <c r="BM341" s="224">
        <v>700</v>
      </c>
      <c r="BN341" s="173"/>
      <c r="BO341" s="210"/>
      <c r="BP341" s="173"/>
      <c r="BQ341" s="173"/>
      <c r="BR341" s="173"/>
      <c r="BS341" s="173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297"/>
      <c r="B342" s="298"/>
      <c r="C342" s="298"/>
      <c r="D342" s="356"/>
      <c r="E342" s="299"/>
      <c r="F342" s="311">
        <v>20059084</v>
      </c>
      <c r="G342" s="479" t="s">
        <v>442</v>
      </c>
      <c r="H342" s="298" t="s">
        <v>69</v>
      </c>
      <c r="I342" s="485"/>
      <c r="J342" s="312"/>
      <c r="K342" s="487"/>
      <c r="L342" s="484">
        <f t="shared" si="11"/>
        <v>13000</v>
      </c>
      <c r="M342" s="462"/>
      <c r="N342" s="173"/>
      <c r="O342" s="218">
        <f>720+1530</f>
        <v>2250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f>720+1530</f>
        <v>2250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f>720+1530</f>
        <v>2250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f>720+1530</f>
        <v>2250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2000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2000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297"/>
      <c r="B343" s="298"/>
      <c r="C343" s="298"/>
      <c r="D343" s="356"/>
      <c r="E343" s="299"/>
      <c r="F343" s="356"/>
      <c r="G343" s="334" t="s">
        <v>447</v>
      </c>
      <c r="H343" s="298" t="s">
        <v>69</v>
      </c>
      <c r="I343" s="485"/>
      <c r="J343" s="312"/>
      <c r="K343" s="487"/>
      <c r="L343" s="484">
        <f t="shared" si="11"/>
        <v>2980</v>
      </c>
      <c r="M343" s="46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f>160+680</f>
        <v>840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f>160+680</f>
        <v>840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650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650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311"/>
      <c r="G344" s="479" t="s">
        <v>448</v>
      </c>
      <c r="H344" s="298" t="s">
        <v>69</v>
      </c>
      <c r="I344" s="168"/>
      <c r="J344" s="158"/>
      <c r="K344" s="488">
        <v>0</v>
      </c>
      <c r="L344" s="484">
        <f t="shared" si="11"/>
        <v>2980</v>
      </c>
      <c r="M344" s="46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150+690</f>
        <v>840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f>150+690</f>
        <v>840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650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650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11">
        <v>20059085</v>
      </c>
      <c r="G345" s="479" t="s">
        <v>443</v>
      </c>
      <c r="H345" s="359" t="s">
        <v>378</v>
      </c>
      <c r="I345" s="359"/>
      <c r="J345" s="360"/>
      <c r="K345" s="361">
        <v>0</v>
      </c>
      <c r="L345" s="362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57">
        <v>1001001088</v>
      </c>
      <c r="G346" s="358" t="s">
        <v>379</v>
      </c>
      <c r="H346" s="359" t="s">
        <v>378</v>
      </c>
      <c r="I346" s="359"/>
      <c r="J346" s="360"/>
      <c r="K346" s="361">
        <v>0</v>
      </c>
      <c r="L346" s="362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57">
        <v>1001001089</v>
      </c>
      <c r="G347" s="358" t="s">
        <v>380</v>
      </c>
      <c r="H347" s="359" t="s">
        <v>378</v>
      </c>
      <c r="I347" s="359"/>
      <c r="J347" s="360"/>
      <c r="K347" s="361">
        <v>0</v>
      </c>
      <c r="L347" s="362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57">
        <v>1001001110</v>
      </c>
      <c r="G348" s="358" t="s">
        <v>381</v>
      </c>
      <c r="H348" s="359" t="s">
        <v>378</v>
      </c>
      <c r="I348" s="359"/>
      <c r="J348" s="360"/>
      <c r="K348" s="361">
        <v>0</v>
      </c>
      <c r="L348" s="363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57">
        <v>1001001111</v>
      </c>
      <c r="G349" s="358" t="s">
        <v>382</v>
      </c>
      <c r="H349" s="359" t="s">
        <v>378</v>
      </c>
      <c r="I349" s="359"/>
      <c r="J349" s="360"/>
      <c r="K349" s="361">
        <v>0</v>
      </c>
      <c r="L349" s="363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57">
        <v>1001001112</v>
      </c>
      <c r="G350" s="358" t="s">
        <v>383</v>
      </c>
      <c r="H350" s="359" t="s">
        <v>378</v>
      </c>
      <c r="I350" s="359"/>
      <c r="J350" s="360"/>
      <c r="K350" s="361">
        <v>0</v>
      </c>
      <c r="L350" s="363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294">
        <v>349</v>
      </c>
      <c r="B351" s="187"/>
      <c r="C351" s="187"/>
      <c r="D351" s="286"/>
      <c r="E351" s="253"/>
      <c r="F351" s="404">
        <v>1001001113</v>
      </c>
      <c r="G351" s="405" t="s">
        <v>384</v>
      </c>
      <c r="H351" s="406" t="s">
        <v>378</v>
      </c>
      <c r="I351" s="406"/>
      <c r="J351" s="407"/>
      <c r="K351" s="408">
        <v>0</v>
      </c>
      <c r="L351" s="409">
        <f t="shared" si="11"/>
        <v>60</v>
      </c>
      <c r="M351" s="250">
        <v>0</v>
      </c>
      <c r="N351" s="231"/>
      <c r="O351" s="288"/>
      <c r="P351" s="231"/>
      <c r="Q351" s="410"/>
      <c r="R351" s="231"/>
      <c r="S351" s="231"/>
      <c r="T351" s="231"/>
      <c r="U351" s="231"/>
      <c r="V351" s="230"/>
      <c r="W351" s="231"/>
      <c r="X351" s="231"/>
      <c r="Y351" s="258"/>
      <c r="Z351" s="231"/>
      <c r="AA351" s="410"/>
      <c r="AB351" s="231"/>
      <c r="AC351" s="231"/>
      <c r="AD351" s="231"/>
      <c r="AE351" s="231"/>
      <c r="AF351" s="230"/>
      <c r="AG351" s="231"/>
      <c r="AH351" s="231"/>
      <c r="AI351" s="289"/>
      <c r="AJ351" s="231"/>
      <c r="AK351" s="410"/>
      <c r="AL351" s="231"/>
      <c r="AM351" s="231"/>
      <c r="AN351" s="231"/>
      <c r="AO351" s="231"/>
      <c r="AP351" s="230"/>
      <c r="AQ351" s="231"/>
      <c r="AR351" s="231"/>
      <c r="AS351" s="260"/>
      <c r="AT351" s="231"/>
      <c r="AU351" s="410"/>
      <c r="AV351" s="231"/>
      <c r="AW351" s="231"/>
      <c r="AX351" s="231"/>
      <c r="AY351" s="231"/>
      <c r="AZ351" s="230"/>
      <c r="BA351" s="231"/>
      <c r="BB351" s="231"/>
      <c r="BC351" s="290"/>
      <c r="BD351" s="231"/>
      <c r="BE351" s="410"/>
      <c r="BF351" s="231"/>
      <c r="BG351" s="231"/>
      <c r="BH351" s="231"/>
      <c r="BI351" s="231"/>
      <c r="BJ351" s="230"/>
      <c r="BK351" s="231"/>
      <c r="BL351" s="231"/>
      <c r="BM351" s="402">
        <v>60</v>
      </c>
      <c r="BN351" s="231"/>
      <c r="BO351" s="410"/>
      <c r="BP351" s="231"/>
      <c r="BQ351" s="231"/>
      <c r="BR351" s="231"/>
      <c r="BS351" s="231"/>
      <c r="BT351" s="230"/>
      <c r="BU351" s="231"/>
      <c r="BV351" s="231"/>
      <c r="BW351" s="411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297">
        <v>350</v>
      </c>
      <c r="B352" s="298"/>
      <c r="C352" s="298"/>
      <c r="D352" s="356"/>
      <c r="E352" s="299"/>
      <c r="F352" s="424">
        <v>1001001114</v>
      </c>
      <c r="G352" s="425" t="s">
        <v>385</v>
      </c>
      <c r="H352" s="424" t="s">
        <v>378</v>
      </c>
      <c r="I352" s="424"/>
      <c r="J352" s="426"/>
      <c r="K352" s="427">
        <v>0</v>
      </c>
      <c r="L352" s="428">
        <f t="shared" si="11"/>
        <v>60</v>
      </c>
      <c r="M352" s="313">
        <v>0</v>
      </c>
      <c r="N352" s="314"/>
      <c r="O352" s="416"/>
      <c r="P352" s="314"/>
      <c r="Q352" s="315"/>
      <c r="R352" s="314"/>
      <c r="S352" s="314"/>
      <c r="T352" s="314"/>
      <c r="U352" s="314"/>
      <c r="V352" s="312"/>
      <c r="W352" s="314"/>
      <c r="X352" s="314"/>
      <c r="Y352" s="417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418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419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0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9">
        <v>60</v>
      </c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421"/>
      <c r="BX352" s="422">
        <v>0</v>
      </c>
      <c r="BY352" s="410">
        <f t="shared" si="14"/>
        <v>0</v>
      </c>
      <c r="BZ352" s="231">
        <v>0</v>
      </c>
      <c r="CA352" s="231">
        <v>0</v>
      </c>
      <c r="CB352" s="231">
        <v>0</v>
      </c>
      <c r="CC352" s="231">
        <v>0</v>
      </c>
      <c r="CD352" s="230">
        <f t="shared" si="15"/>
        <v>0</v>
      </c>
      <c r="CE352" s="231"/>
    </row>
    <row r="353" spans="1:83" ht="29.25" hidden="1">
      <c r="A353" s="297">
        <v>355</v>
      </c>
      <c r="B353" s="298"/>
      <c r="C353" s="298"/>
      <c r="D353" s="298"/>
      <c r="E353" s="299"/>
      <c r="F353" s="379">
        <v>1113219</v>
      </c>
      <c r="G353" s="380" t="s">
        <v>413</v>
      </c>
      <c r="H353" s="430" t="s">
        <v>42</v>
      </c>
      <c r="I353" s="298"/>
      <c r="J353" s="312"/>
      <c r="K353" s="313">
        <v>0</v>
      </c>
      <c r="L353" s="159">
        <f t="shared" ref="L353:L360" si="16">SUM(O353,Y353,AI353,AS353,BC353,BM353,BW353)</f>
        <v>8952</v>
      </c>
      <c r="M353" s="313">
        <v>0</v>
      </c>
      <c r="N353" s="314"/>
      <c r="O353" s="364">
        <v>1472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54">
        <v>2316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5">
        <v>1651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498">
        <v>1423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493">
        <v>1390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29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423">
        <v>0</v>
      </c>
      <c r="BY353" s="412">
        <f t="shared" si="14"/>
        <v>700</v>
      </c>
      <c r="BZ353" s="268">
        <v>0</v>
      </c>
      <c r="CA353" s="268">
        <v>0</v>
      </c>
      <c r="CB353" s="268">
        <v>0</v>
      </c>
      <c r="CC353" s="268">
        <v>0</v>
      </c>
      <c r="CD353" s="158">
        <f t="shared" si="15"/>
        <v>700</v>
      </c>
      <c r="CE353" s="268"/>
    </row>
    <row r="354" spans="1:83" ht="29.25" hidden="1">
      <c r="A354" s="167">
        <v>356</v>
      </c>
      <c r="B354" s="168"/>
      <c r="C354" s="168"/>
      <c r="D354" s="168"/>
      <c r="E354" s="170"/>
      <c r="F354" s="439">
        <v>1113220</v>
      </c>
      <c r="G354" s="440" t="s">
        <v>414</v>
      </c>
      <c r="H354" s="178" t="s">
        <v>42</v>
      </c>
      <c r="I354" s="168"/>
      <c r="J354" s="158"/>
      <c r="K354" s="267">
        <v>0</v>
      </c>
      <c r="L354" s="159">
        <f t="shared" si="16"/>
        <v>0</v>
      </c>
      <c r="M354" s="267">
        <v>0</v>
      </c>
      <c r="N354" s="268"/>
      <c r="O354" s="389"/>
      <c r="P354" s="268"/>
      <c r="Q354" s="412"/>
      <c r="R354" s="268"/>
      <c r="S354" s="268"/>
      <c r="T354" s="268"/>
      <c r="U354" s="268"/>
      <c r="V354" s="158"/>
      <c r="W354" s="268"/>
      <c r="X354" s="268"/>
      <c r="Y354" s="390"/>
      <c r="Z354" s="268"/>
      <c r="AA354" s="412"/>
      <c r="AB354" s="268"/>
      <c r="AC354" s="268"/>
      <c r="AD354" s="268"/>
      <c r="AE354" s="268"/>
      <c r="AF354" s="158"/>
      <c r="AG354" s="268"/>
      <c r="AH354" s="268"/>
      <c r="AI354" s="391"/>
      <c r="AJ354" s="268"/>
      <c r="AK354" s="412"/>
      <c r="AL354" s="268"/>
      <c r="AM354" s="268"/>
      <c r="AN354" s="268"/>
      <c r="AO354" s="268"/>
      <c r="AP354" s="158"/>
      <c r="AQ354" s="268"/>
      <c r="AR354" s="268"/>
      <c r="AS354" s="413"/>
      <c r="AT354" s="268"/>
      <c r="AU354" s="412"/>
      <c r="AV354" s="268"/>
      <c r="AW354" s="268"/>
      <c r="AX354" s="268"/>
      <c r="AY354" s="268"/>
      <c r="AZ354" s="158"/>
      <c r="BA354" s="268"/>
      <c r="BB354" s="268"/>
      <c r="BC354" s="494"/>
      <c r="BD354" s="268"/>
      <c r="BE354" s="412"/>
      <c r="BF354" s="268"/>
      <c r="BG354" s="268"/>
      <c r="BH354" s="268"/>
      <c r="BI354" s="268"/>
      <c r="BJ354" s="158"/>
      <c r="BK354" s="268"/>
      <c r="BL354" s="268"/>
      <c r="BM354" s="477"/>
      <c r="BN354" s="268"/>
      <c r="BO354" s="412"/>
      <c r="BP354" s="268"/>
      <c r="BQ354" s="268"/>
      <c r="BR354" s="268"/>
      <c r="BS354" s="268"/>
      <c r="BT354" s="158"/>
      <c r="BU354" s="268"/>
      <c r="BV354" s="268"/>
      <c r="BW354" s="483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 hidden="1">
      <c r="A355" s="167">
        <v>357</v>
      </c>
      <c r="B355" s="168"/>
      <c r="C355" s="168"/>
      <c r="D355" s="168"/>
      <c r="E355" s="170"/>
      <c r="F355" s="331">
        <v>1113218</v>
      </c>
      <c r="G355" s="332" t="s">
        <v>415</v>
      </c>
      <c r="H355" s="178" t="s">
        <v>42</v>
      </c>
      <c r="I355" s="168"/>
      <c r="J355" s="158"/>
      <c r="K355" s="172">
        <v>0</v>
      </c>
      <c r="L355" s="159">
        <f t="shared" si="16"/>
        <v>3083</v>
      </c>
      <c r="M355" s="172">
        <v>0</v>
      </c>
      <c r="N355" s="173"/>
      <c r="O355" s="339">
        <v>420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399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706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418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495">
        <v>420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2">
        <v>720</v>
      </c>
      <c r="BX355" s="173">
        <v>0</v>
      </c>
      <c r="BY355" s="210">
        <f t="shared" si="14"/>
        <v>720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720</v>
      </c>
      <c r="CE355" s="173"/>
    </row>
    <row r="356" spans="1:83" ht="29.25" hidden="1">
      <c r="A356" s="167">
        <v>358</v>
      </c>
      <c r="B356" s="168"/>
      <c r="C356" s="168"/>
      <c r="D356" s="168"/>
      <c r="E356" s="170"/>
      <c r="F356" s="331">
        <v>1113221</v>
      </c>
      <c r="G356" s="332" t="s">
        <v>416</v>
      </c>
      <c r="H356" s="178" t="s">
        <v>42</v>
      </c>
      <c r="I356" s="168"/>
      <c r="J356" s="158"/>
      <c r="K356" s="172">
        <v>0</v>
      </c>
      <c r="L356" s="159">
        <f t="shared" si="16"/>
        <v>3847</v>
      </c>
      <c r="M356" s="172"/>
      <c r="N356" s="173"/>
      <c r="O356" s="339">
        <v>513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485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887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482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495">
        <v>540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2">
        <v>940</v>
      </c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 hidden="1">
      <c r="A357" s="167">
        <v>359</v>
      </c>
      <c r="B357" s="168"/>
      <c r="C357" s="187"/>
      <c r="D357" s="187"/>
      <c r="E357" s="295"/>
      <c r="F357" s="377">
        <v>1113222</v>
      </c>
      <c r="G357" s="378" t="s">
        <v>426</v>
      </c>
      <c r="H357" s="178" t="s">
        <v>42</v>
      </c>
      <c r="I357" s="168"/>
      <c r="J357" s="158"/>
      <c r="K357" s="172"/>
      <c r="L357" s="159">
        <f t="shared" si="16"/>
        <v>4168</v>
      </c>
      <c r="M357" s="172"/>
      <c r="N357" s="173"/>
      <c r="O357" s="339">
        <v>632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710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97">
        <v>1064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742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95">
        <v>620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400</v>
      </c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 hidden="1">
      <c r="A358" s="167">
        <v>360</v>
      </c>
      <c r="B358" s="197"/>
      <c r="C358" s="298"/>
      <c r="D358" s="298"/>
      <c r="E358" s="299"/>
      <c r="F358" s="379">
        <v>1113223</v>
      </c>
      <c r="G358" s="380" t="s">
        <v>428</v>
      </c>
      <c r="H358" s="178" t="s">
        <v>42</v>
      </c>
      <c r="I358" s="168"/>
      <c r="J358" s="158"/>
      <c r="K358" s="172"/>
      <c r="L358" s="159">
        <f t="shared" si="16"/>
        <v>2796</v>
      </c>
      <c r="M358" s="172"/>
      <c r="N358" s="173"/>
      <c r="O358" s="339">
        <v>392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436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799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459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95">
        <v>310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>
        <v>400</v>
      </c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 hidden="1">
      <c r="A359" s="167">
        <v>361</v>
      </c>
      <c r="B359" s="197"/>
      <c r="C359" s="298"/>
      <c r="D359" s="298"/>
      <c r="E359" s="299"/>
      <c r="F359" s="379">
        <v>1113224</v>
      </c>
      <c r="G359" s="380" t="s">
        <v>430</v>
      </c>
      <c r="H359" s="178" t="s">
        <v>42</v>
      </c>
      <c r="I359" s="168"/>
      <c r="J359" s="158"/>
      <c r="K359" s="172"/>
      <c r="L359" s="159">
        <f t="shared" si="16"/>
        <v>3275</v>
      </c>
      <c r="M359" s="172"/>
      <c r="N359" s="173"/>
      <c r="O359" s="339">
        <v>502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403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877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553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95">
        <v>440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500</v>
      </c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362</v>
      </c>
      <c r="B360" s="197"/>
      <c r="C360" s="298"/>
      <c r="D360" s="298"/>
      <c r="E360" s="299"/>
      <c r="F360" s="379">
        <v>1113225</v>
      </c>
      <c r="G360" s="380" t="s">
        <v>434</v>
      </c>
      <c r="H360" s="178" t="s">
        <v>42</v>
      </c>
      <c r="I360" s="168"/>
      <c r="J360" s="158"/>
      <c r="K360" s="172">
        <v>0</v>
      </c>
      <c r="L360" s="159">
        <f t="shared" si="16"/>
        <v>7970</v>
      </c>
      <c r="M360" s="172">
        <v>0</v>
      </c>
      <c r="N360" s="173"/>
      <c r="O360" s="339">
        <v>4077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88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97">
        <v>3042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161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552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50</v>
      </c>
      <c r="BX360" s="173">
        <v>0</v>
      </c>
      <c r="BY360" s="210">
        <f t="shared" si="14"/>
        <v>50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50</v>
      </c>
      <c r="CE360" s="173"/>
    </row>
    <row r="361" spans="1:83" ht="29.25" hidden="1">
      <c r="A361" s="239"/>
      <c r="B361" s="239"/>
      <c r="C361" s="239"/>
      <c r="D361" s="239"/>
      <c r="E361" s="239"/>
      <c r="F361" s="239"/>
      <c r="G361" s="240"/>
      <c r="H361" s="239"/>
      <c r="I361" s="241"/>
      <c r="J361" s="241"/>
      <c r="K361" s="237"/>
      <c r="L361" s="237"/>
      <c r="M361" s="237"/>
      <c r="N361" s="236"/>
      <c r="O361" s="244" t="s">
        <v>386</v>
      </c>
      <c r="Q361" s="243">
        <v>316</v>
      </c>
      <c r="R361" s="242" t="s">
        <v>387</v>
      </c>
      <c r="S361" s="243"/>
      <c r="T361" s="244"/>
      <c r="U361" s="244"/>
      <c r="V361" s="244"/>
      <c r="W361" s="236"/>
      <c r="X361" s="236"/>
      <c r="Y361" s="291"/>
      <c r="Z361" s="245"/>
      <c r="AA361" s="243">
        <v>316</v>
      </c>
      <c r="AB361" s="242" t="s">
        <v>387</v>
      </c>
      <c r="AC361" s="243"/>
      <c r="AD361" s="244"/>
      <c r="AE361" s="244"/>
      <c r="AF361" s="244"/>
      <c r="AG361" s="236"/>
      <c r="AH361" s="236"/>
      <c r="AI361" s="291"/>
      <c r="AJ361" s="245"/>
      <c r="AK361" s="243">
        <v>316</v>
      </c>
      <c r="AL361" s="242" t="s">
        <v>387</v>
      </c>
      <c r="AM361" s="243"/>
      <c r="AN361" s="244"/>
      <c r="AO361" s="244"/>
      <c r="AP361" s="244"/>
      <c r="AQ361" s="236"/>
      <c r="AR361" s="236"/>
      <c r="AS361" s="291"/>
      <c r="AT361" s="245"/>
      <c r="AU361" s="243">
        <v>316</v>
      </c>
      <c r="AV361" s="242" t="s">
        <v>387</v>
      </c>
      <c r="AW361" s="243"/>
      <c r="AX361" s="244"/>
      <c r="AY361" s="244"/>
      <c r="AZ361" s="244"/>
      <c r="BA361" s="236"/>
      <c r="BB361" s="236"/>
      <c r="BC361" s="291"/>
      <c r="BD361" s="245"/>
      <c r="BE361" s="243">
        <v>316</v>
      </c>
      <c r="BF361" s="242" t="s">
        <v>387</v>
      </c>
      <c r="BG361" s="243"/>
      <c r="BH361" s="244"/>
      <c r="BI361" s="244"/>
      <c r="BJ361" s="244"/>
      <c r="BK361" s="236"/>
      <c r="BL361" s="236"/>
      <c r="BM361" s="291"/>
      <c r="BN361" s="245"/>
      <c r="BO361" s="243">
        <v>316</v>
      </c>
      <c r="BP361" s="242" t="s">
        <v>387</v>
      </c>
      <c r="BQ361" s="243"/>
      <c r="BR361" s="244"/>
      <c r="BS361" s="244"/>
      <c r="BT361" s="244"/>
      <c r="BU361" s="236"/>
      <c r="BV361" s="237"/>
      <c r="BW361" s="237"/>
      <c r="BX361" s="237"/>
      <c r="BY361" s="237"/>
      <c r="BZ361" s="237"/>
      <c r="CA361" s="237"/>
      <c r="CB361" s="237"/>
      <c r="CC361" s="237"/>
      <c r="CD361" s="237"/>
      <c r="CE361" s="237"/>
    </row>
    <row r="362" spans="1:83" ht="29.25" hidden="1">
      <c r="A362" s="239"/>
      <c r="B362" s="239"/>
      <c r="C362" s="239"/>
      <c r="D362" s="239"/>
      <c r="E362" s="239"/>
      <c r="F362" s="239"/>
      <c r="G362" s="240"/>
      <c r="H362" s="239"/>
      <c r="I362" s="241"/>
      <c r="J362" s="241"/>
      <c r="K362" s="237"/>
      <c r="L362" s="237"/>
      <c r="M362" s="237"/>
      <c r="N362" s="236"/>
      <c r="O362" s="242" t="s">
        <v>388</v>
      </c>
      <c r="P362" s="245"/>
      <c r="Q362" s="243"/>
      <c r="R362" s="242" t="s">
        <v>387</v>
      </c>
      <c r="S362" s="243">
        <v>0</v>
      </c>
      <c r="T362" s="242" t="s">
        <v>389</v>
      </c>
      <c r="U362" s="244"/>
      <c r="V362" s="244"/>
      <c r="W362" s="236"/>
      <c r="X362" s="236"/>
      <c r="Y362" s="292"/>
      <c r="Z362" s="245"/>
      <c r="AA362" s="243"/>
      <c r="AB362" s="242" t="s">
        <v>387</v>
      </c>
      <c r="AC362" s="243">
        <v>0</v>
      </c>
      <c r="AD362" s="242" t="s">
        <v>389</v>
      </c>
      <c r="AE362" s="244"/>
      <c r="AF362" s="244"/>
      <c r="AG362" s="236"/>
      <c r="AH362" s="236"/>
      <c r="AI362" s="292"/>
      <c r="AJ362" s="245"/>
      <c r="AK362" s="243"/>
      <c r="AL362" s="242" t="s">
        <v>387</v>
      </c>
      <c r="AM362" s="243">
        <v>0</v>
      </c>
      <c r="AN362" s="242" t="s">
        <v>389</v>
      </c>
      <c r="AO362" s="244"/>
      <c r="AP362" s="244"/>
      <c r="AQ362" s="236"/>
      <c r="AR362" s="236"/>
      <c r="AS362" s="292"/>
      <c r="AT362" s="245"/>
      <c r="AU362" s="243"/>
      <c r="AV362" s="242" t="s">
        <v>387</v>
      </c>
      <c r="AW362" s="243">
        <v>0</v>
      </c>
      <c r="AX362" s="242" t="s">
        <v>389</v>
      </c>
      <c r="AY362" s="244"/>
      <c r="AZ362" s="244"/>
      <c r="BA362" s="236"/>
      <c r="BB362" s="236"/>
      <c r="BC362" s="292"/>
      <c r="BD362" s="245"/>
      <c r="BE362" s="243"/>
      <c r="BF362" s="242" t="s">
        <v>387</v>
      </c>
      <c r="BG362" s="243">
        <v>0</v>
      </c>
      <c r="BH362" s="242" t="s">
        <v>389</v>
      </c>
      <c r="BI362" s="244"/>
      <c r="BJ362" s="244"/>
      <c r="BK362" s="236"/>
      <c r="BL362" s="236"/>
      <c r="BM362" s="292"/>
      <c r="BN362" s="245"/>
      <c r="BO362" s="243"/>
      <c r="BP362" s="242" t="s">
        <v>387</v>
      </c>
      <c r="BQ362" s="243">
        <v>0</v>
      </c>
      <c r="BR362" s="242" t="s">
        <v>389</v>
      </c>
      <c r="BS362" s="244"/>
      <c r="BT362" s="244"/>
      <c r="BU362" s="236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</row>
    <row r="363" spans="1:83" ht="29.25" hidden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2" t="s">
        <v>390</v>
      </c>
      <c r="P363" s="245"/>
      <c r="Q363" s="243"/>
      <c r="R363" s="242" t="s">
        <v>387</v>
      </c>
      <c r="S363" s="243">
        <v>0</v>
      </c>
      <c r="T363" s="242" t="s">
        <v>389</v>
      </c>
      <c r="U363" s="244"/>
      <c r="V363" s="244"/>
      <c r="W363" s="236"/>
      <c r="X363" s="236"/>
      <c r="Y363" s="292"/>
      <c r="Z363" s="245"/>
      <c r="AA363" s="243"/>
      <c r="AB363" s="242" t="s">
        <v>387</v>
      </c>
      <c r="AC363" s="243">
        <v>0</v>
      </c>
      <c r="AD363" s="242" t="s">
        <v>389</v>
      </c>
      <c r="AE363" s="244"/>
      <c r="AF363" s="244"/>
      <c r="AG363" s="236"/>
      <c r="AH363" s="236"/>
      <c r="AI363" s="292"/>
      <c r="AJ363" s="245"/>
      <c r="AK363" s="243"/>
      <c r="AL363" s="242" t="s">
        <v>387</v>
      </c>
      <c r="AM363" s="243">
        <v>0</v>
      </c>
      <c r="AN363" s="242" t="s">
        <v>389</v>
      </c>
      <c r="AO363" s="244"/>
      <c r="AP363" s="244"/>
      <c r="AQ363" s="236"/>
      <c r="AR363" s="236"/>
      <c r="AS363" s="292"/>
      <c r="AT363" s="245"/>
      <c r="AU363" s="243"/>
      <c r="AV363" s="242" t="s">
        <v>387</v>
      </c>
      <c r="AW363" s="243">
        <v>0</v>
      </c>
      <c r="AX363" s="242" t="s">
        <v>389</v>
      </c>
      <c r="AY363" s="244"/>
      <c r="AZ363" s="244"/>
      <c r="BA363" s="236"/>
      <c r="BB363" s="236"/>
      <c r="BC363" s="292"/>
      <c r="BD363" s="245"/>
      <c r="BE363" s="243"/>
      <c r="BF363" s="242" t="s">
        <v>387</v>
      </c>
      <c r="BG363" s="243">
        <v>0</v>
      </c>
      <c r="BH363" s="242" t="s">
        <v>389</v>
      </c>
      <c r="BI363" s="244"/>
      <c r="BJ363" s="244"/>
      <c r="BK363" s="236"/>
      <c r="BL363" s="236"/>
      <c r="BM363" s="292"/>
      <c r="BN363" s="245"/>
      <c r="BO363" s="243"/>
      <c r="BP363" s="242" t="s">
        <v>387</v>
      </c>
      <c r="BQ363" s="243">
        <v>0</v>
      </c>
      <c r="BR363" s="242" t="s">
        <v>389</v>
      </c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7"/>
      <c r="O364" s="242" t="s">
        <v>391</v>
      </c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7"/>
      <c r="O365" s="242" t="s">
        <v>392</v>
      </c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393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15.75" customHeight="1">
      <c r="Y367" s="496"/>
    </row>
  </sheetData>
  <autoFilter ref="H1:H366" xr:uid="{00000000-0001-0000-0700-000000000000}">
    <filterColumn colId="0">
      <filters>
        <filter val="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3" t="s">
        <v>14</v>
      </c>
      <c r="B1" s="531"/>
      <c r="C1" s="531"/>
      <c r="D1" s="531"/>
      <c r="E1" s="531"/>
      <c r="F1" s="544"/>
      <c r="G1" s="116"/>
      <c r="H1" s="535" t="s">
        <v>15</v>
      </c>
      <c r="I1" s="536"/>
      <c r="J1" s="536"/>
      <c r="K1" s="536"/>
      <c r="L1" s="536"/>
      <c r="M1" s="542"/>
      <c r="N1" s="116"/>
      <c r="O1" s="535" t="s">
        <v>16</v>
      </c>
      <c r="P1" s="536"/>
      <c r="Q1" s="536"/>
      <c r="R1" s="536"/>
      <c r="S1" s="536"/>
      <c r="T1" s="536"/>
      <c r="U1" s="116"/>
      <c r="V1" s="535" t="s">
        <v>17</v>
      </c>
      <c r="W1" s="536"/>
      <c r="X1" s="536"/>
      <c r="Y1" s="536"/>
      <c r="Z1" s="536"/>
      <c r="AA1" s="536"/>
      <c r="AB1" s="116"/>
      <c r="AC1" s="535" t="s">
        <v>394</v>
      </c>
      <c r="AD1" s="536"/>
      <c r="AE1" s="536"/>
      <c r="AF1" s="536"/>
      <c r="AG1" s="536"/>
      <c r="AH1" s="536"/>
      <c r="AI1" s="116"/>
      <c r="AJ1" s="535" t="s">
        <v>19</v>
      </c>
      <c r="AK1" s="536"/>
      <c r="AL1" s="536"/>
      <c r="AM1" s="536"/>
      <c r="AN1" s="536"/>
      <c r="AO1" s="536"/>
      <c r="AP1" s="116"/>
      <c r="AQ1" s="535" t="s">
        <v>395</v>
      </c>
      <c r="AR1" s="536"/>
      <c r="AS1" s="536"/>
      <c r="AT1" s="536"/>
      <c r="AU1" s="536"/>
      <c r="AV1" s="5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7" t="s">
        <v>10</v>
      </c>
      <c r="CU1" s="533"/>
      <c r="CV1" s="533"/>
      <c r="CW1" s="533"/>
      <c r="CX1" s="533"/>
      <c r="CY1" s="533"/>
      <c r="CZ1" s="533"/>
      <c r="DA1" s="533"/>
      <c r="DB1" s="533"/>
      <c r="DC1" s="533"/>
      <c r="DD1" s="533"/>
      <c r="DE1" s="533"/>
      <c r="DF1" s="533"/>
      <c r="DG1" s="533"/>
      <c r="DH1" s="533"/>
      <c r="DI1" s="533"/>
      <c r="DJ1" s="533"/>
      <c r="DK1" s="533"/>
      <c r="DL1" s="533"/>
      <c r="DM1" s="533"/>
      <c r="DN1" s="5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2" t="s">
        <v>18</v>
      </c>
      <c r="BC2" s="533"/>
      <c r="BD2" s="533"/>
      <c r="BE2" s="534"/>
      <c r="BF2" s="538" t="s">
        <v>368</v>
      </c>
      <c r="BG2" s="539"/>
      <c r="BH2" s="539"/>
      <c r="BI2" s="539"/>
      <c r="BJ2" s="539"/>
      <c r="BK2" s="540"/>
      <c r="BL2" s="532" t="s">
        <v>19</v>
      </c>
      <c r="BM2" s="533"/>
      <c r="BN2" s="533"/>
      <c r="BO2" s="534"/>
      <c r="BP2" s="538" t="s">
        <v>368</v>
      </c>
      <c r="BQ2" s="539"/>
      <c r="BR2" s="539"/>
      <c r="BS2" s="539"/>
      <c r="BT2" s="539"/>
      <c r="BU2" s="540"/>
      <c r="BV2" s="532" t="s">
        <v>20</v>
      </c>
      <c r="BW2" s="5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2" t="s">
        <v>17</v>
      </c>
      <c r="CI2" s="533"/>
      <c r="CJ2" s="534"/>
      <c r="CK2" s="532" t="s">
        <v>18</v>
      </c>
      <c r="CL2" s="533"/>
      <c r="CM2" s="534"/>
      <c r="CN2" s="532" t="s">
        <v>19</v>
      </c>
      <c r="CO2" s="533"/>
      <c r="CP2" s="534"/>
      <c r="CQ2" s="532" t="s">
        <v>20</v>
      </c>
      <c r="CR2" s="533"/>
      <c r="CS2" s="534"/>
      <c r="CT2" s="532" t="s">
        <v>14</v>
      </c>
      <c r="CU2" s="533"/>
      <c r="CV2" s="534"/>
      <c r="CW2" s="532" t="s">
        <v>15</v>
      </c>
      <c r="CX2" s="533"/>
      <c r="CY2" s="534"/>
      <c r="CZ2" s="532" t="s">
        <v>16</v>
      </c>
      <c r="DA2" s="533"/>
      <c r="DB2" s="534"/>
      <c r="DC2" s="532" t="s">
        <v>17</v>
      </c>
      <c r="DD2" s="533"/>
      <c r="DE2" s="534"/>
      <c r="DF2" s="532" t="s">
        <v>18</v>
      </c>
      <c r="DG2" s="533"/>
      <c r="DH2" s="534"/>
      <c r="DI2" s="532" t="s">
        <v>19</v>
      </c>
      <c r="DJ2" s="533"/>
      <c r="DK2" s="534"/>
      <c r="DL2" s="532" t="s">
        <v>20</v>
      </c>
      <c r="DM2" s="533"/>
      <c r="DN2" s="5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2"/>
      <c r="BC3" s="533"/>
      <c r="BD3" s="533"/>
      <c r="BE3" s="534"/>
      <c r="BF3" s="541"/>
      <c r="BG3" s="536"/>
      <c r="BH3" s="536"/>
      <c r="BI3" s="536"/>
      <c r="BJ3" s="536"/>
      <c r="BK3" s="542"/>
      <c r="BL3" s="532"/>
      <c r="BM3" s="533"/>
      <c r="BN3" s="533"/>
      <c r="BO3" s="534"/>
      <c r="BP3" s="541"/>
      <c r="BQ3" s="536"/>
      <c r="BR3" s="536"/>
      <c r="BS3" s="536"/>
      <c r="BT3" s="536"/>
      <c r="BU3" s="542"/>
      <c r="BV3" s="532"/>
      <c r="BW3" s="5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2"/>
      <c r="DG3" s="533"/>
      <c r="DH3" s="534"/>
      <c r="DI3" s="532"/>
      <c r="DJ3" s="533"/>
      <c r="DK3" s="534"/>
      <c r="DL3" s="532"/>
      <c r="DM3" s="533"/>
      <c r="DN3" s="5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0" t="s">
        <v>386</v>
      </c>
      <c r="P359" s="5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0" t="s">
        <v>386</v>
      </c>
      <c r="Z359" s="5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0" t="s">
        <v>386</v>
      </c>
      <c r="AJ359" s="5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0" t="s">
        <v>386</v>
      </c>
      <c r="AT359" s="5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0" t="s">
        <v>386</v>
      </c>
      <c r="BD359" s="5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0" t="s">
        <v>386</v>
      </c>
      <c r="BN359" s="5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0" t="s">
        <v>386</v>
      </c>
      <c r="BX359" s="531"/>
      <c r="BY359" s="5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0" t="s">
        <v>391</v>
      </c>
      <c r="P362" s="5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0" t="s">
        <v>391</v>
      </c>
      <c r="Z362" s="5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0" t="s">
        <v>391</v>
      </c>
      <c r="AJ362" s="5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0" t="s">
        <v>391</v>
      </c>
      <c r="AT362" s="5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0" t="s">
        <v>391</v>
      </c>
      <c r="BD362" s="5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0" t="s">
        <v>391</v>
      </c>
      <c r="BN362" s="5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0" t="s">
        <v>391</v>
      </c>
      <c r="BX362" s="531"/>
      <c r="BY362" s="531"/>
      <c r="BZ362" s="531"/>
      <c r="CA362" s="531"/>
      <c r="CB362" s="531"/>
      <c r="CC362" s="531"/>
      <c r="CD362" s="531"/>
      <c r="CE362" s="5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0" t="s">
        <v>392</v>
      </c>
      <c r="P363" s="5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0" t="s">
        <v>392</v>
      </c>
      <c r="Z363" s="5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0" t="s">
        <v>392</v>
      </c>
      <c r="AJ363" s="5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0" t="s">
        <v>392</v>
      </c>
      <c r="AT363" s="5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0" t="s">
        <v>392</v>
      </c>
      <c r="BD363" s="5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0" t="s">
        <v>392</v>
      </c>
      <c r="BN363" s="5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0" t="s">
        <v>392</v>
      </c>
      <c r="BX363" s="531"/>
      <c r="BY363" s="531"/>
      <c r="BZ363" s="531"/>
      <c r="CA363" s="531"/>
      <c r="CB363" s="531"/>
      <c r="CC363" s="531"/>
      <c r="CD363" s="531"/>
      <c r="CE363" s="5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0" t="s">
        <v>393</v>
      </c>
      <c r="P364" s="5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0" t="s">
        <v>393</v>
      </c>
      <c r="Z364" s="5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0" t="s">
        <v>393</v>
      </c>
      <c r="AJ364" s="5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0" t="s">
        <v>393</v>
      </c>
      <c r="AT364" s="5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0" t="s">
        <v>393</v>
      </c>
      <c r="BD364" s="5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0" t="s">
        <v>393</v>
      </c>
      <c r="BN364" s="5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0" t="s">
        <v>393</v>
      </c>
      <c r="BX364" s="531"/>
      <c r="BY364" s="531"/>
      <c r="BZ364" s="531"/>
      <c r="CA364" s="531"/>
      <c r="CB364" s="531"/>
      <c r="CC364" s="531"/>
      <c r="CD364" s="531"/>
      <c r="CE364" s="53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0"/>
  <sheetViews>
    <sheetView tabSelected="1" workbookViewId="0">
      <selection activeCell="CF362" sqref="CF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13" t="s">
        <v>0</v>
      </c>
      <c r="B1" s="514" t="s">
        <v>1</v>
      </c>
      <c r="C1" s="514" t="s">
        <v>2</v>
      </c>
      <c r="D1" s="514" t="s">
        <v>3</v>
      </c>
      <c r="E1" s="514" t="s">
        <v>4</v>
      </c>
      <c r="F1" s="508" t="s">
        <v>5</v>
      </c>
      <c r="G1" s="511" t="s">
        <v>6</v>
      </c>
      <c r="H1" s="155" t="s">
        <v>7</v>
      </c>
      <c r="I1" s="512" t="s">
        <v>8</v>
      </c>
      <c r="J1" s="516"/>
      <c r="K1" s="507"/>
      <c r="L1" s="515"/>
      <c r="M1" s="516"/>
      <c r="N1" s="523" t="s">
        <v>436</v>
      </c>
      <c r="O1" s="515"/>
      <c r="P1" s="515"/>
      <c r="Q1" s="515"/>
      <c r="R1" s="515"/>
      <c r="S1" s="515"/>
      <c r="T1" s="515"/>
      <c r="U1" s="515"/>
      <c r="V1" s="515"/>
      <c r="W1" s="515"/>
      <c r="X1" s="515"/>
      <c r="Y1" s="515"/>
      <c r="Z1" s="515"/>
      <c r="AA1" s="515"/>
      <c r="AB1" s="515"/>
      <c r="AC1" s="515"/>
      <c r="AD1" s="515"/>
      <c r="AE1" s="515"/>
      <c r="AF1" s="515"/>
      <c r="AG1" s="515"/>
      <c r="AH1" s="515"/>
      <c r="AI1" s="515"/>
      <c r="AJ1" s="515"/>
      <c r="AK1" s="515"/>
      <c r="AL1" s="515"/>
      <c r="AM1" s="515"/>
      <c r="AN1" s="515"/>
      <c r="AO1" s="515"/>
      <c r="AP1" s="515"/>
      <c r="AQ1" s="515"/>
      <c r="AR1" s="515"/>
      <c r="AS1" s="515"/>
      <c r="AT1" s="515"/>
      <c r="AU1" s="515"/>
      <c r="AV1" s="515"/>
      <c r="AW1" s="515"/>
      <c r="AX1" s="515"/>
      <c r="AY1" s="515"/>
      <c r="AZ1" s="515"/>
      <c r="BA1" s="515"/>
      <c r="BB1" s="515"/>
      <c r="BC1" s="515"/>
      <c r="BD1" s="515"/>
      <c r="BE1" s="515"/>
      <c r="BF1" s="515"/>
      <c r="BG1" s="515"/>
      <c r="BH1" s="515"/>
      <c r="BI1" s="515"/>
      <c r="BJ1" s="515"/>
      <c r="BK1" s="515"/>
      <c r="BL1" s="515"/>
      <c r="BM1" s="515"/>
      <c r="BN1" s="515"/>
      <c r="BO1" s="515"/>
      <c r="BP1" s="515"/>
      <c r="BQ1" s="515"/>
      <c r="BR1" s="515"/>
      <c r="BS1" s="515"/>
      <c r="BT1" s="515"/>
      <c r="BU1" s="515"/>
      <c r="BV1" s="515"/>
      <c r="BW1" s="515"/>
      <c r="BX1" s="515"/>
      <c r="BY1" s="515"/>
      <c r="BZ1" s="515"/>
      <c r="CA1" s="515"/>
      <c r="CB1" s="515"/>
      <c r="CC1" s="515"/>
      <c r="CD1" s="515"/>
      <c r="CE1" s="516"/>
    </row>
    <row r="2" spans="1:83" ht="26.25" hidden="1">
      <c r="A2" s="509"/>
      <c r="B2" s="509"/>
      <c r="C2" s="509"/>
      <c r="D2" s="509"/>
      <c r="E2" s="509"/>
      <c r="F2" s="509"/>
      <c r="G2" s="509"/>
      <c r="H2" s="246"/>
      <c r="I2" s="524" t="s">
        <v>11</v>
      </c>
      <c r="J2" s="524" t="s">
        <v>12</v>
      </c>
      <c r="K2" s="507" t="s">
        <v>13</v>
      </c>
      <c r="L2" s="515"/>
      <c r="M2" s="516"/>
      <c r="N2" s="500" t="s">
        <v>14</v>
      </c>
      <c r="O2" s="515"/>
      <c r="P2" s="515"/>
      <c r="Q2" s="516"/>
      <c r="R2" s="517" t="s">
        <v>368</v>
      </c>
      <c r="S2" s="518"/>
      <c r="T2" s="518"/>
      <c r="U2" s="518"/>
      <c r="V2" s="518"/>
      <c r="W2" s="519"/>
      <c r="X2" s="500" t="s">
        <v>15</v>
      </c>
      <c r="Y2" s="515"/>
      <c r="Z2" s="515"/>
      <c r="AA2" s="516"/>
      <c r="AB2" s="517" t="s">
        <v>368</v>
      </c>
      <c r="AC2" s="518"/>
      <c r="AD2" s="518"/>
      <c r="AE2" s="518"/>
      <c r="AF2" s="518"/>
      <c r="AG2" s="519"/>
      <c r="AH2" s="500" t="s">
        <v>16</v>
      </c>
      <c r="AI2" s="515"/>
      <c r="AJ2" s="515"/>
      <c r="AK2" s="516"/>
      <c r="AL2" s="517" t="s">
        <v>368</v>
      </c>
      <c r="AM2" s="518"/>
      <c r="AN2" s="518"/>
      <c r="AO2" s="518"/>
      <c r="AP2" s="518"/>
      <c r="AQ2" s="519"/>
      <c r="AR2" s="500" t="s">
        <v>17</v>
      </c>
      <c r="AS2" s="515"/>
      <c r="AT2" s="515"/>
      <c r="AU2" s="516"/>
      <c r="AV2" s="517" t="s">
        <v>368</v>
      </c>
      <c r="AW2" s="518"/>
      <c r="AX2" s="518"/>
      <c r="AY2" s="518"/>
      <c r="AZ2" s="518"/>
      <c r="BA2" s="519"/>
      <c r="BB2" s="500" t="s">
        <v>18</v>
      </c>
      <c r="BC2" s="515"/>
      <c r="BD2" s="515"/>
      <c r="BE2" s="516"/>
      <c r="BF2" s="517" t="s">
        <v>368</v>
      </c>
      <c r="BG2" s="518"/>
      <c r="BH2" s="518"/>
      <c r="BI2" s="518"/>
      <c r="BJ2" s="518"/>
      <c r="BK2" s="519"/>
      <c r="BL2" s="500" t="s">
        <v>19</v>
      </c>
      <c r="BM2" s="515"/>
      <c r="BN2" s="515"/>
      <c r="BO2" s="516"/>
      <c r="BP2" s="517" t="s">
        <v>368</v>
      </c>
      <c r="BQ2" s="518"/>
      <c r="BR2" s="518"/>
      <c r="BS2" s="518"/>
      <c r="BT2" s="518"/>
      <c r="BU2" s="519"/>
      <c r="BV2" s="500" t="s">
        <v>20</v>
      </c>
      <c r="BW2" s="515"/>
      <c r="BX2" s="515"/>
      <c r="BY2" s="516"/>
      <c r="BZ2" s="517" t="s">
        <v>368</v>
      </c>
      <c r="CA2" s="518"/>
      <c r="CB2" s="518"/>
      <c r="CC2" s="518"/>
      <c r="CD2" s="518"/>
      <c r="CE2" s="519"/>
    </row>
    <row r="3" spans="1:83" ht="26.25" hidden="1">
      <c r="A3" s="509"/>
      <c r="B3" s="509"/>
      <c r="C3" s="509"/>
      <c r="D3" s="509"/>
      <c r="E3" s="509"/>
      <c r="F3" s="509"/>
      <c r="G3" s="509"/>
      <c r="H3" s="246"/>
      <c r="I3" s="509"/>
      <c r="J3" s="509"/>
      <c r="K3" s="507" t="s">
        <v>21</v>
      </c>
      <c r="L3" s="515"/>
      <c r="M3" s="516"/>
      <c r="N3" s="500"/>
      <c r="O3" s="515"/>
      <c r="P3" s="515"/>
      <c r="Q3" s="516"/>
      <c r="R3" s="520"/>
      <c r="S3" s="521"/>
      <c r="T3" s="521"/>
      <c r="U3" s="521"/>
      <c r="V3" s="521"/>
      <c r="W3" s="522"/>
      <c r="X3" s="500"/>
      <c r="Y3" s="515"/>
      <c r="Z3" s="515"/>
      <c r="AA3" s="516"/>
      <c r="AB3" s="520"/>
      <c r="AC3" s="521"/>
      <c r="AD3" s="521"/>
      <c r="AE3" s="521"/>
      <c r="AF3" s="521"/>
      <c r="AG3" s="522"/>
      <c r="AH3" s="500"/>
      <c r="AI3" s="515"/>
      <c r="AJ3" s="515"/>
      <c r="AK3" s="516"/>
      <c r="AL3" s="520"/>
      <c r="AM3" s="521"/>
      <c r="AN3" s="521"/>
      <c r="AO3" s="521"/>
      <c r="AP3" s="521"/>
      <c r="AQ3" s="522"/>
      <c r="AR3" s="500"/>
      <c r="AS3" s="515"/>
      <c r="AT3" s="515"/>
      <c r="AU3" s="516"/>
      <c r="AV3" s="520"/>
      <c r="AW3" s="521"/>
      <c r="AX3" s="521"/>
      <c r="AY3" s="521"/>
      <c r="AZ3" s="521"/>
      <c r="BA3" s="522"/>
      <c r="BB3" s="500"/>
      <c r="BC3" s="515"/>
      <c r="BD3" s="515"/>
      <c r="BE3" s="516"/>
      <c r="BF3" s="520"/>
      <c r="BG3" s="521"/>
      <c r="BH3" s="521"/>
      <c r="BI3" s="521"/>
      <c r="BJ3" s="521"/>
      <c r="BK3" s="522"/>
      <c r="BL3" s="500"/>
      <c r="BM3" s="515"/>
      <c r="BN3" s="515"/>
      <c r="BO3" s="516"/>
      <c r="BP3" s="520"/>
      <c r="BQ3" s="521"/>
      <c r="BR3" s="521"/>
      <c r="BS3" s="521"/>
      <c r="BT3" s="521"/>
      <c r="BU3" s="522"/>
      <c r="BV3" s="500"/>
      <c r="BW3" s="515"/>
      <c r="BX3" s="515"/>
      <c r="BY3" s="516"/>
      <c r="BZ3" s="520"/>
      <c r="CA3" s="521"/>
      <c r="CB3" s="521"/>
      <c r="CC3" s="521"/>
      <c r="CD3" s="521"/>
      <c r="CE3" s="522"/>
    </row>
    <row r="4" spans="1:83" ht="56.25" hidden="1" customHeight="1">
      <c r="A4" s="510"/>
      <c r="B4" s="510"/>
      <c r="C4" s="510"/>
      <c r="D4" s="510"/>
      <c r="E4" s="510"/>
      <c r="F4" s="510"/>
      <c r="G4" s="510"/>
      <c r="H4" s="247"/>
      <c r="I4" s="510"/>
      <c r="J4" s="51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18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680</v>
      </c>
      <c r="M17" s="172">
        <v>0</v>
      </c>
      <c r="N17" s="173"/>
      <c r="O17" s="202">
        <v>60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520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100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38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340</v>
      </c>
      <c r="M62" s="172">
        <v>0</v>
      </c>
      <c r="N62" s="173"/>
      <c r="O62" s="202">
        <v>90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110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19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330</v>
      </c>
      <c r="M101" s="172">
        <v>0</v>
      </c>
      <c r="N101" s="173"/>
      <c r="O101" s="202">
        <v>100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100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4">
        <v>20053053</v>
      </c>
      <c r="G103" s="305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5680</v>
      </c>
      <c r="M104" s="172">
        <v>0</v>
      </c>
      <c r="N104" s="173"/>
      <c r="O104" s="218">
        <v>960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780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900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800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1240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48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690</v>
      </c>
      <c r="M114" s="172">
        <v>0</v>
      </c>
      <c r="N114" s="173"/>
      <c r="O114" s="202">
        <v>60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540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90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0"/>
        <v>7150</v>
      </c>
      <c r="M141" s="172">
        <v>0</v>
      </c>
      <c r="N141" s="173"/>
      <c r="O141" s="218">
        <v>1310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850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1120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1040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1630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1200</v>
      </c>
      <c r="BX141" s="173"/>
      <c r="BY141" s="210">
        <f t="shared" si="1"/>
        <v>1200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1200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5840</v>
      </c>
      <c r="M144" s="172">
        <v>0</v>
      </c>
      <c r="N144" s="173"/>
      <c r="O144" s="218">
        <v>1020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760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900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840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1220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11400</v>
      </c>
      <c r="M145" s="172">
        <v>0</v>
      </c>
      <c r="N145" s="173"/>
      <c r="O145" s="218">
        <v>2000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2000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5790</v>
      </c>
      <c r="M169" s="172">
        <v>0</v>
      </c>
      <c r="N169" s="173"/>
      <c r="O169" s="218">
        <v>1100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740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1060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860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1430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50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17500</v>
      </c>
      <c r="M171" s="172">
        <v>0</v>
      </c>
      <c r="N171" s="173"/>
      <c r="O171" s="218">
        <v>2900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2900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3000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610</v>
      </c>
      <c r="M174" s="172">
        <v>0</v>
      </c>
      <c r="N174" s="173"/>
      <c r="O174" s="202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220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6284</v>
      </c>
      <c r="M180" s="172">
        <v>0</v>
      </c>
      <c r="N180" s="173"/>
      <c r="O180" s="218">
        <v>1150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760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960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860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1354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13300</v>
      </c>
      <c r="M185" s="172">
        <v>0</v>
      </c>
      <c r="N185" s="173"/>
      <c r="O185" s="218">
        <v>2200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2200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2200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2300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8000</v>
      </c>
      <c r="M204" s="172">
        <v>0</v>
      </c>
      <c r="N204" s="173"/>
      <c r="O204" s="218">
        <v>1500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1600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1200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1300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14100</v>
      </c>
      <c r="M222" s="172">
        <v>0</v>
      </c>
      <c r="N222" s="173"/>
      <c r="O222" s="218">
        <v>2300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2300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2300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2400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13200</v>
      </c>
      <c r="M223" s="172">
        <v>0</v>
      </c>
      <c r="N223" s="173"/>
      <c r="O223" s="218">
        <v>2200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2200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2200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2200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2200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2200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13200</v>
      </c>
      <c r="M224" s="172">
        <v>0</v>
      </c>
      <c r="N224" s="173"/>
      <c r="O224" s="218">
        <v>2200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2200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2200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6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17400</v>
      </c>
      <c r="M300" s="172">
        <v>0</v>
      </c>
      <c r="N300" s="173"/>
      <c r="O300" s="218">
        <v>2900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2900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2900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v>2900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2900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2900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5140</v>
      </c>
      <c r="M322" s="172">
        <v>0</v>
      </c>
      <c r="N322" s="173"/>
      <c r="O322" s="264">
        <v>830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800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840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1100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4770</v>
      </c>
      <c r="M323" s="172">
        <v>0</v>
      </c>
      <c r="N323" s="173"/>
      <c r="O323" s="218">
        <v>780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740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800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750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10280</v>
      </c>
      <c r="M324" s="172">
        <v>0</v>
      </c>
      <c r="N324" s="173"/>
      <c r="O324" s="218">
        <v>1700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2420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1420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1480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1760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5400</v>
      </c>
      <c r="M329" s="172">
        <v>0</v>
      </c>
      <c r="N329" s="173"/>
      <c r="O329" s="218"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900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900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10200</v>
      </c>
      <c r="M330" s="172">
        <v>0</v>
      </c>
      <c r="N330" s="173"/>
      <c r="O330" s="218">
        <v>1700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v>1700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v>1700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1700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1700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1700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6</v>
      </c>
      <c r="M334" s="172">
        <v>0</v>
      </c>
      <c r="N334" s="173"/>
      <c r="O334" s="280">
        <v>3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3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10800</v>
      </c>
      <c r="M337" s="267">
        <v>0</v>
      </c>
      <c r="N337" s="268"/>
      <c r="O337" s="218">
        <v>1800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v>1800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v>1800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v>1800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1800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1800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20058107</v>
      </c>
      <c r="G338" s="171" t="s">
        <v>449</v>
      </c>
      <c r="H338" s="168" t="s">
        <v>69</v>
      </c>
      <c r="I338" s="168"/>
      <c r="J338" s="158"/>
      <c r="K338" s="172">
        <v>0</v>
      </c>
      <c r="L338" s="177">
        <f t="shared" si="3"/>
        <v>9600</v>
      </c>
      <c r="M338" s="172">
        <v>0</v>
      </c>
      <c r="N338" s="173"/>
      <c r="O338" s="218">
        <v>1600</v>
      </c>
      <c r="P338" s="173"/>
      <c r="Q338" s="210"/>
      <c r="R338" s="173"/>
      <c r="S338" s="173"/>
      <c r="T338" s="173"/>
      <c r="U338" s="173"/>
      <c r="V338" s="220"/>
      <c r="W338" s="173"/>
      <c r="X338" s="173"/>
      <c r="Y338" s="221">
        <v>1600</v>
      </c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>
        <v>1600</v>
      </c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>
        <v>1600</v>
      </c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>
        <v>1600</v>
      </c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>
        <v>1600</v>
      </c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20058428</v>
      </c>
      <c r="G339" s="171" t="s">
        <v>437</v>
      </c>
      <c r="H339" s="168" t="s">
        <v>69</v>
      </c>
      <c r="I339" s="168"/>
      <c r="J339" s="158"/>
      <c r="K339" s="172">
        <v>0</v>
      </c>
      <c r="L339" s="159">
        <f t="shared" si="3"/>
        <v>7200</v>
      </c>
      <c r="M339" s="172">
        <v>0</v>
      </c>
      <c r="N339" s="173"/>
      <c r="O339" s="451">
        <v>1200</v>
      </c>
      <c r="P339" s="173"/>
      <c r="Q339" s="210"/>
      <c r="R339" s="173"/>
      <c r="S339" s="173"/>
      <c r="T339" s="173"/>
      <c r="U339" s="173"/>
      <c r="V339" s="158"/>
      <c r="W339" s="173"/>
      <c r="X339" s="173"/>
      <c r="Y339" s="281">
        <v>1200</v>
      </c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82">
        <v>1200</v>
      </c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83">
        <v>1200</v>
      </c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84">
        <v>1200</v>
      </c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85">
        <v>1200</v>
      </c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20058609</v>
      </c>
      <c r="G340" s="171" t="s">
        <v>439</v>
      </c>
      <c r="H340" s="168" t="s">
        <v>69</v>
      </c>
      <c r="I340" s="168"/>
      <c r="J340" s="158"/>
      <c r="K340" s="172">
        <v>0</v>
      </c>
      <c r="L340" s="177">
        <f t="shared" si="3"/>
        <v>5400</v>
      </c>
      <c r="M340" s="172">
        <v>0</v>
      </c>
      <c r="N340" s="173"/>
      <c r="O340" s="280">
        <v>900</v>
      </c>
      <c r="P340" s="173"/>
      <c r="Q340" s="210"/>
      <c r="R340" s="219"/>
      <c r="S340" s="173"/>
      <c r="T340" s="173"/>
      <c r="U340" s="219"/>
      <c r="V340" s="220"/>
      <c r="W340" s="173"/>
      <c r="X340" s="219"/>
      <c r="Y340" s="281">
        <v>900</v>
      </c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82">
        <v>900</v>
      </c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499">
        <v>900</v>
      </c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84">
        <v>900</v>
      </c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85">
        <v>900</v>
      </c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20059076</v>
      </c>
      <c r="G341" s="171" t="s">
        <v>450</v>
      </c>
      <c r="H341" s="168" t="s">
        <v>69</v>
      </c>
      <c r="I341" s="168"/>
      <c r="J341" s="158"/>
      <c r="K341" s="172">
        <v>0</v>
      </c>
      <c r="L341" s="177">
        <f t="shared" si="3"/>
        <v>10800</v>
      </c>
      <c r="M341" s="172">
        <v>0</v>
      </c>
      <c r="N341" s="173"/>
      <c r="O341" s="218">
        <v>1800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1800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1800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1800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1800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1800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20059086</v>
      </c>
      <c r="G342" s="171" t="s">
        <v>442</v>
      </c>
      <c r="H342" s="168" t="s">
        <v>69</v>
      </c>
      <c r="I342" s="168"/>
      <c r="J342" s="158"/>
      <c r="K342" s="172">
        <v>0</v>
      </c>
      <c r="L342" s="177">
        <f t="shared" si="3"/>
        <v>13800</v>
      </c>
      <c r="M342" s="172">
        <v>0</v>
      </c>
      <c r="N342" s="173"/>
      <c r="O342" s="218">
        <v>2300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v>2300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v>2300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v>2300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2300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2300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451</v>
      </c>
      <c r="H343" s="168" t="s">
        <v>69</v>
      </c>
      <c r="I343" s="168"/>
      <c r="J343" s="158"/>
      <c r="K343" s="172"/>
      <c r="L343" s="177">
        <f t="shared" si="3"/>
        <v>5400</v>
      </c>
      <c r="M343" s="172"/>
      <c r="N343" s="173"/>
      <c r="O343" s="218">
        <v>900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900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900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900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900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900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/>
      <c r="G344" s="171" t="s">
        <v>447</v>
      </c>
      <c r="H344" s="168" t="s">
        <v>69</v>
      </c>
      <c r="I344" s="168"/>
      <c r="J344" s="158"/>
      <c r="K344" s="172">
        <v>0</v>
      </c>
      <c r="L344" s="177">
        <f t="shared" si="3"/>
        <v>5400</v>
      </c>
      <c r="M344" s="172">
        <v>0</v>
      </c>
      <c r="N344" s="173"/>
      <c r="O344" s="218">
        <v>900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900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900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900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900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900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>
      <c r="A345" s="167">
        <v>343</v>
      </c>
      <c r="B345" s="168"/>
      <c r="C345" s="168"/>
      <c r="D345" s="196"/>
      <c r="E345" s="182"/>
      <c r="F345" s="329">
        <v>1001001087</v>
      </c>
      <c r="G345" s="330" t="s">
        <v>377</v>
      </c>
      <c r="H345" s="168" t="s">
        <v>378</v>
      </c>
      <c r="I345" s="168"/>
      <c r="J345" s="158"/>
      <c r="K345" s="172">
        <v>0</v>
      </c>
      <c r="L345" s="159">
        <f t="shared" si="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>
      <c r="A346" s="167">
        <v>344</v>
      </c>
      <c r="B346" s="168"/>
      <c r="C346" s="168"/>
      <c r="D346" s="196"/>
      <c r="E346" s="182"/>
      <c r="F346" s="329">
        <v>1001001088</v>
      </c>
      <c r="G346" s="330" t="s">
        <v>379</v>
      </c>
      <c r="H346" s="168" t="s">
        <v>378</v>
      </c>
      <c r="I346" s="168"/>
      <c r="J346" s="158"/>
      <c r="K346" s="172">
        <v>0</v>
      </c>
      <c r="L346" s="159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>
      <c r="A347" s="167">
        <v>345</v>
      </c>
      <c r="B347" s="168"/>
      <c r="C347" s="168"/>
      <c r="D347" s="196"/>
      <c r="E347" s="182"/>
      <c r="F347" s="329">
        <v>1001001089</v>
      </c>
      <c r="G347" s="330" t="s">
        <v>380</v>
      </c>
      <c r="H347" s="168" t="s">
        <v>378</v>
      </c>
      <c r="I347" s="168"/>
      <c r="J347" s="158"/>
      <c r="K347" s="172">
        <v>0</v>
      </c>
      <c r="L347" s="159">
        <f t="shared" si="3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>
      <c r="A348" s="167">
        <v>346</v>
      </c>
      <c r="B348" s="168"/>
      <c r="C348" s="168"/>
      <c r="D348" s="196"/>
      <c r="E348" s="182"/>
      <c r="F348" s="329">
        <v>1001001110</v>
      </c>
      <c r="G348" s="330" t="s">
        <v>381</v>
      </c>
      <c r="H348" s="168" t="s">
        <v>378</v>
      </c>
      <c r="I348" s="168"/>
      <c r="J348" s="158"/>
      <c r="K348" s="172">
        <v>0</v>
      </c>
      <c r="L348" s="177">
        <f t="shared" si="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>
      <c r="A349" s="167">
        <v>347</v>
      </c>
      <c r="B349" s="168"/>
      <c r="C349" s="168"/>
      <c r="D349" s="196"/>
      <c r="E349" s="182"/>
      <c r="F349" s="329">
        <v>1001001111</v>
      </c>
      <c r="G349" s="330" t="s">
        <v>382</v>
      </c>
      <c r="H349" s="168" t="s">
        <v>378</v>
      </c>
      <c r="I349" s="168"/>
      <c r="J349" s="158"/>
      <c r="K349" s="172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>
      <c r="A350" s="167">
        <v>348</v>
      </c>
      <c r="B350" s="168"/>
      <c r="C350" s="168"/>
      <c r="D350" s="196"/>
      <c r="E350" s="182"/>
      <c r="F350" s="329">
        <v>1001001112</v>
      </c>
      <c r="G350" s="330" t="s">
        <v>383</v>
      </c>
      <c r="H350" s="168" t="s">
        <v>378</v>
      </c>
      <c r="I350" s="168"/>
      <c r="J350" s="158"/>
      <c r="K350" s="172">
        <v>0</v>
      </c>
      <c r="L350" s="177">
        <f t="shared" si="3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>
      <c r="A351" s="167">
        <v>349</v>
      </c>
      <c r="B351" s="168"/>
      <c r="C351" s="168"/>
      <c r="D351" s="196"/>
      <c r="E351" s="182"/>
      <c r="F351" s="329">
        <v>1001001113</v>
      </c>
      <c r="G351" s="330" t="s">
        <v>384</v>
      </c>
      <c r="H351" s="168" t="s">
        <v>378</v>
      </c>
      <c r="I351" s="168"/>
      <c r="J351" s="158"/>
      <c r="K351" s="172">
        <v>0</v>
      </c>
      <c r="L351" s="159">
        <f t="shared" si="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>
      <c r="A352" s="167">
        <v>350</v>
      </c>
      <c r="B352" s="168"/>
      <c r="C352" s="168"/>
      <c r="D352" s="196"/>
      <c r="E352" s="182"/>
      <c r="F352" s="329">
        <v>1001001114</v>
      </c>
      <c r="G352" s="330" t="s">
        <v>385</v>
      </c>
      <c r="H352" s="168" t="s">
        <v>378</v>
      </c>
      <c r="I352" s="168"/>
      <c r="J352" s="158"/>
      <c r="K352" s="172">
        <v>0</v>
      </c>
      <c r="L352" s="159">
        <f t="shared" si="3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194"/>
      <c r="G355" s="238"/>
      <c r="H355" s="168"/>
      <c r="I355" s="168"/>
      <c r="J355" s="158"/>
      <c r="K355" s="172">
        <v>0</v>
      </c>
      <c r="L355" s="159">
        <f t="shared" si="3"/>
        <v>0</v>
      </c>
      <c r="M355" s="172">
        <v>0</v>
      </c>
      <c r="N355" s="173"/>
      <c r="O355" s="216"/>
      <c r="P355" s="173"/>
      <c r="Q355" s="210"/>
      <c r="R355" s="173"/>
      <c r="S355" s="173"/>
      <c r="T355" s="173"/>
      <c r="U355" s="173"/>
      <c r="V355" s="158"/>
      <c r="W355" s="173"/>
      <c r="X355" s="173"/>
      <c r="Y355" s="211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212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213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1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214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>
        <v>0</v>
      </c>
      <c r="BY355" s="210">
        <f t="shared" si="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5"/>
        <v>0</v>
      </c>
      <c r="CE355" s="173"/>
    </row>
    <row r="356" spans="1:83" ht="26.25" hidden="1">
      <c r="A356" s="167">
        <v>354</v>
      </c>
      <c r="B356" s="187"/>
      <c r="C356" s="187"/>
      <c r="D356" s="286"/>
      <c r="E356" s="253"/>
      <c r="F356" s="198"/>
      <c r="G356" s="287"/>
      <c r="H356" s="187"/>
      <c r="I356" s="187"/>
      <c r="J356" s="230"/>
      <c r="K356" s="250">
        <v>0</v>
      </c>
      <c r="L356" s="159">
        <f t="shared" si="3"/>
        <v>0</v>
      </c>
      <c r="M356" s="250">
        <v>0</v>
      </c>
      <c r="N356" s="231"/>
      <c r="O356" s="288"/>
      <c r="P356" s="231"/>
      <c r="Q356" s="210"/>
      <c r="R356" s="231"/>
      <c r="S356" s="231"/>
      <c r="T356" s="231"/>
      <c r="U356" s="231"/>
      <c r="V356" s="158"/>
      <c r="W356" s="231"/>
      <c r="X356" s="231"/>
      <c r="Y356" s="258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289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260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290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262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215"/>
      <c r="BX356" s="173">
        <v>0</v>
      </c>
      <c r="BY356" s="210">
        <f t="shared" ref="BY356:BY364" si="6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4" si="7">BW356-CA356</f>
        <v>0</v>
      </c>
      <c r="CE356" s="173"/>
    </row>
    <row r="357" spans="1:83" ht="29.25" hidden="1">
      <c r="A357" s="167">
        <v>355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64" si="8">SUM(O357,Y357,AI357,AS357,BC357,BM357,BW357)</f>
        <v>9000</v>
      </c>
      <c r="M357" s="172">
        <v>0</v>
      </c>
      <c r="N357" s="173"/>
      <c r="O357" s="339">
        <v>1470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2320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v>1650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1430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1430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700</v>
      </c>
      <c r="BX357" s="173">
        <v>0</v>
      </c>
      <c r="BY357" s="210">
        <f t="shared" si="6"/>
        <v>700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700</v>
      </c>
      <c r="CE357" s="173"/>
    </row>
    <row r="358" spans="1:83" ht="29.25" hidden="1">
      <c r="A358" s="167">
        <v>356</v>
      </c>
      <c r="B358" s="168"/>
      <c r="C358" s="168"/>
      <c r="D358" s="168"/>
      <c r="E358" s="170"/>
      <c r="F358" s="439">
        <v>1113220</v>
      </c>
      <c r="G358" s="440" t="s">
        <v>414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77">
        <v>1113218</v>
      </c>
      <c r="G359" s="378" t="s">
        <v>415</v>
      </c>
      <c r="H359" s="178" t="s">
        <v>42</v>
      </c>
      <c r="I359" s="168"/>
      <c r="J359" s="158"/>
      <c r="K359" s="172">
        <v>0</v>
      </c>
      <c r="L359" s="159">
        <f t="shared" si="8"/>
        <v>3090</v>
      </c>
      <c r="M359" s="172">
        <v>0</v>
      </c>
      <c r="N359" s="173"/>
      <c r="O359" s="339">
        <v>420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400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650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420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480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720</v>
      </c>
      <c r="BX359" s="173">
        <v>0</v>
      </c>
      <c r="BY359" s="210">
        <f t="shared" si="6"/>
        <v>720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7"/>
        <v>720</v>
      </c>
      <c r="CE359" s="173"/>
    </row>
    <row r="360" spans="1:83" ht="29.25" hidden="1">
      <c r="A360" s="167">
        <v>358</v>
      </c>
      <c r="B360" s="168"/>
      <c r="C360" s="168"/>
      <c r="D360" s="168"/>
      <c r="E360" s="182"/>
      <c r="F360" s="379">
        <v>1113221</v>
      </c>
      <c r="G360" s="380" t="s">
        <v>416</v>
      </c>
      <c r="H360" s="178" t="s">
        <v>42</v>
      </c>
      <c r="I360" s="168"/>
      <c r="J360" s="158"/>
      <c r="K360" s="172"/>
      <c r="L360" s="159">
        <f t="shared" si="8"/>
        <v>3910</v>
      </c>
      <c r="M360" s="172"/>
      <c r="N360" s="173"/>
      <c r="O360" s="339">
        <v>520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480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880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480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610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940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359</v>
      </c>
      <c r="B361" s="168"/>
      <c r="C361" s="187"/>
      <c r="D361" s="187"/>
      <c r="E361" s="253"/>
      <c r="F361" s="377">
        <v>1113222</v>
      </c>
      <c r="G361" s="378" t="s">
        <v>426</v>
      </c>
      <c r="H361" s="178" t="s">
        <v>42</v>
      </c>
      <c r="I361" s="168"/>
      <c r="J361" s="158"/>
      <c r="K361" s="172"/>
      <c r="L361" s="159">
        <f t="shared" si="8"/>
        <v>4290</v>
      </c>
      <c r="M361" s="172"/>
      <c r="N361" s="173"/>
      <c r="O361" s="339">
        <v>640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710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1060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740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740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>
        <v>400</v>
      </c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97"/>
      <c r="C362" s="298"/>
      <c r="D362" s="298"/>
      <c r="E362" s="299"/>
      <c r="F362" s="379">
        <v>1113223</v>
      </c>
      <c r="G362" s="380" t="s">
        <v>428</v>
      </c>
      <c r="H362" s="178" t="s">
        <v>42</v>
      </c>
      <c r="I362" s="168"/>
      <c r="J362" s="158"/>
      <c r="K362" s="172"/>
      <c r="L362" s="159">
        <f t="shared" si="8"/>
        <v>3020</v>
      </c>
      <c r="M362" s="172"/>
      <c r="N362" s="173"/>
      <c r="O362" s="339">
        <v>400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440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800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460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520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>
        <v>400</v>
      </c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97"/>
      <c r="C363" s="298"/>
      <c r="D363" s="298"/>
      <c r="E363" s="299"/>
      <c r="F363" s="379">
        <v>1113224</v>
      </c>
      <c r="G363" s="380" t="s">
        <v>430</v>
      </c>
      <c r="H363" s="178" t="s">
        <v>42</v>
      </c>
      <c r="I363" s="168"/>
      <c r="J363" s="158"/>
      <c r="K363" s="172"/>
      <c r="L363" s="159">
        <f t="shared" si="8"/>
        <v>3640</v>
      </c>
      <c r="M363" s="172"/>
      <c r="N363" s="173"/>
      <c r="O363" s="339">
        <v>500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410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880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550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800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>
        <v>500</v>
      </c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167">
        <v>362</v>
      </c>
      <c r="B364" s="197"/>
      <c r="C364" s="298"/>
      <c r="D364" s="298"/>
      <c r="E364" s="299"/>
      <c r="F364" s="379">
        <v>1113225</v>
      </c>
      <c r="G364" s="380" t="s">
        <v>434</v>
      </c>
      <c r="H364" s="178" t="s">
        <v>42</v>
      </c>
      <c r="I364" s="168"/>
      <c r="J364" s="158"/>
      <c r="K364" s="172">
        <v>0</v>
      </c>
      <c r="L364" s="159">
        <f t="shared" si="8"/>
        <v>2400</v>
      </c>
      <c r="M364" s="172">
        <v>0</v>
      </c>
      <c r="N364" s="173"/>
      <c r="O364" s="339">
        <v>400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400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400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400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400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400</v>
      </c>
      <c r="BX364" s="173">
        <v>0</v>
      </c>
      <c r="BY364" s="210">
        <f t="shared" si="6"/>
        <v>400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7"/>
        <v>400</v>
      </c>
      <c r="CE364" s="173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386</v>
      </c>
      <c r="Q365" s="243">
        <v>316</v>
      </c>
      <c r="R365" s="242" t="s">
        <v>387</v>
      </c>
      <c r="S365" s="243"/>
      <c r="T365" s="244"/>
      <c r="U365" s="244"/>
      <c r="V365" s="244"/>
      <c r="W365" s="236"/>
      <c r="X365" s="236"/>
      <c r="Y365" s="291"/>
      <c r="Z365" s="245"/>
      <c r="AA365" s="243">
        <v>316</v>
      </c>
      <c r="AB365" s="242" t="s">
        <v>387</v>
      </c>
      <c r="AC365" s="243"/>
      <c r="AD365" s="244"/>
      <c r="AE365" s="244"/>
      <c r="AF365" s="244"/>
      <c r="AG365" s="236"/>
      <c r="AH365" s="236"/>
      <c r="AI365" s="291"/>
      <c r="AJ365" s="245"/>
      <c r="AK365" s="243">
        <v>316</v>
      </c>
      <c r="AL365" s="242" t="s">
        <v>387</v>
      </c>
      <c r="AM365" s="243"/>
      <c r="AN365" s="244"/>
      <c r="AO365" s="244"/>
      <c r="AP365" s="244"/>
      <c r="AQ365" s="236"/>
      <c r="AR365" s="236"/>
      <c r="AS365" s="291"/>
      <c r="AT365" s="245"/>
      <c r="AU365" s="243">
        <v>316</v>
      </c>
      <c r="AV365" s="242" t="s">
        <v>387</v>
      </c>
      <c r="AW365" s="243"/>
      <c r="AX365" s="244"/>
      <c r="AY365" s="244"/>
      <c r="AZ365" s="244"/>
      <c r="BA365" s="236"/>
      <c r="BB365" s="236"/>
      <c r="BC365" s="291"/>
      <c r="BD365" s="245"/>
      <c r="BE365" s="243">
        <v>316</v>
      </c>
      <c r="BF365" s="242" t="s">
        <v>387</v>
      </c>
      <c r="BG365" s="243"/>
      <c r="BH365" s="244"/>
      <c r="BI365" s="244"/>
      <c r="BJ365" s="244"/>
      <c r="BK365" s="236"/>
      <c r="BL365" s="236"/>
      <c r="BM365" s="291"/>
      <c r="BN365" s="245"/>
      <c r="BO365" s="243">
        <v>316</v>
      </c>
      <c r="BP365" s="242" t="s">
        <v>387</v>
      </c>
      <c r="BQ365" s="243"/>
      <c r="BR365" s="244"/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388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390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391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392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393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</sheetData>
  <autoFilter ref="A1:CE370" xr:uid="{00000000-0001-0000-0900-000000000000}">
    <filterColumn colId="7">
      <filters>
        <filter val="The Mall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3" t="s">
        <v>14</v>
      </c>
      <c r="B1" s="531"/>
      <c r="C1" s="531"/>
      <c r="D1" s="531"/>
      <c r="E1" s="531"/>
      <c r="F1" s="544"/>
      <c r="G1" s="116"/>
      <c r="H1" s="535" t="s">
        <v>15</v>
      </c>
      <c r="I1" s="536"/>
      <c r="J1" s="536"/>
      <c r="K1" s="536"/>
      <c r="L1" s="536"/>
      <c r="M1" s="542"/>
      <c r="N1" s="116"/>
      <c r="O1" s="535" t="s">
        <v>16</v>
      </c>
      <c r="P1" s="536"/>
      <c r="Q1" s="536"/>
      <c r="R1" s="536"/>
      <c r="S1" s="536"/>
      <c r="T1" s="536"/>
      <c r="U1" s="116"/>
      <c r="V1" s="535" t="s">
        <v>17</v>
      </c>
      <c r="W1" s="536"/>
      <c r="X1" s="536"/>
      <c r="Y1" s="536"/>
      <c r="Z1" s="536"/>
      <c r="AA1" s="536"/>
      <c r="AB1" s="116"/>
      <c r="AC1" s="535" t="s">
        <v>394</v>
      </c>
      <c r="AD1" s="536"/>
      <c r="AE1" s="536"/>
      <c r="AF1" s="536"/>
      <c r="AG1" s="536"/>
      <c r="AH1" s="536"/>
      <c r="AI1" s="116"/>
      <c r="AJ1" s="535" t="s">
        <v>19</v>
      </c>
      <c r="AK1" s="536"/>
      <c r="AL1" s="536"/>
      <c r="AM1" s="536"/>
      <c r="AN1" s="536"/>
      <c r="AO1" s="536"/>
      <c r="AP1" s="116"/>
      <c r="AQ1" s="535" t="s">
        <v>395</v>
      </c>
      <c r="AR1" s="536"/>
      <c r="AS1" s="536"/>
      <c r="AT1" s="536"/>
      <c r="AU1" s="536"/>
      <c r="AV1" s="5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7" t="s">
        <v>10</v>
      </c>
      <c r="CU1" s="533"/>
      <c r="CV1" s="533"/>
      <c r="CW1" s="533"/>
      <c r="CX1" s="533"/>
      <c r="CY1" s="533"/>
      <c r="CZ1" s="533"/>
      <c r="DA1" s="533"/>
      <c r="DB1" s="533"/>
      <c r="DC1" s="533"/>
      <c r="DD1" s="533"/>
      <c r="DE1" s="533"/>
      <c r="DF1" s="533"/>
      <c r="DG1" s="533"/>
      <c r="DH1" s="533"/>
      <c r="DI1" s="533"/>
      <c r="DJ1" s="533"/>
      <c r="DK1" s="533"/>
      <c r="DL1" s="533"/>
      <c r="DM1" s="533"/>
      <c r="DN1" s="5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2" t="s">
        <v>18</v>
      </c>
      <c r="BC2" s="533"/>
      <c r="BD2" s="533"/>
      <c r="BE2" s="534"/>
      <c r="BF2" s="538" t="s">
        <v>368</v>
      </c>
      <c r="BG2" s="539"/>
      <c r="BH2" s="539"/>
      <c r="BI2" s="539"/>
      <c r="BJ2" s="539"/>
      <c r="BK2" s="540"/>
      <c r="BL2" s="532" t="s">
        <v>19</v>
      </c>
      <c r="BM2" s="533"/>
      <c r="BN2" s="533"/>
      <c r="BO2" s="534"/>
      <c r="BP2" s="538" t="s">
        <v>368</v>
      </c>
      <c r="BQ2" s="539"/>
      <c r="BR2" s="539"/>
      <c r="BS2" s="539"/>
      <c r="BT2" s="539"/>
      <c r="BU2" s="540"/>
      <c r="BV2" s="532" t="s">
        <v>20</v>
      </c>
      <c r="BW2" s="5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2" t="s">
        <v>17</v>
      </c>
      <c r="CI2" s="533"/>
      <c r="CJ2" s="534"/>
      <c r="CK2" s="532" t="s">
        <v>18</v>
      </c>
      <c r="CL2" s="533"/>
      <c r="CM2" s="534"/>
      <c r="CN2" s="532" t="s">
        <v>19</v>
      </c>
      <c r="CO2" s="533"/>
      <c r="CP2" s="534"/>
      <c r="CQ2" s="532" t="s">
        <v>20</v>
      </c>
      <c r="CR2" s="533"/>
      <c r="CS2" s="534"/>
      <c r="CT2" s="532" t="s">
        <v>14</v>
      </c>
      <c r="CU2" s="533"/>
      <c r="CV2" s="534"/>
      <c r="CW2" s="532" t="s">
        <v>15</v>
      </c>
      <c r="CX2" s="533"/>
      <c r="CY2" s="534"/>
      <c r="CZ2" s="532" t="s">
        <v>16</v>
      </c>
      <c r="DA2" s="533"/>
      <c r="DB2" s="534"/>
      <c r="DC2" s="532" t="s">
        <v>17</v>
      </c>
      <c r="DD2" s="533"/>
      <c r="DE2" s="534"/>
      <c r="DF2" s="532" t="s">
        <v>18</v>
      </c>
      <c r="DG2" s="533"/>
      <c r="DH2" s="534"/>
      <c r="DI2" s="532" t="s">
        <v>19</v>
      </c>
      <c r="DJ2" s="533"/>
      <c r="DK2" s="534"/>
      <c r="DL2" s="532" t="s">
        <v>20</v>
      </c>
      <c r="DM2" s="533"/>
      <c r="DN2" s="5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2"/>
      <c r="BC3" s="533"/>
      <c r="BD3" s="533"/>
      <c r="BE3" s="534"/>
      <c r="BF3" s="541"/>
      <c r="BG3" s="536"/>
      <c r="BH3" s="536"/>
      <c r="BI3" s="536"/>
      <c r="BJ3" s="536"/>
      <c r="BK3" s="542"/>
      <c r="BL3" s="532"/>
      <c r="BM3" s="533"/>
      <c r="BN3" s="533"/>
      <c r="BO3" s="534"/>
      <c r="BP3" s="541"/>
      <c r="BQ3" s="536"/>
      <c r="BR3" s="536"/>
      <c r="BS3" s="536"/>
      <c r="BT3" s="536"/>
      <c r="BU3" s="542"/>
      <c r="BV3" s="532"/>
      <c r="BW3" s="5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2"/>
      <c r="DG3" s="533"/>
      <c r="DH3" s="534"/>
      <c r="DI3" s="532"/>
      <c r="DJ3" s="533"/>
      <c r="DK3" s="534"/>
      <c r="DL3" s="532"/>
      <c r="DM3" s="533"/>
      <c r="DN3" s="5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0" t="s">
        <v>386</v>
      </c>
      <c r="P359" s="5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0" t="s">
        <v>386</v>
      </c>
      <c r="Z359" s="5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0" t="s">
        <v>386</v>
      </c>
      <c r="AJ359" s="5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0" t="s">
        <v>386</v>
      </c>
      <c r="AT359" s="5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0" t="s">
        <v>386</v>
      </c>
      <c r="BD359" s="5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0" t="s">
        <v>386</v>
      </c>
      <c r="BN359" s="5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0" t="s">
        <v>386</v>
      </c>
      <c r="BX359" s="531"/>
      <c r="BY359" s="5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0" t="s">
        <v>391</v>
      </c>
      <c r="P362" s="5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0" t="s">
        <v>391</v>
      </c>
      <c r="Z362" s="5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0" t="s">
        <v>391</v>
      </c>
      <c r="AJ362" s="5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0" t="s">
        <v>391</v>
      </c>
      <c r="AT362" s="5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0" t="s">
        <v>391</v>
      </c>
      <c r="BD362" s="5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0" t="s">
        <v>391</v>
      </c>
      <c r="BN362" s="5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0" t="s">
        <v>391</v>
      </c>
      <c r="BX362" s="531"/>
      <c r="BY362" s="531"/>
      <c r="BZ362" s="531"/>
      <c r="CA362" s="531"/>
      <c r="CB362" s="531"/>
      <c r="CC362" s="531"/>
      <c r="CD362" s="531"/>
      <c r="CE362" s="5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0" t="s">
        <v>392</v>
      </c>
      <c r="P363" s="5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0" t="s">
        <v>392</v>
      </c>
      <c r="Z363" s="5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0" t="s">
        <v>392</v>
      </c>
      <c r="AJ363" s="5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0" t="s">
        <v>392</v>
      </c>
      <c r="AT363" s="5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0" t="s">
        <v>392</v>
      </c>
      <c r="BD363" s="5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0" t="s">
        <v>392</v>
      </c>
      <c r="BN363" s="5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0" t="s">
        <v>392</v>
      </c>
      <c r="BX363" s="531"/>
      <c r="BY363" s="531"/>
      <c r="BZ363" s="531"/>
      <c r="CA363" s="531"/>
      <c r="CB363" s="531"/>
      <c r="CC363" s="531"/>
      <c r="CD363" s="531"/>
      <c r="CE363" s="5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0" t="s">
        <v>393</v>
      </c>
      <c r="P364" s="5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0" t="s">
        <v>393</v>
      </c>
      <c r="Z364" s="5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0" t="s">
        <v>393</v>
      </c>
      <c r="AJ364" s="5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0" t="s">
        <v>393</v>
      </c>
      <c r="AT364" s="5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0" t="s">
        <v>393</v>
      </c>
      <c r="BD364" s="5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0" t="s">
        <v>393</v>
      </c>
      <c r="BN364" s="5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0" t="s">
        <v>393</v>
      </c>
      <c r="BX364" s="531"/>
      <c r="BY364" s="531"/>
      <c r="BZ364" s="531"/>
      <c r="CA364" s="531"/>
      <c r="CB364" s="531"/>
      <c r="CC364" s="531"/>
      <c r="CD364" s="531"/>
      <c r="CE364" s="53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2025-04-23T09:44:10Z</dcterms:modified>
</cp:coreProperties>
</file>