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ADD506A-C154-4605-90D2-85FD0A31A589}" xr6:coauthVersionLast="47" xr6:coauthVersionMax="47" xr10:uidLastSave="{00000000-0000-0000-0000-000000000000}"/>
  <bookViews>
    <workbookView xWindow="-120" yWindow="-120" windowWidth="29040" windowHeight="15720" tabRatio="743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3'!$H$1:$H$390</definedName>
    <definedName name="_xlnm._FilterDatabase" localSheetId="7" hidden="1">'Week 4'!$H$1:$H$387</definedName>
    <definedName name="_xlnm._FilterDatabase" localSheetId="9" hidden="1">'Week 5'!$A$1:$CE$391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5" i="10" l="1"/>
  <c r="L384" i="10"/>
  <c r="L383" i="10"/>
  <c r="L382" i="10"/>
  <c r="L381" i="10"/>
  <c r="L380" i="10"/>
  <c r="L379" i="10"/>
  <c r="L378" i="10"/>
  <c r="L377" i="10"/>
  <c r="L376" i="10"/>
  <c r="L375" i="10"/>
  <c r="L374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BC365" i="10"/>
  <c r="BC364" i="10"/>
  <c r="BC363" i="10"/>
  <c r="BC362" i="10"/>
  <c r="BC358" i="10"/>
  <c r="BC357" i="10"/>
  <c r="BC356" i="10"/>
  <c r="BC350" i="10"/>
  <c r="BC349" i="10"/>
  <c r="BC348" i="10"/>
  <c r="BC347" i="10"/>
  <c r="BC346" i="10"/>
  <c r="BC345" i="10"/>
  <c r="BC344" i="10"/>
  <c r="BC343" i="10"/>
  <c r="BC341" i="10"/>
  <c r="BC337" i="10"/>
  <c r="BC300" i="10"/>
  <c r="BC224" i="10"/>
  <c r="BC223" i="10"/>
  <c r="BC222" i="10"/>
  <c r="BC204" i="10"/>
  <c r="BC185" i="10"/>
  <c r="BC171" i="10"/>
  <c r="BC145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80" i="8"/>
  <c r="L379" i="8"/>
  <c r="L378" i="8"/>
  <c r="L377" i="8"/>
  <c r="L376" i="8"/>
  <c r="L375" i="8"/>
  <c r="L374" i="8"/>
  <c r="L373" i="8"/>
  <c r="L372" i="8"/>
  <c r="L371" i="8"/>
  <c r="L370" i="8"/>
  <c r="L369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BC360" i="8"/>
  <c r="BC359" i="8"/>
  <c r="BC358" i="8"/>
  <c r="BC352" i="8"/>
  <c r="BC351" i="8"/>
  <c r="BC350" i="8"/>
  <c r="BC349" i="8"/>
  <c r="L349" i="8" s="1"/>
  <c r="BC348" i="8"/>
  <c r="L348" i="8" s="1"/>
  <c r="BC347" i="8"/>
  <c r="BC346" i="8"/>
  <c r="BC345" i="8"/>
  <c r="BC344" i="8"/>
  <c r="BC343" i="8"/>
  <c r="BC300" i="8"/>
  <c r="BC224" i="8"/>
  <c r="BC223" i="8"/>
  <c r="BC222" i="8"/>
  <c r="BC204" i="8"/>
  <c r="BC185" i="8"/>
  <c r="BC171" i="8"/>
  <c r="BC145" i="8"/>
  <c r="L382" i="8"/>
  <c r="L383" i="8"/>
  <c r="L384" i="8"/>
  <c r="L385" i="8"/>
  <c r="L386" i="8"/>
  <c r="L387" i="8"/>
  <c r="L381" i="8"/>
  <c r="L351" i="8"/>
  <c r="L352" i="8"/>
  <c r="L353" i="8"/>
  <c r="L343" i="8"/>
  <c r="L344" i="8"/>
  <c r="L345" i="8"/>
  <c r="L346" i="8"/>
  <c r="L347" i="8"/>
  <c r="L350" i="8"/>
  <c r="L354" i="8"/>
  <c r="L355" i="8"/>
  <c r="L356" i="8"/>
  <c r="L357" i="8"/>
  <c r="L358" i="8"/>
  <c r="L359" i="8"/>
  <c r="L368" i="8"/>
  <c r="L367" i="8"/>
  <c r="L366" i="8"/>
  <c r="L365" i="8"/>
  <c r="L364" i="8"/>
  <c r="L363" i="8"/>
  <c r="L362" i="8"/>
  <c r="L361" i="8"/>
  <c r="L94" i="8"/>
  <c r="L93" i="8"/>
  <c r="L92" i="8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170" i="6"/>
  <c r="BC388" i="6"/>
  <c r="BC389" i="6"/>
  <c r="L389" i="6" s="1"/>
  <c r="L388" i="6"/>
  <c r="BC382" i="6"/>
  <c r="BC381" i="6"/>
  <c r="BC378" i="6"/>
  <c r="BC377" i="6"/>
  <c r="BC376" i="6"/>
  <c r="BC375" i="6"/>
  <c r="BC374" i="6"/>
  <c r="BC371" i="6"/>
  <c r="BC370" i="6"/>
  <c r="BC344" i="6"/>
  <c r="BC301" i="6"/>
  <c r="BC225" i="6"/>
  <c r="BC224" i="6"/>
  <c r="BC223" i="6"/>
  <c r="BC205" i="6"/>
  <c r="BC186" i="6"/>
  <c r="BC172" i="6"/>
  <c r="BC145" i="6"/>
  <c r="L352" i="6"/>
  <c r="L351" i="6"/>
  <c r="L350" i="6"/>
  <c r="L349" i="6"/>
  <c r="L348" i="6"/>
  <c r="L347" i="6"/>
  <c r="L346" i="6"/>
  <c r="L345" i="6"/>
  <c r="L94" i="6"/>
  <c r="L93" i="6"/>
  <c r="L92" i="6"/>
  <c r="L381" i="6"/>
  <c r="L382" i="6"/>
  <c r="L383" i="6"/>
  <c r="L384" i="6"/>
  <c r="L385" i="6"/>
  <c r="L386" i="6"/>
  <c r="L387" i="6"/>
  <c r="L390" i="6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70" i="6" l="1"/>
  <c r="L371" i="6"/>
  <c r="L372" i="6"/>
  <c r="L373" i="6"/>
  <c r="L374" i="6"/>
  <c r="L375" i="6"/>
  <c r="L376" i="6"/>
  <c r="L377" i="6"/>
  <c r="L378" i="6"/>
  <c r="L379" i="6"/>
  <c r="L380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2" i="4" l="1"/>
  <c r="L363" i="4"/>
  <c r="L378" i="4"/>
  <c r="L360" i="4"/>
  <c r="L374" i="2" l="1"/>
  <c r="L373" i="2"/>
  <c r="L372" i="2"/>
  <c r="L371" i="2"/>
  <c r="L370" i="2"/>
  <c r="L361" i="2"/>
  <c r="L360" i="2"/>
  <c r="L357" i="6" l="1"/>
  <c r="L353" i="4"/>
  <c r="L354" i="4"/>
  <c r="L355" i="4"/>
  <c r="L356" i="4"/>
  <c r="L357" i="4"/>
  <c r="L358" i="4"/>
  <c r="L359" i="4"/>
  <c r="L174" i="2"/>
  <c r="L359" i="2"/>
  <c r="BY369" i="6" l="1"/>
  <c r="CD369" i="6"/>
  <c r="L356" i="6"/>
  <c r="L358" i="2"/>
  <c r="L357" i="2"/>
  <c r="K371" i="6"/>
  <c r="L344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85" i="10" l="1"/>
  <c r="BY385" i="10"/>
  <c r="CD376" i="10"/>
  <c r="BY376" i="10"/>
  <c r="CD375" i="10"/>
  <c r="BY375" i="10"/>
  <c r="CD374" i="10"/>
  <c r="BY374" i="10"/>
  <c r="CD373" i="10"/>
  <c r="BY373" i="10"/>
  <c r="L373" i="10"/>
  <c r="CD372" i="10"/>
  <c r="BY372" i="10"/>
  <c r="L372" i="10"/>
  <c r="CD371" i="10"/>
  <c r="BY371" i="10"/>
  <c r="L371" i="10"/>
  <c r="CD370" i="10"/>
  <c r="BY370" i="10"/>
  <c r="L370" i="10"/>
  <c r="CD369" i="10"/>
  <c r="BY369" i="10"/>
  <c r="L369" i="10"/>
  <c r="CD368" i="10"/>
  <c r="BY368" i="10"/>
  <c r="L368" i="10"/>
  <c r="CD367" i="10"/>
  <c r="BY367" i="10"/>
  <c r="L367" i="10"/>
  <c r="CD366" i="10"/>
  <c r="BY366" i="10"/>
  <c r="L366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80" i="8"/>
  <c r="BY380" i="8"/>
  <c r="CD371" i="8"/>
  <c r="BY371" i="8"/>
  <c r="CD370" i="8"/>
  <c r="BY370" i="8"/>
  <c r="CD369" i="8"/>
  <c r="BY369" i="8"/>
  <c r="CD368" i="8"/>
  <c r="BY368" i="8"/>
  <c r="CD367" i="8"/>
  <c r="BY367" i="8"/>
  <c r="CD366" i="8"/>
  <c r="BY366" i="8"/>
  <c r="CD365" i="8"/>
  <c r="BY365" i="8"/>
  <c r="CD364" i="8"/>
  <c r="BY364" i="8"/>
  <c r="CD363" i="8"/>
  <c r="BY363" i="8"/>
  <c r="CD362" i="8"/>
  <c r="BY362" i="8"/>
  <c r="CD361" i="8"/>
  <c r="BY361" i="8"/>
  <c r="CD360" i="8"/>
  <c r="BY360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60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<sst xmlns="http://schemas.openxmlformats.org/spreadsheetml/2006/main" count="9251" uniqueCount="484">
  <si>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</si>
  <si>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</si>
  <si>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</si>
  <si>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</si>
  <si>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</si>
  <si>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</si>
  <si>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</si>
  <si>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</si>
  <si>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</si>
  <si>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</si>
  <si>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</si>
  <si>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</si>
  <si>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</si>
  <si>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</si>
  <si>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</si>
  <si>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</si>
  <si>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</si>
  <si>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</si>
  <si>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</si>
  <si>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</si>
  <si>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</si>
  <si>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</si>
  <si>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</si>
  <si>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</si>
  <si>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</si>
  <si>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</si>
  <si>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</si>
  <si>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</si>
  <si>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</si>
  <si>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</si>
  <si>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</si>
  <si>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</si>
  <si>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</si>
  <si>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</si>
  <si>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</si>
  <si>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</si>
  <si>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</si>
  <si>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</si>
  <si>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</si>
  <si>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</si>
  <si>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</si>
  <si>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</si>
  <si>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</si>
  <si>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</si>
  <si>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</si>
  <si>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</si>
  <si>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</si>
  <si>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</si>
  <si>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</si>
  <si>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</si>
  <si>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</si>
  <si>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</si>
  <si>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</si>
  <si>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</si>
  <si>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</si>
  <si>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</si>
  <si>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</si>
  <si>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</si>
  <si>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</si>
  <si>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</si>
  <si>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</si>
  <si>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</si>
  <si>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</si>
  <si>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</si>
  <si>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</si>
  <si>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</si>
  <si>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</si>
  <si>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</si>
  <si>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</si>
  <si>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</si>
  <si>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</si>
  <si>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</si>
  <si>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</si>
  <si>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</si>
  <si>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</si>
  <si>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</si>
  <si>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</si>
  <si>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</si>
  <si>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</si>
  <si>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</si>
  <si>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</si>
  <si>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</si>
  <si>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</si>
  <si>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</si>
  <si>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</si>
  <si>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</si>
  <si>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</si>
  <si>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</si>
  <si>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</si>
  <si>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</si>
  <si>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</si>
  <si>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</si>
  <si>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</si>
  <si>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</si>
  <si>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</si>
  <si>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</si>
  <si>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</si>
  <si>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</si>
  <si>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</si>
  <si>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</si>
  <si>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</si>
  <si>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</si>
  <si>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</si>
  <si>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</si>
  <si>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</si>
  <si>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</si>
  <si>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</si>
  <si>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</si>
  <si>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</si>
  <si>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</si>
  <si>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</si>
  <si>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</si>
  <si>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</si>
  <si>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</si>
  <si>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</si>
  <si>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</si>
  <si>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</si>
  <si>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</si>
  <si>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</si>
  <si>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</si>
  <si>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</si>
  <si>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</si>
  <si>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</si>
  <si>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</si>
  <si>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</si>
  <si>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</si>
  <si>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</si>
  <si>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</si>
  <si>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</si>
  <si>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</si>
  <si>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</si>
  <si>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</si>
  <si>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</si>
  <si>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</si>
  <si>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</si>
  <si>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</si>
  <si>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</si>
  <si>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</si>
  <si>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</si>
  <si>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</si>
  <si>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</si>
  <si>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</si>
  <si>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</si>
  <si>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</si>
  <si>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</si>
  <si>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</si>
  <si>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</si>
  <si>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</si>
  <si>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</si>
  <si>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</si>
  <si>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</si>
  <si>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</si>
  <si>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</si>
  <si>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</si>
  <si>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</si>
  <si>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</si>
  <si>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</si>
  <si>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</si>
  <si>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</si>
  <si>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</si>
  <si>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</si>
  <si>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</si>
  <si>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</si>
  <si>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</si>
  <si>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</si>
  <si>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</si>
  <si>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</si>
  <si>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</si>
  <si>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</si>
  <si>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</si>
  <si>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</si>
  <si>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</si>
  <si>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</si>
  <si>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</si>
  <si>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</si>
  <si>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</si>
  <si>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</si>
  <si>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</si>
  <si>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</si>
  <si>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</si>
  <si>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</si>
  <si>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</si>
  <si>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</si>
  <si>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</si>
  <si>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</si>
  <si>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</si>
  <si>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</si>
  <si>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</si>
  <si>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</si>
  <si>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</si>
  <si>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</si>
  <si>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</si>
  <si>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</si>
  <si>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</si>
  <si>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</si>
  <si>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</si>
  <si>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</si>
  <si>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</si>
  <si>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</si>
  <si>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</si>
  <si>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</si>
  <si>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</si>
  <si>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</si>
  <si>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</si>
  <si>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</si>
  <si>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</si>
  <si>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</si>
  <si>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</si>
  <si>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</si>
  <si>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</si>
  <si>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</si>
  <si>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</si>
  <si>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</si>
  <si>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</si>
  <si>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</si>
  <si>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</si>
  <si>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</si>
  <si>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</si>
  <si>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</si>
  <si>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</si>
  <si>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</si>
  <si>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</si>
  <si>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</si>
  <si>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</si>
  <si>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</si>
  <si>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</si>
  <si>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</si>
  <si>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</si>
  <si>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</si>
  <si>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</si>
  <si>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</si>
  <si>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</si>
  <si>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</si>
  <si>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</si>
  <si>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</si>
  <si>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</si>
  <si>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</si>
  <si>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</si>
  <si>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</si>
  <si>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</si>
  <si>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</si>
  <si>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</si>
  <si>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</si>
  <si>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</si>
  <si>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</si>
  <si>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</si>
  <si>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</si>
  <si>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</si>
  <si>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</si>
  <si>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</si>
  <si>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</si>
  <si>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</si>
  <si>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</si>
  <si>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</si>
  <si>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</si>
  <si>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</si>
  <si>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</si>
  <si>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</si>
  <si>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</si>
  <si>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</si>
  <si>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</si>
  <si>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</si>
  <si>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</si>
  <si>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</si>
  <si>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</si>
  <si>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</si>
  <si>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</si>
  <si>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</si>
  <si>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</si>
  <si>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</si>
  <si>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</si>
  <si>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</si>
  <si>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</si>
  <si>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</si>
  <si>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</si>
  <si>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</si>
  <si>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</si>
  <si>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</si>
  <si>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</si>
  <si>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</si>
  <si>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</si>
  <si>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</si>
  <si>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</si>
  <si>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</si>
  <si>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</si>
  <si>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</si>
  <si>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</si>
  <si>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</si>
  <si>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</si>
  <si>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</si>
  <si>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</si>
  <si>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</si>
  <si>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</si>
  <si>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</si>
  <si>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</si>
  <si>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</si>
  <si>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</si>
  <si>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</si>
  <si>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</si>
  <si>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</si>
  <si>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</si>
  <si>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</si>
  <si>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</si>
  <si>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</si>
  <si>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</si>
  <si>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</si>
  <si>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</si>
  <si>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</si>
  <si>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</si>
  <si>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</si>
  <si>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</si>
  <si>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</si>
  <si>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</si>
  <si>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</si>
  <si>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</si>
  <si>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</si>
  <si>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</si>
  <si>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</si>
  <si>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</si>
  <si>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</si>
  <si>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</si>
  <si>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</si>
  <si>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</si>
  <si>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</si>
  <si>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</si>
  <si>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</si>
  <si>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</si>
  <si>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</si>
  <si>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</si>
  <si>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</si>
  <si>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</si>
  <si>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</si>
  <si>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</si>
  <si>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</si>
  <si>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</si>
  <si>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</si>
  <si>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</si>
  <si>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</si>
  <si>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</si>
  <si>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</si>
  <si>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</si>
  <si>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</si>
  <si>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</si>
  <si>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</si>
  <si>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</si>
  <si>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</si>
  <si>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</si>
  <si>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</si>
  <si>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</si>
  <si>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</si>
  <si>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</si>
  <si>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</si>
  <si>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</si>
  <si>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</si>
  <si>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</si>
  <si>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</si>
  <si>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</si>
  <si>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</si>
  <si>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</si>
  <si>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</si>
  <si>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</si>
  <si>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</si>
  <si>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</si>
  <si>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</si>
  <si>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</si>
  <si>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</si>
  <si>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</si>
  <si>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</si>
  <si>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</si>
  <si>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</si>
  <si>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</si>
  <si>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</si>
  <si>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</si>
  <si>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</si>
  <si>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</si>
  <si>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</si>
  <si>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</si>
  <si>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</si>
  <si>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</si>
  <si>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</si>
  <si>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</si>
  <si>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</si>
  <si>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</si>
  <si>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</si>
  <si>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</si>
  <si>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</si>
  <si>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</si>
  <si>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</si>
  <si>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</si>
  <si>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</si>
  <si>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</si>
  <si>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</si>
  <si>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</si>
  <si>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</si>
  <si>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</si>
  <si>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</si>
  <si>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</si>
  <si>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</si>
  <si>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</si>
  <si>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</si>
  <si>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</si>
  <si>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</si>
  <si>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</si>
  <si>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</si>
  <si>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</si>
  <si>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</si>
  <si>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</si>
  <si>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</si>
  <si>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</si>
  <si>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</si>
  <si>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</si>
  <si>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</si>
  <si>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</si>
  <si>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</si>
  <si>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</si>
  <si>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</si>
  <si>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</si>
  <si>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</si>
  <si>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</si>
  <si>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</si>
  <si>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</si>
  <si>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</si>
  <si>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</si>
  <si>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</si>
  <si>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</si>
  <si>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</si>
  <si>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</si>
  <si>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</si>
  <si>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</si>
  <si>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</si>
  <si>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</si>
  <si>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</si>
  <si>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</si>
  <si>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</si>
  <si>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</si>
  <si>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</si>
  <si>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</si>
  <si>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</si>
  <si>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</si>
  <si>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</si>
  <si>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</si>
  <si>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</si>
  <si>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</si>
  <si>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</si>
  <si>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</si>
  <si>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</si>
  <si>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</si>
  <si>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</si>
  <si>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</si>
  <si>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</si>
  <si>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</si>
  <si>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</si>
  <si>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</si>
  <si>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</si>
  <si>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</si>
  <si>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</si>
  <si>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</si>
  <si>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</si>
  <si>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</si>
  <si>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</si>
  <si>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</si>
  <si>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</si>
  <si>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</si>
  <si>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</si>
  <si>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</si>
  <si>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</si>
  <si>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</si>
  <si>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</si>
  <si>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</si>
  <si>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</si>
  <si>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</si>
  <si>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</si>
  <si>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</si>
  <si>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</si>
  <si>
    <t>เค้กกล้วยหอมเชดชีส</t>
  </si>
  <si>
    <t>เอแลร์นมสด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</si>
  <si>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</si>
  <si>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</si>
  <si>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</si>
  <si>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</si>
  <si>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</si>
  <si>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</si>
  <si>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</si>
  <si>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ครีมฮอนร์วนิลา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</si>
</sst>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6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rgb="FFFF0000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8" fillId="0" borderId="16" xfId="0" applyFont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34" borderId="7" xfId="0" applyFont="1" applyFill="1" applyBorder="1" applyAlignment="1">
      <alignment horizontal="center"/>
    </xf>
    <xf numFmtId="0" fontId="41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0" fillId="0" borderId="16" xfId="0" applyFont="1" applyBorder="1" applyAlignment="1">
      <alignment horizontal="center" vertical="center" wrapText="1"/>
    </xf>
    <xf numFmtId="0" fontId="40" fillId="0" borderId="16" xfId="0" applyFont="1" applyBorder="1" applyAlignment="1">
      <alignment wrapText="1"/>
    </xf>
    <xf numFmtId="0" fontId="41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0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2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0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0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3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3" borderId="8" xfId="0" applyFont="1" applyFill="1" applyBorder="1" applyAlignment="1">
      <alignment horizontal="center"/>
    </xf>
    <xf numFmtId="0" fontId="19" fillId="54" borderId="3" xfId="0" applyFont="1" applyFill="1" applyBorder="1" applyAlignment="1">
      <alignment horizontal="left"/>
    </xf>
    <xf numFmtId="0" fontId="19" fillId="53" borderId="7" xfId="0" applyFont="1" applyFill="1" applyBorder="1" applyAlignment="1">
      <alignment horizontal="center"/>
    </xf>
    <xf numFmtId="0" fontId="19" fillId="54" borderId="6" xfId="0" applyFont="1" applyFill="1" applyBorder="1" applyAlignment="1">
      <alignment horizontal="left"/>
    </xf>
    <xf numFmtId="0" fontId="19" fillId="58" borderId="7" xfId="0" applyFont="1" applyFill="1" applyBorder="1" applyAlignment="1">
      <alignment horizontal="center"/>
    </xf>
    <xf numFmtId="0" fontId="19" fillId="58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left"/>
    </xf>
    <xf numFmtId="0" fontId="19" fillId="54" borderId="8" xfId="0" applyFont="1" applyFill="1" applyBorder="1" applyAlignment="1">
      <alignment horizontal="left"/>
    </xf>
    <xf numFmtId="0" fontId="32" fillId="53" borderId="7" xfId="0" applyFont="1" applyFill="1" applyBorder="1" applyAlignment="1">
      <alignment horizontal="center"/>
    </xf>
    <xf numFmtId="0" fontId="19" fillId="54" borderId="6" xfId="0" applyFont="1" applyFill="1" applyBorder="1"/>
    <xf numFmtId="0" fontId="19" fillId="54" borderId="16" xfId="0" applyFont="1" applyFill="1" applyBorder="1" applyAlignment="1">
      <alignment horizontal="center" vertical="center" wrapText="1"/>
    </xf>
    <xf numFmtId="0" fontId="19" fillId="54" borderId="24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0" fontId="19" fillId="59" borderId="6" xfId="0" applyFont="1" applyFill="1" applyBorder="1" applyAlignment="1">
      <alignment horizontal="left"/>
    </xf>
    <xf numFmtId="0" fontId="19" fillId="59" borderId="6" xfId="0" applyFont="1" applyFill="1" applyBorder="1" applyAlignment="1">
      <alignment horizontal="center"/>
    </xf>
    <xf numFmtId="0" fontId="32" fillId="60" borderId="16" xfId="0" applyFont="1" applyFill="1" applyBorder="1" applyAlignment="1">
      <alignment horizontal="center"/>
    </xf>
    <xf numFmtId="0" fontId="32" fillId="59" borderId="1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57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CF3"/>
      <color rgb="FFFF00FF"/>
      <color rgb="FFE3A941"/>
      <color rgb="FFFF66FF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21"/>
      <c r="K1" s="622"/>
      <c r="L1" s="623"/>
      <c r="M1" s="621"/>
      <c r="N1" s="624" t="s">
        <v>417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1"/>
      <c r="AI1" s="624" t="s">
        <v>418</v>
      </c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1"/>
      <c r="BD1" s="624" t="s">
        <v>419</v>
      </c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1"/>
      <c r="BY1" s="624" t="s">
        <v>420</v>
      </c>
      <c r="BZ1" s="623"/>
      <c r="CA1" s="623"/>
      <c r="CB1" s="623"/>
      <c r="CC1" s="623"/>
      <c r="CD1" s="623"/>
      <c r="CE1" s="623"/>
      <c r="CF1" s="623"/>
      <c r="CG1" s="623"/>
      <c r="CH1" s="623"/>
      <c r="CI1" s="623"/>
      <c r="CJ1" s="623"/>
      <c r="CK1" s="623"/>
      <c r="CL1" s="623"/>
      <c r="CM1" s="623"/>
      <c r="CN1" s="623"/>
      <c r="CO1" s="623"/>
      <c r="CP1" s="623"/>
      <c r="CQ1" s="623"/>
      <c r="CR1" s="623"/>
      <c r="CS1" s="621"/>
      <c r="CT1" s="624" t="s">
        <v>421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1"/>
    </row>
    <row r="2" spans="1:118" ht="26.25">
      <c r="A2" s="615"/>
      <c r="B2" s="615"/>
      <c r="C2" s="615"/>
      <c r="D2" s="615"/>
      <c r="E2" s="615"/>
      <c r="F2" s="615"/>
      <c r="G2" s="615"/>
      <c r="H2" s="246"/>
      <c r="I2" s="625" t="s">
        <v>11</v>
      </c>
      <c r="J2" s="625" t="s">
        <v>12</v>
      </c>
      <c r="K2" s="622" t="s">
        <v>13</v>
      </c>
      <c r="L2" s="623"/>
      <c r="M2" s="621"/>
      <c r="N2" s="628" t="s">
        <v>14</v>
      </c>
      <c r="O2" s="623"/>
      <c r="P2" s="621"/>
      <c r="Q2" s="628" t="s">
        <v>15</v>
      </c>
      <c r="R2" s="623"/>
      <c r="S2" s="621"/>
      <c r="T2" s="628" t="s">
        <v>16</v>
      </c>
      <c r="U2" s="623"/>
      <c r="V2" s="621"/>
      <c r="W2" s="628" t="s">
        <v>17</v>
      </c>
      <c r="X2" s="623"/>
      <c r="Y2" s="621"/>
      <c r="Z2" s="628" t="s">
        <v>18</v>
      </c>
      <c r="AA2" s="623"/>
      <c r="AB2" s="621"/>
      <c r="AC2" s="628" t="s">
        <v>19</v>
      </c>
      <c r="AD2" s="623"/>
      <c r="AE2" s="621"/>
      <c r="AF2" s="628" t="s">
        <v>20</v>
      </c>
      <c r="AG2" s="623"/>
      <c r="AH2" s="621"/>
      <c r="AI2" s="628" t="s">
        <v>14</v>
      </c>
      <c r="AJ2" s="623"/>
      <c r="AK2" s="621"/>
      <c r="AL2" s="628" t="s">
        <v>15</v>
      </c>
      <c r="AM2" s="623"/>
      <c r="AN2" s="621"/>
      <c r="AO2" s="628" t="s">
        <v>16</v>
      </c>
      <c r="AP2" s="623"/>
      <c r="AQ2" s="621"/>
      <c r="AR2" s="628" t="s">
        <v>17</v>
      </c>
      <c r="AS2" s="623"/>
      <c r="AT2" s="621"/>
      <c r="AU2" s="628" t="s">
        <v>18</v>
      </c>
      <c r="AV2" s="623"/>
      <c r="AW2" s="621"/>
      <c r="AX2" s="628" t="s">
        <v>19</v>
      </c>
      <c r="AY2" s="623"/>
      <c r="AZ2" s="621"/>
      <c r="BA2" s="628" t="s">
        <v>20</v>
      </c>
      <c r="BB2" s="623"/>
      <c r="BC2" s="621"/>
      <c r="BD2" s="628" t="s">
        <v>14</v>
      </c>
      <c r="BE2" s="623"/>
      <c r="BF2" s="621"/>
      <c r="BG2" s="628" t="s">
        <v>15</v>
      </c>
      <c r="BH2" s="623"/>
      <c r="BI2" s="621"/>
      <c r="BJ2" s="628" t="s">
        <v>16</v>
      </c>
      <c r="BK2" s="623"/>
      <c r="BL2" s="621"/>
      <c r="BM2" s="628" t="s">
        <v>17</v>
      </c>
      <c r="BN2" s="623"/>
      <c r="BO2" s="621"/>
      <c r="BP2" s="628" t="s">
        <v>18</v>
      </c>
      <c r="BQ2" s="623"/>
      <c r="BR2" s="621"/>
      <c r="BS2" s="628" t="s">
        <v>19</v>
      </c>
      <c r="BT2" s="623"/>
      <c r="BU2" s="621"/>
      <c r="BV2" s="628" t="s">
        <v>20</v>
      </c>
      <c r="BW2" s="623"/>
      <c r="BX2" s="621"/>
      <c r="BY2" s="628" t="s">
        <v>14</v>
      </c>
      <c r="BZ2" s="623"/>
      <c r="CA2" s="621"/>
      <c r="CB2" s="628" t="s">
        <v>15</v>
      </c>
      <c r="CC2" s="623"/>
      <c r="CD2" s="621"/>
      <c r="CE2" s="628" t="s">
        <v>16</v>
      </c>
      <c r="CF2" s="623"/>
      <c r="CG2" s="621"/>
      <c r="CH2" s="628" t="s">
        <v>17</v>
      </c>
      <c r="CI2" s="623"/>
      <c r="CJ2" s="621"/>
      <c r="CK2" s="628" t="s">
        <v>18</v>
      </c>
      <c r="CL2" s="623"/>
      <c r="CM2" s="621"/>
      <c r="CN2" s="628" t="s">
        <v>19</v>
      </c>
      <c r="CO2" s="623"/>
      <c r="CP2" s="621"/>
      <c r="CQ2" s="628" t="s">
        <v>20</v>
      </c>
      <c r="CR2" s="623"/>
      <c r="CS2" s="621"/>
      <c r="CT2" s="628" t="s">
        <v>14</v>
      </c>
      <c r="CU2" s="623"/>
      <c r="CV2" s="621"/>
      <c r="CW2" s="628" t="s">
        <v>15</v>
      </c>
      <c r="CX2" s="623"/>
      <c r="CY2" s="621"/>
      <c r="CZ2" s="628" t="s">
        <v>16</v>
      </c>
      <c r="DA2" s="623"/>
      <c r="DB2" s="621"/>
      <c r="DC2" s="628" t="s">
        <v>17</v>
      </c>
      <c r="DD2" s="623"/>
      <c r="DE2" s="621"/>
      <c r="DF2" s="628" t="s">
        <v>18</v>
      </c>
      <c r="DG2" s="623"/>
      <c r="DH2" s="621"/>
      <c r="DI2" s="628" t="s">
        <v>19</v>
      </c>
      <c r="DJ2" s="623"/>
      <c r="DK2" s="621"/>
      <c r="DL2" s="628" t="s">
        <v>20</v>
      </c>
      <c r="DM2" s="623"/>
      <c r="DN2" s="621"/>
    </row>
    <row r="3" spans="1:118" ht="26.25">
      <c r="A3" s="615"/>
      <c r="B3" s="615"/>
      <c r="C3" s="615"/>
      <c r="D3" s="615"/>
      <c r="E3" s="615"/>
      <c r="F3" s="615"/>
      <c r="G3" s="615"/>
      <c r="H3" s="246"/>
      <c r="I3" s="626"/>
      <c r="J3" s="626"/>
      <c r="K3" s="622" t="s">
        <v>21</v>
      </c>
      <c r="L3" s="623"/>
      <c r="M3" s="62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8">
        <v>30</v>
      </c>
      <c r="DG3" s="623"/>
      <c r="DH3" s="621"/>
      <c r="DI3" s="628">
        <v>31</v>
      </c>
      <c r="DJ3" s="623"/>
      <c r="DK3" s="621"/>
      <c r="DL3" s="628">
        <v>1</v>
      </c>
      <c r="DM3" s="623"/>
      <c r="DN3" s="621"/>
    </row>
    <row r="4" spans="1:118" ht="60.75" customHeight="1">
      <c r="A4" s="616"/>
      <c r="B4" s="616"/>
      <c r="C4" s="616"/>
      <c r="D4" s="616"/>
      <c r="E4" s="616"/>
      <c r="F4" s="616"/>
      <c r="G4" s="616"/>
      <c r="H4" s="247"/>
      <c r="I4" s="627"/>
      <c r="J4" s="62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49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49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49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49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49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49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458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7"/>
      <c r="T2" s="637"/>
      <c r="U2" s="637"/>
      <c r="V2" s="637"/>
      <c r="W2" s="638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9"/>
      <c r="S3" s="640"/>
      <c r="T3" s="640"/>
      <c r="U3" s="640"/>
      <c r="V3" s="640"/>
      <c r="W3" s="641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79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39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79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535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548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1"/>
      <c r="BC17" s="555"/>
      <c r="BD17" s="422"/>
      <c r="BE17" s="210"/>
      <c r="BF17" s="173"/>
      <c r="BG17" s="173"/>
      <c r="BH17" s="173"/>
      <c r="BI17" s="173"/>
      <c r="BJ17" s="158"/>
      <c r="BK17" s="173"/>
      <c r="BL17" s="173"/>
      <c r="BM17" s="571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0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0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0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0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79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1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3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2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2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6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2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2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36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369"/>
      <c r="AK62" s="369"/>
      <c r="AL62" s="369"/>
      <c r="AM62" s="369"/>
      <c r="AN62" s="369"/>
      <c r="AO62" s="369"/>
      <c r="AP62" s="369"/>
      <c r="AQ62" s="369"/>
      <c r="AR62" s="369"/>
      <c r="AS62" s="548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1"/>
      <c r="BC62" s="555"/>
      <c r="BD62" s="422"/>
      <c r="BE62" s="210"/>
      <c r="BF62" s="173"/>
      <c r="BG62" s="173"/>
      <c r="BH62" s="173"/>
      <c r="BI62" s="173"/>
      <c r="BJ62" s="158"/>
      <c r="BK62" s="173"/>
      <c r="BL62" s="173"/>
      <c r="BM62" s="331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79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79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79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79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535">
        <v>104</v>
      </c>
      <c r="Z101" s="368"/>
      <c r="AA101" s="368"/>
      <c r="AB101" s="368"/>
      <c r="AC101" s="368"/>
      <c r="AD101" s="368"/>
      <c r="AE101" s="368"/>
      <c r="AF101" s="368"/>
      <c r="AG101" s="368"/>
      <c r="AH101" s="368"/>
      <c r="AI101" s="369"/>
      <c r="AJ101" s="369"/>
      <c r="AK101" s="369"/>
      <c r="AL101" s="369"/>
      <c r="AM101" s="369"/>
      <c r="AN101" s="369"/>
      <c r="AO101" s="369"/>
      <c r="AP101" s="369"/>
      <c r="AQ101" s="369"/>
      <c r="AR101" s="369"/>
      <c r="AS101" s="548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1"/>
      <c r="BC101" s="555"/>
      <c r="BD101" s="422"/>
      <c r="BE101" s="210"/>
      <c r="BF101" s="173"/>
      <c r="BG101" s="173"/>
      <c r="BH101" s="173"/>
      <c r="BI101" s="173"/>
      <c r="BJ101" s="158"/>
      <c r="BK101" s="173"/>
      <c r="BL101" s="173"/>
      <c r="BM101" s="331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79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4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40">
        <v>1281</v>
      </c>
      <c r="P104" s="341"/>
      <c r="Q104" s="341"/>
      <c r="R104" s="341"/>
      <c r="S104" s="341"/>
      <c r="T104" s="341"/>
      <c r="U104" s="341"/>
      <c r="V104" s="341"/>
      <c r="W104" s="341"/>
      <c r="X104" s="341"/>
      <c r="Y104" s="536">
        <v>934</v>
      </c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543">
        <v>633</v>
      </c>
      <c r="AJ104" s="343"/>
      <c r="AK104" s="343"/>
      <c r="AL104" s="343"/>
      <c r="AM104" s="343"/>
      <c r="AN104" s="343"/>
      <c r="AO104" s="343"/>
      <c r="AP104" s="343"/>
      <c r="AQ104" s="343"/>
      <c r="AR104" s="343"/>
      <c r="AS104" s="549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1"/>
      <c r="BC104" s="556">
        <v>815</v>
      </c>
      <c r="BD104" s="422"/>
      <c r="BE104" s="210"/>
      <c r="BF104" s="173"/>
      <c r="BG104" s="173"/>
      <c r="BH104" s="173"/>
      <c r="BI104" s="219"/>
      <c r="BJ104" s="220"/>
      <c r="BK104" s="219"/>
      <c r="BL104" s="173"/>
      <c r="BM104" s="572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79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79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79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0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79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535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369"/>
      <c r="AK114" s="369"/>
      <c r="AL114" s="369"/>
      <c r="AM114" s="369"/>
      <c r="AN114" s="369"/>
      <c r="AO114" s="369"/>
      <c r="AP114" s="369"/>
      <c r="AQ114" s="369"/>
      <c r="AR114" s="369"/>
      <c r="AS114" s="548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1"/>
      <c r="BC114" s="569"/>
      <c r="BM114" s="571">
        <v>30</v>
      </c>
      <c r="BN114" s="370"/>
      <c r="BO114" s="370"/>
      <c r="BP114" s="370"/>
      <c r="BQ114" s="370"/>
      <c r="BR114" s="370"/>
      <c r="BS114" s="370"/>
      <c r="BT114" s="370"/>
      <c r="BU114" s="370"/>
      <c r="BV114" s="370"/>
      <c r="BW114" s="376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79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40">
        <v>1584</v>
      </c>
      <c r="P141" s="341"/>
      <c r="Q141" s="341"/>
      <c r="R141" s="341"/>
      <c r="S141" s="341"/>
      <c r="T141" s="341"/>
      <c r="U141" s="341"/>
      <c r="V141" s="341"/>
      <c r="W141" s="341"/>
      <c r="X141" s="341"/>
      <c r="Y141" s="536">
        <v>1276</v>
      </c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543">
        <v>848</v>
      </c>
      <c r="AJ141" s="343"/>
      <c r="AK141" s="343"/>
      <c r="AL141" s="343"/>
      <c r="AM141" s="343"/>
      <c r="AN141" s="343"/>
      <c r="AO141" s="343"/>
      <c r="AP141" s="343"/>
      <c r="AQ141" s="343"/>
      <c r="AR141" s="343"/>
      <c r="AS141" s="549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1"/>
      <c r="BC141" s="556">
        <v>1019</v>
      </c>
      <c r="BD141" s="334"/>
      <c r="BE141" s="334"/>
      <c r="BF141" s="334"/>
      <c r="BG141" s="334"/>
      <c r="BH141" s="334"/>
      <c r="BI141" s="334"/>
      <c r="BJ141" s="334"/>
      <c r="BK141" s="334"/>
      <c r="BL141" s="334"/>
      <c r="BM141" s="572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40">
        <v>1251</v>
      </c>
      <c r="P144" s="341"/>
      <c r="Q144" s="341"/>
      <c r="R144" s="341"/>
      <c r="S144" s="341"/>
      <c r="T144" s="341"/>
      <c r="U144" s="341"/>
      <c r="V144" s="341"/>
      <c r="W144" s="341"/>
      <c r="X144" s="341"/>
      <c r="Y144" s="536">
        <v>979</v>
      </c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543">
        <v>627</v>
      </c>
      <c r="AJ144" s="343"/>
      <c r="AK144" s="343"/>
      <c r="AL144" s="343"/>
      <c r="AM144" s="343"/>
      <c r="AN144" s="343"/>
      <c r="AO144" s="343"/>
      <c r="AP144" s="343"/>
      <c r="AQ144" s="343"/>
      <c r="AR144" s="343"/>
      <c r="AS144" s="549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56">
        <v>741</v>
      </c>
      <c r="BD144" s="334"/>
      <c r="BE144" s="334"/>
      <c r="BF144" s="334"/>
      <c r="BG144" s="334"/>
      <c r="BH144" s="334"/>
      <c r="BI144" s="334"/>
      <c r="BJ144" s="334"/>
      <c r="BK144" s="334"/>
      <c r="BL144" s="334"/>
      <c r="BM144" s="572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39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40">
        <v>1395</v>
      </c>
      <c r="P169" s="341"/>
      <c r="Q169" s="341"/>
      <c r="R169" s="341"/>
      <c r="S169" s="341"/>
      <c r="T169" s="341"/>
      <c r="U169" s="341"/>
      <c r="V169" s="341"/>
      <c r="W169" s="341"/>
      <c r="X169" s="341"/>
      <c r="Y169" s="536">
        <v>1129</v>
      </c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543">
        <v>698</v>
      </c>
      <c r="AJ169" s="343"/>
      <c r="AK169" s="343"/>
      <c r="AL169" s="343"/>
      <c r="AM169" s="343"/>
      <c r="AN169" s="343"/>
      <c r="AO169" s="343"/>
      <c r="AP169" s="343"/>
      <c r="AQ169" s="343"/>
      <c r="AR169" s="343"/>
      <c r="AS169" s="549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56">
        <v>860</v>
      </c>
      <c r="BD169" s="334"/>
      <c r="BE169" s="334"/>
      <c r="BF169" s="334"/>
      <c r="BG169" s="334"/>
      <c r="BH169" s="334"/>
      <c r="BI169" s="334"/>
      <c r="BJ169" s="334"/>
      <c r="BK169" s="334"/>
      <c r="BL169" s="334"/>
      <c r="BM169" s="572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456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1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6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8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5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0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40">
        <v>20</v>
      </c>
      <c r="P175" s="368"/>
      <c r="Q175" s="368"/>
      <c r="R175" s="368"/>
      <c r="S175" s="368"/>
      <c r="T175" s="368"/>
      <c r="U175" s="368"/>
      <c r="V175" s="368"/>
      <c r="W175" s="368"/>
      <c r="X175" s="368"/>
      <c r="Y175" s="535">
        <v>170</v>
      </c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543">
        <v>12</v>
      </c>
      <c r="AJ175" s="369"/>
      <c r="AK175" s="369"/>
      <c r="AL175" s="369"/>
      <c r="AM175" s="369"/>
      <c r="AN175" s="369"/>
      <c r="AO175" s="369"/>
      <c r="AP175" s="369"/>
      <c r="AQ175" s="369"/>
      <c r="AR175" s="369"/>
      <c r="AS175" s="548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56">
        <v>10</v>
      </c>
      <c r="BD175" s="370"/>
      <c r="BE175" s="370"/>
      <c r="BF175" s="370"/>
      <c r="BG175" s="370"/>
      <c r="BH175" s="370"/>
      <c r="BI175" s="370"/>
      <c r="BJ175" s="370"/>
      <c r="BK175" s="370"/>
      <c r="BL175" s="370"/>
      <c r="BM175" s="571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40">
        <v>1473</v>
      </c>
      <c r="P181" s="341"/>
      <c r="Q181" s="341"/>
      <c r="R181" s="341"/>
      <c r="S181" s="341"/>
      <c r="T181" s="341"/>
      <c r="U181" s="341"/>
      <c r="V181" s="341"/>
      <c r="W181" s="341"/>
      <c r="X181" s="341"/>
      <c r="Y181" s="536">
        <v>1153</v>
      </c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543">
        <v>707</v>
      </c>
      <c r="AJ181" s="343"/>
      <c r="AK181" s="343"/>
      <c r="AL181" s="343"/>
      <c r="AM181" s="343"/>
      <c r="AN181" s="343"/>
      <c r="AO181" s="343"/>
      <c r="AP181" s="343"/>
      <c r="AQ181" s="343"/>
      <c r="AR181" s="343"/>
      <c r="AS181" s="549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56">
        <v>913</v>
      </c>
      <c r="BD181" s="334"/>
      <c r="BE181" s="334"/>
      <c r="BF181" s="334"/>
      <c r="BG181" s="334"/>
      <c r="BH181" s="334"/>
      <c r="BI181" s="334"/>
      <c r="BJ181" s="334"/>
      <c r="BK181" s="334"/>
      <c r="BL181" s="334"/>
      <c r="BM181" s="572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5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158"/>
      <c r="W322" s="173"/>
      <c r="X322" s="173"/>
      <c r="Y322" s="336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8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5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40">
        <v>1300</v>
      </c>
      <c r="P323" s="340"/>
      <c r="Q323" s="340"/>
      <c r="R323" s="340"/>
      <c r="S323" s="340"/>
      <c r="T323" s="340"/>
      <c r="U323" s="340"/>
      <c r="V323" s="340"/>
      <c r="W323" s="340"/>
      <c r="X323" s="340"/>
      <c r="Y323" s="537">
        <v>944</v>
      </c>
      <c r="Z323" s="336"/>
      <c r="AA323" s="336"/>
      <c r="AB323" s="336"/>
      <c r="AC323" s="336"/>
      <c r="AD323" s="336"/>
      <c r="AE323" s="336"/>
      <c r="AF323" s="336"/>
      <c r="AG323" s="336"/>
      <c r="AH323" s="336"/>
      <c r="AI323" s="543">
        <v>752</v>
      </c>
      <c r="AJ323" s="342"/>
      <c r="AK323" s="342"/>
      <c r="AL323" s="342"/>
      <c r="AM323" s="342"/>
      <c r="AN323" s="342"/>
      <c r="AO323" s="342"/>
      <c r="AP323" s="342"/>
      <c r="AQ323" s="342"/>
      <c r="AR323" s="342"/>
      <c r="AS323" s="550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56">
        <v>804</v>
      </c>
      <c r="BD323" s="344"/>
      <c r="BE323" s="344"/>
      <c r="BF323" s="344"/>
      <c r="BG323" s="344"/>
      <c r="BH323" s="344"/>
      <c r="BI323" s="344"/>
      <c r="BJ323" s="344"/>
      <c r="BK323" s="344"/>
      <c r="BL323" s="344"/>
      <c r="BM323" s="573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6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40">
        <v>1204</v>
      </c>
      <c r="P324" s="341"/>
      <c r="Q324" s="341"/>
      <c r="R324" s="341"/>
      <c r="S324" s="341"/>
      <c r="T324" s="341"/>
      <c r="U324" s="341"/>
      <c r="V324" s="341"/>
      <c r="W324" s="341"/>
      <c r="X324" s="341"/>
      <c r="Y324" s="536">
        <v>887</v>
      </c>
      <c r="Z324" s="336"/>
      <c r="AA324" s="336"/>
      <c r="AB324" s="336"/>
      <c r="AC324" s="336"/>
      <c r="AD324" s="336"/>
      <c r="AE324" s="336"/>
      <c r="AF324" s="336"/>
      <c r="AG324" s="336"/>
      <c r="AH324" s="336"/>
      <c r="AI324" s="543">
        <v>629</v>
      </c>
      <c r="AJ324" s="343"/>
      <c r="AK324" s="343"/>
      <c r="AL324" s="343"/>
      <c r="AM324" s="343"/>
      <c r="AN324" s="343"/>
      <c r="AO324" s="343"/>
      <c r="AP324" s="343"/>
      <c r="AQ324" s="343"/>
      <c r="AR324" s="343"/>
      <c r="AS324" s="549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56">
        <v>737</v>
      </c>
      <c r="BD324" s="334"/>
      <c r="BE324" s="334"/>
      <c r="BF324" s="334"/>
      <c r="BG324" s="334"/>
      <c r="BH324" s="334"/>
      <c r="BI324" s="334"/>
      <c r="BJ324" s="334"/>
      <c r="BK324" s="334"/>
      <c r="BL324" s="334"/>
      <c r="BM324" s="572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40">
        <v>1512</v>
      </c>
      <c r="P325" s="341"/>
      <c r="Q325" s="341"/>
      <c r="R325" s="341"/>
      <c r="S325" s="341"/>
      <c r="T325" s="341"/>
      <c r="U325" s="341"/>
      <c r="V325" s="341"/>
      <c r="W325" s="341"/>
      <c r="X325" s="341"/>
      <c r="Y325" s="536">
        <v>1046</v>
      </c>
      <c r="Z325" s="440"/>
      <c r="AA325" s="440"/>
      <c r="AB325" s="440"/>
      <c r="AC325" s="440"/>
      <c r="AD325" s="440"/>
      <c r="AE325" s="440"/>
      <c r="AF325" s="440"/>
      <c r="AG325" s="440"/>
      <c r="AH325" s="440"/>
      <c r="AI325" s="544">
        <v>913</v>
      </c>
      <c r="AJ325" s="343"/>
      <c r="AK325" s="343"/>
      <c r="AL325" s="343"/>
      <c r="AM325" s="343"/>
      <c r="AN325" s="343"/>
      <c r="AO325" s="343"/>
      <c r="AP325" s="343"/>
      <c r="AQ325" s="343"/>
      <c r="AR325" s="343"/>
      <c r="AS325" s="549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56">
        <v>1554</v>
      </c>
      <c r="BD325" s="334"/>
      <c r="BE325" s="334"/>
      <c r="BF325" s="334"/>
      <c r="BG325" s="334"/>
      <c r="BH325" s="334"/>
      <c r="BI325" s="334"/>
      <c r="BJ325" s="334"/>
      <c r="BK325" s="334"/>
      <c r="BL325" s="334"/>
      <c r="BM325" s="331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1"/>
      <c r="P326" s="173"/>
      <c r="Q326" s="210"/>
      <c r="R326" s="173"/>
      <c r="S326" s="173"/>
      <c r="T326" s="173"/>
      <c r="U326" s="219"/>
      <c r="V326" s="220"/>
      <c r="W326" s="173"/>
      <c r="X326" s="173"/>
      <c r="Y326" s="336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9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58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1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6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9">
        <v>20056840</v>
      </c>
      <c r="G329" s="35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0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0">
        <v>20056642</v>
      </c>
      <c r="G335" s="527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0"/>
      <c r="P336" s="173"/>
      <c r="Q336" s="210"/>
      <c r="R336" s="173"/>
      <c r="S336" s="173"/>
      <c r="T336" s="173"/>
      <c r="U336" s="173"/>
      <c r="V336" s="220"/>
      <c r="W336" s="173"/>
      <c r="X336" s="173"/>
      <c r="Y336" s="336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2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9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5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1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6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1"/>
      <c r="P337" s="173"/>
      <c r="Q337" s="210"/>
      <c r="R337" s="219"/>
      <c r="S337" s="173"/>
      <c r="T337" s="173"/>
      <c r="U337" s="219"/>
      <c r="V337" s="220"/>
      <c r="W337" s="173"/>
      <c r="X337" s="219"/>
      <c r="Y337" s="336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58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1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6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70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1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1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1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1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41">
        <v>939</v>
      </c>
      <c r="P354" s="358"/>
      <c r="Q354" s="358"/>
      <c r="R354" s="358"/>
      <c r="S354" s="358"/>
      <c r="T354" s="358"/>
      <c r="U354" s="358"/>
      <c r="V354" s="358"/>
      <c r="W354" s="358"/>
      <c r="X354" s="358"/>
      <c r="Y354" s="538">
        <v>612</v>
      </c>
      <c r="Z354" s="441"/>
      <c r="AA354" s="441"/>
      <c r="AB354" s="441"/>
      <c r="AC354" s="441"/>
      <c r="AD354" s="441"/>
      <c r="AE354" s="441"/>
      <c r="AF354" s="441"/>
      <c r="AG354" s="441"/>
      <c r="AH354" s="441"/>
      <c r="AI354" s="545">
        <v>439</v>
      </c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551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0">
        <v>528</v>
      </c>
      <c r="BD354" s="334"/>
      <c r="BE354" s="334"/>
      <c r="BF354" s="334"/>
      <c r="BG354" s="334"/>
      <c r="BH354" s="334"/>
      <c r="BI354" s="334"/>
      <c r="BJ354" s="334"/>
      <c r="BK354" s="334"/>
      <c r="BL354" s="334"/>
      <c r="BM354" s="572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3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7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58"/>
      <c r="P355" s="314"/>
      <c r="Q355" s="315"/>
      <c r="R355" s="314"/>
      <c r="S355" s="314"/>
      <c r="T355" s="314"/>
      <c r="U355" s="314"/>
      <c r="V355" s="312"/>
      <c r="W355" s="314"/>
      <c r="X355" s="314"/>
      <c r="Y355" s="360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9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1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1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8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3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41">
        <v>653</v>
      </c>
      <c r="P356" s="358"/>
      <c r="Q356" s="358"/>
      <c r="R356" s="358"/>
      <c r="S356" s="358"/>
      <c r="T356" s="358"/>
      <c r="U356" s="358"/>
      <c r="V356" s="358"/>
      <c r="W356" s="358"/>
      <c r="X356" s="358"/>
      <c r="Y356" s="538">
        <v>532</v>
      </c>
      <c r="Z356" s="360"/>
      <c r="AA356" s="360"/>
      <c r="AB356" s="360"/>
      <c r="AC356" s="360"/>
      <c r="AD356" s="360"/>
      <c r="AE356" s="360"/>
      <c r="AF356" s="360"/>
      <c r="AG356" s="360"/>
      <c r="AH356" s="360"/>
      <c r="AI356" s="546">
        <v>346</v>
      </c>
      <c r="AJ356" s="359"/>
      <c r="AK356" s="359"/>
      <c r="AL356" s="359"/>
      <c r="AM356" s="359"/>
      <c r="AN356" s="359"/>
      <c r="AO356" s="359"/>
      <c r="AP356" s="359"/>
      <c r="AQ356" s="359"/>
      <c r="AR356" s="359"/>
      <c r="AS356" s="552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0">
        <v>376</v>
      </c>
      <c r="BD356" s="443"/>
      <c r="BE356" s="443"/>
      <c r="BF356" s="443"/>
      <c r="BG356" s="443"/>
      <c r="BH356" s="443"/>
      <c r="BI356" s="443"/>
      <c r="BJ356" s="443"/>
      <c r="BK356" s="443"/>
      <c r="BL356" s="443"/>
      <c r="BM356" s="574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3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5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58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0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9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1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4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8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3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67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58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0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9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1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2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2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3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3">
        <v>20059086</v>
      </c>
      <c r="G359" s="474" t="s">
        <v>436</v>
      </c>
      <c r="H359" s="367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58"/>
      <c r="P359" s="314"/>
      <c r="Q359" s="315"/>
      <c r="R359" s="314"/>
      <c r="S359" s="314"/>
      <c r="T359" s="314"/>
      <c r="U359" s="314"/>
      <c r="V359" s="312"/>
      <c r="W359" s="314"/>
      <c r="X359" s="314"/>
      <c r="Y359" s="360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9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1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2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3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7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58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0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9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1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2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2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3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67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58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0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9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1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2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2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3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6" t="s">
        <v>42</v>
      </c>
      <c r="I362" s="298"/>
      <c r="J362" s="312"/>
      <c r="K362" s="313"/>
      <c r="L362" s="159">
        <f t="shared" si="14"/>
        <v>3479</v>
      </c>
      <c r="M362" s="464"/>
      <c r="N362" s="314"/>
      <c r="O362" s="541">
        <v>705</v>
      </c>
      <c r="P362" s="358"/>
      <c r="Q362" s="358"/>
      <c r="R362" s="358"/>
      <c r="S362" s="358"/>
      <c r="T362" s="358"/>
      <c r="U362" s="358"/>
      <c r="V362" s="358"/>
      <c r="W362" s="358"/>
      <c r="X362" s="358"/>
      <c r="Y362" s="538">
        <v>559</v>
      </c>
      <c r="Z362" s="360"/>
      <c r="AA362" s="360"/>
      <c r="AB362" s="360"/>
      <c r="AC362" s="360"/>
      <c r="AD362" s="360"/>
      <c r="AE362" s="360"/>
      <c r="AF362" s="360"/>
      <c r="AG362" s="360"/>
      <c r="AH362" s="360"/>
      <c r="AI362" s="546">
        <v>352</v>
      </c>
      <c r="AJ362" s="359"/>
      <c r="AK362" s="359"/>
      <c r="AL362" s="359"/>
      <c r="AM362" s="359"/>
      <c r="AN362" s="359"/>
      <c r="AO362" s="359"/>
      <c r="AP362" s="359"/>
      <c r="AQ362" s="359"/>
      <c r="AR362" s="359"/>
      <c r="AS362" s="552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0">
        <v>382</v>
      </c>
      <c r="BD362" s="362"/>
      <c r="BE362" s="362"/>
      <c r="BF362" s="362"/>
      <c r="BG362" s="362"/>
      <c r="BH362" s="362"/>
      <c r="BI362" s="362"/>
      <c r="BJ362" s="362"/>
      <c r="BK362" s="362"/>
      <c r="BL362" s="362"/>
      <c r="BM362" s="575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3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29">
        <v>1113222</v>
      </c>
      <c r="G363" s="330" t="s">
        <v>426</v>
      </c>
      <c r="H363" s="366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41">
        <v>880</v>
      </c>
      <c r="P363" s="358"/>
      <c r="Q363" s="358"/>
      <c r="R363" s="358"/>
      <c r="S363" s="358"/>
      <c r="T363" s="358"/>
      <c r="U363" s="358"/>
      <c r="V363" s="358"/>
      <c r="W363" s="358"/>
      <c r="X363" s="358"/>
      <c r="Y363" s="538">
        <v>468</v>
      </c>
      <c r="Z363" s="360"/>
      <c r="AA363" s="360"/>
      <c r="AB363" s="360"/>
      <c r="AC363" s="360"/>
      <c r="AD363" s="360"/>
      <c r="AE363" s="360"/>
      <c r="AF363" s="360"/>
      <c r="AG363" s="360"/>
      <c r="AH363" s="360"/>
      <c r="AI363" s="546">
        <v>434</v>
      </c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551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0">
        <v>538</v>
      </c>
      <c r="BD363" s="362"/>
      <c r="BE363" s="362"/>
      <c r="BF363" s="362"/>
      <c r="BG363" s="362"/>
      <c r="BH363" s="362"/>
      <c r="BI363" s="362"/>
      <c r="BJ363" s="362"/>
      <c r="BK363" s="362"/>
      <c r="BL363" s="362"/>
      <c r="BM363" s="575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3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0"/>
      <c r="C364" s="460"/>
      <c r="D364" s="460"/>
      <c r="E364" s="461"/>
      <c r="F364" s="371">
        <v>1113223</v>
      </c>
      <c r="G364" s="372" t="s">
        <v>428</v>
      </c>
      <c r="H364" s="462" t="s">
        <v>42</v>
      </c>
      <c r="I364" s="460"/>
      <c r="J364" s="463"/>
      <c r="K364" s="464"/>
      <c r="L364" s="159">
        <f t="shared" si="14"/>
        <v>2871</v>
      </c>
      <c r="M364" s="313"/>
      <c r="N364" s="465"/>
      <c r="O364" s="542">
        <v>663</v>
      </c>
      <c r="P364" s="466"/>
      <c r="Q364" s="466"/>
      <c r="R364" s="466"/>
      <c r="S364" s="466"/>
      <c r="T364" s="466"/>
      <c r="U364" s="466"/>
      <c r="V364" s="466"/>
      <c r="W364" s="466"/>
      <c r="X364" s="466"/>
      <c r="Y364" s="539">
        <v>419</v>
      </c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547">
        <v>312</v>
      </c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553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2">
        <v>387</v>
      </c>
      <c r="BD364" s="468"/>
      <c r="BE364" s="468"/>
      <c r="BF364" s="468"/>
      <c r="BG364" s="468"/>
      <c r="BH364" s="468"/>
      <c r="BI364" s="468"/>
      <c r="BJ364" s="468"/>
      <c r="BK364" s="468"/>
      <c r="BL364" s="468"/>
      <c r="BM364" s="576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7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3">
        <v>1113224</v>
      </c>
      <c r="G365" s="374" t="s">
        <v>429</v>
      </c>
      <c r="H365" s="419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41">
        <v>541</v>
      </c>
      <c r="P365" s="358"/>
      <c r="Q365" s="358"/>
      <c r="R365" s="358"/>
      <c r="S365" s="358"/>
      <c r="T365" s="358"/>
      <c r="U365" s="358"/>
      <c r="V365" s="358"/>
      <c r="W365" s="358"/>
      <c r="X365" s="358"/>
      <c r="Y365" s="538">
        <v>327</v>
      </c>
      <c r="Z365" s="360"/>
      <c r="AA365" s="360"/>
      <c r="AB365" s="360"/>
      <c r="AC365" s="360"/>
      <c r="AD365" s="360"/>
      <c r="AE365" s="360"/>
      <c r="AF365" s="360"/>
      <c r="AG365" s="360"/>
      <c r="AH365" s="360"/>
      <c r="AI365" s="546">
        <v>253</v>
      </c>
      <c r="AJ365" s="359"/>
      <c r="AK365" s="359"/>
      <c r="AL365" s="359"/>
      <c r="AM365" s="359"/>
      <c r="AN365" s="359"/>
      <c r="AO365" s="359"/>
      <c r="AP365" s="359"/>
      <c r="AQ365" s="359"/>
      <c r="AR365" s="359"/>
      <c r="AS365" s="552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0">
        <v>290</v>
      </c>
      <c r="BD365" s="362"/>
      <c r="BE365" s="362"/>
      <c r="BF365" s="362"/>
      <c r="BG365" s="362"/>
      <c r="BH365" s="362"/>
      <c r="BI365" s="362"/>
      <c r="BJ365" s="362"/>
      <c r="BK365" s="362"/>
      <c r="BL365" s="362"/>
      <c r="BM365" s="575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3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3">
        <v>1113225</v>
      </c>
      <c r="G366" s="374" t="s">
        <v>431</v>
      </c>
      <c r="H366" s="419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41">
        <v>2138</v>
      </c>
      <c r="P366" s="358"/>
      <c r="Q366" s="358"/>
      <c r="R366" s="358"/>
      <c r="S366" s="358"/>
      <c r="T366" s="358"/>
      <c r="U366" s="358"/>
      <c r="V366" s="358"/>
      <c r="W366" s="358"/>
      <c r="X366" s="358"/>
      <c r="Y366" s="538">
        <v>1219</v>
      </c>
      <c r="Z366" s="360"/>
      <c r="AA366" s="360"/>
      <c r="AB366" s="360"/>
      <c r="AC366" s="360"/>
      <c r="AD366" s="360"/>
      <c r="AE366" s="360"/>
      <c r="AF366" s="360"/>
      <c r="AG366" s="360"/>
      <c r="AH366" s="360"/>
      <c r="AI366" s="546">
        <v>1294</v>
      </c>
      <c r="AJ366" s="359"/>
      <c r="AK366" s="359"/>
      <c r="AL366" s="359"/>
      <c r="AM366" s="359"/>
      <c r="AN366" s="359"/>
      <c r="AO366" s="359"/>
      <c r="AP366" s="359"/>
      <c r="AQ366" s="359"/>
      <c r="AR366" s="359"/>
      <c r="AS366" s="552">
        <v>2979</v>
      </c>
      <c r="AT366" s="361"/>
      <c r="AU366" s="361"/>
      <c r="AV366" s="361"/>
      <c r="AW366" s="361"/>
      <c r="AX366" s="361"/>
      <c r="AY366" s="361"/>
      <c r="AZ366" s="361"/>
      <c r="BA366" s="361"/>
      <c r="BB366" s="361"/>
      <c r="BC366" s="564">
        <v>2425</v>
      </c>
      <c r="BD366" s="362"/>
      <c r="BE366" s="362"/>
      <c r="BF366" s="362"/>
      <c r="BG366" s="362"/>
      <c r="BH366" s="362"/>
      <c r="BI366" s="362"/>
      <c r="BJ366" s="362"/>
      <c r="BK366" s="362"/>
      <c r="BL366" s="362"/>
      <c r="BM366" s="575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3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3">
        <v>1113226</v>
      </c>
      <c r="G367" s="374" t="s">
        <v>442</v>
      </c>
      <c r="H367" s="419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58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26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9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4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65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7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3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3">
        <v>1113227</v>
      </c>
      <c r="G368" s="374" t="s">
        <v>443</v>
      </c>
      <c r="H368" s="419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58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26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9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4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3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7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3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4">
        <v>1113228</v>
      </c>
      <c r="G369" s="374" t="s">
        <v>444</v>
      </c>
      <c r="H369" s="419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58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26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9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4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3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7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3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75"/>
      <c r="F370" s="520">
        <v>20059413</v>
      </c>
      <c r="G370" s="478" t="s">
        <v>447</v>
      </c>
      <c r="H370" s="471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58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0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9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1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2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18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3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75"/>
      <c r="F371" s="532">
        <v>20059414</v>
      </c>
      <c r="G371" s="528" t="s">
        <v>448</v>
      </c>
      <c r="H371" s="471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58"/>
      <c r="P371" s="314"/>
      <c r="Q371" s="315"/>
      <c r="R371" s="314"/>
      <c r="S371" s="314"/>
      <c r="T371" s="314"/>
      <c r="U371" s="314"/>
      <c r="V371" s="312"/>
      <c r="W371" s="314"/>
      <c r="X371" s="317"/>
      <c r="Y371" s="360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9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1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2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18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3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33">
        <v>20059547</v>
      </c>
      <c r="G372" s="476" t="s">
        <v>449</v>
      </c>
      <c r="H372" s="367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58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0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9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1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2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8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3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2">
        <v>20059548</v>
      </c>
      <c r="G373" s="374" t="s">
        <v>450</v>
      </c>
      <c r="H373" s="367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58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0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9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1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2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8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3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2">
        <v>20057458</v>
      </c>
      <c r="G374" s="374" t="s">
        <v>451</v>
      </c>
      <c r="H374" s="471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58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0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9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1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2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8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3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29"/>
      <c r="C375" s="529"/>
      <c r="D375" s="529"/>
      <c r="E375" s="299"/>
      <c r="F375" s="298">
        <v>20059798</v>
      </c>
      <c r="G375" s="534" t="s">
        <v>452</v>
      </c>
      <c r="H375" s="471" t="s">
        <v>69</v>
      </c>
      <c r="I375" s="530"/>
      <c r="J375" s="530"/>
      <c r="K375" s="313"/>
      <c r="L375" s="507">
        <f t="shared" ref="L375:L385" si="15">SUM(O375,Y375,AI375,AS375,BC375,BM375,BW375)</f>
        <v>6240</v>
      </c>
      <c r="M375" s="313"/>
      <c r="N375" s="531"/>
      <c r="O375" s="358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0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59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1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2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18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3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29"/>
      <c r="C376" s="529"/>
      <c r="D376" s="529"/>
      <c r="E376" s="299"/>
      <c r="F376" s="298">
        <v>20059796</v>
      </c>
      <c r="G376" s="534" t="s">
        <v>453</v>
      </c>
      <c r="H376" s="471" t="s">
        <v>69</v>
      </c>
      <c r="I376" s="530"/>
      <c r="J376" s="530"/>
      <c r="K376" s="313"/>
      <c r="L376" s="507">
        <f>SUM(O376,Y376,AI376,AS376,BC376,BM376)</f>
        <v>13360</v>
      </c>
      <c r="M376" s="313"/>
      <c r="N376" s="531"/>
      <c r="O376" s="358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0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59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1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2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18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3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29"/>
      <c r="C377" s="529"/>
      <c r="D377" s="529"/>
      <c r="E377" s="299"/>
      <c r="F377" s="298">
        <v>20059799</v>
      </c>
      <c r="G377" s="534" t="s">
        <v>454</v>
      </c>
      <c r="H377" s="471" t="s">
        <v>69</v>
      </c>
      <c r="I377" s="530"/>
      <c r="J377" s="530"/>
      <c r="K377" s="313"/>
      <c r="L377" s="507">
        <f t="shared" si="15"/>
        <v>3310</v>
      </c>
      <c r="M377" s="313"/>
      <c r="N377" s="531"/>
      <c r="O377" s="358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0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9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1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2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8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3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29"/>
      <c r="C378" s="529"/>
      <c r="D378" s="529"/>
      <c r="E378" s="299"/>
      <c r="F378" s="298">
        <v>20059797</v>
      </c>
      <c r="G378" s="534" t="s">
        <v>403</v>
      </c>
      <c r="H378" s="471" t="s">
        <v>69</v>
      </c>
      <c r="I378" s="530"/>
      <c r="J378" s="530"/>
      <c r="K378" s="313"/>
      <c r="L378" s="507">
        <f t="shared" si="15"/>
        <v>4280</v>
      </c>
      <c r="M378" s="313"/>
      <c r="N378" s="531"/>
      <c r="O378" s="358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0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9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1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2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8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3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29"/>
      <c r="C379" s="529"/>
      <c r="D379" s="529"/>
      <c r="E379" s="299"/>
      <c r="F379" s="298">
        <v>20060019</v>
      </c>
      <c r="G379" s="332" t="s">
        <v>463</v>
      </c>
      <c r="H379" s="471" t="s">
        <v>69</v>
      </c>
      <c r="I379" s="530"/>
      <c r="J379" s="530"/>
      <c r="K379" s="313"/>
      <c r="L379" s="507">
        <f t="shared" si="15"/>
        <v>8300</v>
      </c>
      <c r="M379" s="313"/>
      <c r="N379" s="531"/>
      <c r="O379" s="358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0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9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1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2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8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3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29"/>
      <c r="C380" s="529"/>
      <c r="D380" s="529"/>
      <c r="E380" s="299"/>
      <c r="F380" s="298">
        <v>20060020</v>
      </c>
      <c r="G380" s="332" t="s">
        <v>464</v>
      </c>
      <c r="H380" s="471" t="s">
        <v>69</v>
      </c>
      <c r="I380" s="530"/>
      <c r="J380" s="530"/>
      <c r="K380" s="313"/>
      <c r="L380" s="507">
        <f t="shared" si="15"/>
        <v>3270</v>
      </c>
      <c r="M380" s="313"/>
      <c r="N380" s="531"/>
      <c r="O380" s="358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0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9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1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2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8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3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29"/>
      <c r="C381" s="529"/>
      <c r="D381" s="529"/>
      <c r="E381" s="299"/>
      <c r="F381" s="298"/>
      <c r="G381" s="332" t="s">
        <v>465</v>
      </c>
      <c r="H381" s="471" t="s">
        <v>69</v>
      </c>
      <c r="I381" s="530"/>
      <c r="J381" s="530"/>
      <c r="K381" s="313"/>
      <c r="L381" s="507">
        <f t="shared" si="15"/>
        <v>0</v>
      </c>
      <c r="M381" s="313"/>
      <c r="N381" s="531"/>
      <c r="O381" s="358"/>
      <c r="Q381" s="243"/>
      <c r="R381" s="242"/>
      <c r="S381" s="243"/>
      <c r="T381" s="242"/>
      <c r="U381" s="244"/>
      <c r="V381" s="244"/>
      <c r="W381" s="236"/>
      <c r="X381" s="236"/>
      <c r="Y381" s="360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9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1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2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8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3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29"/>
      <c r="C382" s="529"/>
      <c r="D382" s="529"/>
      <c r="E382" s="299"/>
      <c r="F382" s="298"/>
      <c r="G382" s="332" t="s">
        <v>466</v>
      </c>
      <c r="H382" s="471" t="s">
        <v>69</v>
      </c>
      <c r="I382" s="530"/>
      <c r="J382" s="530"/>
      <c r="K382" s="313"/>
      <c r="L382" s="507">
        <f t="shared" si="15"/>
        <v>8</v>
      </c>
      <c r="M382" s="313"/>
      <c r="N382" s="531"/>
      <c r="O382" s="358"/>
      <c r="Q382" s="243"/>
      <c r="R382" s="242"/>
      <c r="S382" s="243"/>
      <c r="T382" s="242"/>
      <c r="U382" s="244"/>
      <c r="V382" s="244"/>
      <c r="W382" s="236"/>
      <c r="X382" s="236"/>
      <c r="Y382" s="360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9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1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8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3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29"/>
      <c r="C383" s="529"/>
      <c r="D383" s="529"/>
      <c r="E383" s="299"/>
      <c r="F383" s="298"/>
      <c r="G383" s="332" t="s">
        <v>467</v>
      </c>
      <c r="H383" s="471" t="s">
        <v>69</v>
      </c>
      <c r="I383" s="530"/>
      <c r="J383" s="530"/>
      <c r="K383" s="313"/>
      <c r="L383" s="507">
        <f t="shared" si="15"/>
        <v>0</v>
      </c>
      <c r="M383" s="313"/>
      <c r="N383" s="531"/>
      <c r="O383" s="358"/>
      <c r="Q383" s="243"/>
      <c r="R383" s="242"/>
      <c r="S383" s="243"/>
      <c r="T383" s="242"/>
      <c r="U383" s="244"/>
      <c r="V383" s="244"/>
      <c r="W383" s="236"/>
      <c r="X383" s="236"/>
      <c r="Y383" s="360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9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1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8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3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29"/>
      <c r="C384" s="529"/>
      <c r="D384" s="529"/>
      <c r="E384" s="299"/>
      <c r="F384" s="298"/>
      <c r="G384" s="332" t="s">
        <v>468</v>
      </c>
      <c r="H384" s="471" t="s">
        <v>69</v>
      </c>
      <c r="I384" s="530"/>
      <c r="J384" s="530"/>
      <c r="K384" s="313"/>
      <c r="L384" s="507">
        <f t="shared" si="15"/>
        <v>0</v>
      </c>
      <c r="M384" s="313"/>
      <c r="N384" s="531"/>
      <c r="O384" s="358"/>
      <c r="Q384" s="243"/>
      <c r="R384" s="242"/>
      <c r="S384" s="243"/>
      <c r="T384" s="242"/>
      <c r="U384" s="244"/>
      <c r="V384" s="244"/>
      <c r="W384" s="236"/>
      <c r="X384" s="236"/>
      <c r="Y384" s="360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9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1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8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3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29"/>
      <c r="C385" s="529"/>
      <c r="D385" s="529"/>
      <c r="E385" s="299"/>
      <c r="F385" s="298"/>
      <c r="G385" s="332" t="s">
        <v>469</v>
      </c>
      <c r="H385" s="471" t="s">
        <v>69</v>
      </c>
      <c r="I385" s="530"/>
      <c r="J385" s="530"/>
      <c r="K385" s="313"/>
      <c r="L385" s="507">
        <f t="shared" si="15"/>
        <v>0</v>
      </c>
      <c r="M385" s="313"/>
      <c r="N385" s="531"/>
      <c r="O385" s="358"/>
      <c r="Q385" s="243"/>
      <c r="R385" s="242"/>
      <c r="S385" s="243"/>
      <c r="T385" s="242"/>
      <c r="U385" s="244"/>
      <c r="V385" s="244"/>
      <c r="W385" s="236"/>
      <c r="X385" s="236"/>
      <c r="Y385" s="360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9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1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2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8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3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opLeftCell="B364" zoomScale="90" zoomScaleNormal="90" workbookViewId="0">
      <selection activeCell="F369" sqref="F369:G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459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68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68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68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1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1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3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49">
        <v>0</v>
      </c>
      <c r="N114" s="173"/>
      <c r="O114" s="368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3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49">
        <v>0</v>
      </c>
      <c r="N141" s="173"/>
      <c r="O141" s="341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5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3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49">
        <v>0</v>
      </c>
      <c r="N144" s="173"/>
      <c r="O144" s="341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5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7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3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49">
        <v>0</v>
      </c>
      <c r="N169" s="173"/>
      <c r="O169" s="341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5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3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49">
        <v>0</v>
      </c>
      <c r="N174" s="173"/>
      <c r="O174" s="368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3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49">
        <v>0</v>
      </c>
      <c r="N180" s="173"/>
      <c r="O180" s="341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5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1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5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49">
        <v>0</v>
      </c>
      <c r="N320" s="173"/>
      <c r="O320" s="337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49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8"/>
      <c r="K322" s="313">
        <v>0</v>
      </c>
      <c r="L322" s="159">
        <f t="shared" si="12"/>
        <v>6287</v>
      </c>
      <c r="M322" s="449">
        <v>0</v>
      </c>
      <c r="N322" s="173"/>
      <c r="O322" s="340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5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49">
        <v>0</v>
      </c>
      <c r="N323" s="173"/>
      <c r="O323" s="341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1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49">
        <v>0</v>
      </c>
      <c r="N324" s="173"/>
      <c r="O324" s="341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5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1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49">
        <v>0</v>
      </c>
      <c r="N325" s="173"/>
      <c r="O325" s="341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78">
        <v>20056642</v>
      </c>
      <c r="G334" s="579" t="s">
        <v>362</v>
      </c>
      <c r="H334" s="235" t="s">
        <v>69</v>
      </c>
      <c r="I334" s="235"/>
      <c r="J334" s="278"/>
      <c r="K334" s="250">
        <v>0</v>
      </c>
      <c r="L334" s="456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8"/>
      <c r="K335" s="313">
        <v>0</v>
      </c>
      <c r="L335" s="159">
        <f t="shared" si="12"/>
        <v>0</v>
      </c>
      <c r="M335" s="449">
        <v>0</v>
      </c>
      <c r="N335" s="173"/>
      <c r="O335" s="340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49">
        <v>0</v>
      </c>
      <c r="N336" s="173"/>
      <c r="O336" s="341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3">
        <v>1001001087</v>
      </c>
      <c r="G344" s="354" t="s">
        <v>377</v>
      </c>
      <c r="H344" s="355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1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3">
        <v>1001001088</v>
      </c>
      <c r="G345" s="354" t="s">
        <v>379</v>
      </c>
      <c r="H345" s="355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1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3">
        <v>1001001089</v>
      </c>
      <c r="G346" s="354" t="s">
        <v>380</v>
      </c>
      <c r="H346" s="355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1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3">
        <v>1001001110</v>
      </c>
      <c r="G347" s="354" t="s">
        <v>381</v>
      </c>
      <c r="H347" s="355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1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3">
        <v>1001001111</v>
      </c>
      <c r="G348" s="354" t="s">
        <v>382</v>
      </c>
      <c r="H348" s="355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3">
        <v>1001001112</v>
      </c>
      <c r="G349" s="354" t="s">
        <v>383</v>
      </c>
      <c r="H349" s="355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1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3">
        <v>1001001113</v>
      </c>
      <c r="G350" s="354" t="s">
        <v>384</v>
      </c>
      <c r="H350" s="355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1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3">
        <v>1001001114</v>
      </c>
      <c r="G351" s="354" t="s">
        <v>385</v>
      </c>
      <c r="H351" s="355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7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6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8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9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80">
        <v>20058428</v>
      </c>
      <c r="G353" s="581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7"/>
      <c r="P353" s="173"/>
      <c r="Q353" s="210"/>
      <c r="R353" s="173"/>
      <c r="S353" s="173"/>
      <c r="T353" s="173"/>
      <c r="U353" s="173"/>
      <c r="V353" s="158"/>
      <c r="W353" s="173"/>
      <c r="X353" s="173"/>
      <c r="Y353" s="336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8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9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0">
        <v>20058608</v>
      </c>
      <c r="G354" s="481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7"/>
      <c r="P354" s="173"/>
      <c r="Q354" s="210"/>
      <c r="R354" s="173"/>
      <c r="S354" s="173"/>
      <c r="T354" s="173"/>
      <c r="U354" s="173"/>
      <c r="V354" s="158"/>
      <c r="W354" s="173"/>
      <c r="X354" s="173"/>
      <c r="Y354" s="336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8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9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1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82">
        <v>20058609</v>
      </c>
      <c r="G355" s="583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7"/>
      <c r="P355" s="173"/>
      <c r="Q355" s="210"/>
      <c r="R355" s="173"/>
      <c r="S355" s="173"/>
      <c r="T355" s="173"/>
      <c r="U355" s="173"/>
      <c r="V355" s="158"/>
      <c r="W355" s="173"/>
      <c r="X355" s="173"/>
      <c r="Y355" s="336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8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9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1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2">
        <v>20059076</v>
      </c>
      <c r="G356" s="332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7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6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8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9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1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0">
        <v>20059086</v>
      </c>
      <c r="G357" s="481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6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8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2">
        <v>20059084</v>
      </c>
      <c r="G358" s="332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7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6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8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9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1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2">
        <v>20059085</v>
      </c>
      <c r="G359" s="332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7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6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8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9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1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77">
        <v>20059413</v>
      </c>
      <c r="G360" s="482" t="s">
        <v>447</v>
      </c>
      <c r="H360" s="187" t="s">
        <v>69</v>
      </c>
      <c r="I360" s="168"/>
      <c r="J360" s="158"/>
      <c r="K360" s="172">
        <v>0</v>
      </c>
      <c r="L360" s="423">
        <f t="shared" si="12"/>
        <v>1200</v>
      </c>
      <c r="M360" s="172">
        <v>0</v>
      </c>
      <c r="N360" s="173"/>
      <c r="O360" s="337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6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8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67">
        <v>20059414</v>
      </c>
      <c r="G361" s="528" t="s">
        <v>448</v>
      </c>
      <c r="H361" s="298" t="s">
        <v>69</v>
      </c>
      <c r="I361" s="187"/>
      <c r="J361" s="230"/>
      <c r="K361" s="566">
        <v>0</v>
      </c>
      <c r="L361" s="405">
        <f t="shared" si="12"/>
        <v>0</v>
      </c>
      <c r="M361" s="450">
        <v>0</v>
      </c>
      <c r="N361" s="231"/>
      <c r="O361" s="487"/>
      <c r="P361" s="231"/>
      <c r="Q361" s="400"/>
      <c r="R361" s="231"/>
      <c r="S361" s="231"/>
      <c r="T361" s="231"/>
      <c r="U361" s="231"/>
      <c r="V361" s="230"/>
      <c r="W361" s="231"/>
      <c r="X361" s="231"/>
      <c r="Y361" s="488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89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>
      <c r="A362" s="167">
        <v>361</v>
      </c>
      <c r="B362" s="298"/>
      <c r="C362" s="298"/>
      <c r="D362" s="352"/>
      <c r="E362" s="299"/>
      <c r="F362" s="533">
        <v>20059547</v>
      </c>
      <c r="G362" s="476" t="s">
        <v>449</v>
      </c>
      <c r="H362" s="298" t="s">
        <v>69</v>
      </c>
      <c r="I362" s="486"/>
      <c r="J362" s="312"/>
      <c r="K362" s="522"/>
      <c r="L362" s="405">
        <f t="shared" si="12"/>
        <v>22560</v>
      </c>
      <c r="M362" s="451"/>
      <c r="N362" s="314"/>
      <c r="O362" s="490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1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2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3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4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8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2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2"/>
      <c r="E363" s="299"/>
      <c r="F363" s="352">
        <v>20059548</v>
      </c>
      <c r="G363" s="374" t="s">
        <v>450</v>
      </c>
      <c r="H363" s="298" t="s">
        <v>69</v>
      </c>
      <c r="I363" s="486"/>
      <c r="J363" s="312"/>
      <c r="K363" s="522"/>
      <c r="L363" s="405">
        <f t="shared" si="12"/>
        <v>26960</v>
      </c>
      <c r="M363" s="451"/>
      <c r="N363" s="314"/>
      <c r="O363" s="490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1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2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3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4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8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2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2"/>
      <c r="E364" s="299"/>
      <c r="F364" s="352">
        <v>20057458</v>
      </c>
      <c r="G364" s="374" t="s">
        <v>451</v>
      </c>
      <c r="H364" s="298" t="s">
        <v>69</v>
      </c>
      <c r="I364" s="486"/>
      <c r="J364" s="312"/>
      <c r="K364" s="522"/>
      <c r="L364" s="405">
        <f t="shared" si="12"/>
        <v>5968</v>
      </c>
      <c r="M364" s="451"/>
      <c r="N364" s="314"/>
      <c r="O364" s="490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1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2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3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4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8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2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2"/>
      <c r="E365" s="299"/>
      <c r="F365" s="298">
        <v>20059798</v>
      </c>
      <c r="G365" s="534" t="s">
        <v>452</v>
      </c>
      <c r="H365" s="298" t="s">
        <v>69</v>
      </c>
      <c r="I365" s="486"/>
      <c r="J365" s="312"/>
      <c r="K365" s="522"/>
      <c r="L365" s="405">
        <f t="shared" si="12"/>
        <v>6500</v>
      </c>
      <c r="M365" s="451"/>
      <c r="N365" s="314"/>
      <c r="O365" s="490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1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2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3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4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8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2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84">
        <v>365</v>
      </c>
      <c r="B366" s="298"/>
      <c r="C366" s="298"/>
      <c r="D366" s="352"/>
      <c r="E366" s="299"/>
      <c r="F366" s="298">
        <v>20059796</v>
      </c>
      <c r="G366" s="534" t="s">
        <v>453</v>
      </c>
      <c r="H366" s="298" t="s">
        <v>69</v>
      </c>
      <c r="I366" s="486"/>
      <c r="J366" s="312"/>
      <c r="K366" s="522"/>
      <c r="L366" s="405">
        <f t="shared" si="12"/>
        <v>13972</v>
      </c>
      <c r="M366" s="451"/>
      <c r="N366" s="314"/>
      <c r="O366" s="490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1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2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3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4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8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2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2"/>
      <c r="E367" s="299"/>
      <c r="F367" s="298">
        <v>20059799</v>
      </c>
      <c r="G367" s="534" t="s">
        <v>454</v>
      </c>
      <c r="H367" s="298" t="s">
        <v>69</v>
      </c>
      <c r="I367" s="486"/>
      <c r="J367" s="312"/>
      <c r="K367" s="522"/>
      <c r="L367" s="405">
        <f t="shared" si="12"/>
        <v>720</v>
      </c>
      <c r="M367" s="451"/>
      <c r="N367" s="314"/>
      <c r="O367" s="490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1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2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3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4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8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2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2"/>
      <c r="E368" s="299"/>
      <c r="F368" s="298">
        <v>20059797</v>
      </c>
      <c r="G368" s="534" t="s">
        <v>403</v>
      </c>
      <c r="H368" s="298" t="s">
        <v>69</v>
      </c>
      <c r="I368" s="486"/>
      <c r="J368" s="312"/>
      <c r="K368" s="522"/>
      <c r="L368" s="405">
        <f t="shared" si="12"/>
        <v>960</v>
      </c>
      <c r="M368" s="451"/>
      <c r="N368" s="314"/>
      <c r="O368" s="490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1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2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3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4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8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2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52"/>
      <c r="E369" s="299"/>
      <c r="F369" s="298">
        <v>20060019</v>
      </c>
      <c r="G369" s="332" t="s">
        <v>463</v>
      </c>
      <c r="H369" s="298" t="s">
        <v>69</v>
      </c>
      <c r="I369" s="486"/>
      <c r="J369" s="312"/>
      <c r="K369" s="522"/>
      <c r="L369" s="405">
        <f t="shared" si="12"/>
        <v>7200</v>
      </c>
      <c r="M369" s="451"/>
      <c r="N369" s="314"/>
      <c r="O369" s="490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1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2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3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4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8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2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52"/>
      <c r="E370" s="299"/>
      <c r="F370" s="298">
        <v>20060020</v>
      </c>
      <c r="G370" s="332" t="s">
        <v>464</v>
      </c>
      <c r="H370" s="298" t="s">
        <v>69</v>
      </c>
      <c r="I370" s="486"/>
      <c r="J370" s="312"/>
      <c r="K370" s="522"/>
      <c r="L370" s="405">
        <f t="shared" si="12"/>
        <v>8490</v>
      </c>
      <c r="M370" s="451"/>
      <c r="N370" s="314"/>
      <c r="O370" s="490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1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2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3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4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8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2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52"/>
      <c r="E371" s="299"/>
      <c r="F371" s="298">
        <v>3000002</v>
      </c>
      <c r="G371" s="332" t="s">
        <v>465</v>
      </c>
      <c r="H371" s="298" t="s">
        <v>69</v>
      </c>
      <c r="I371" s="486"/>
      <c r="J371" s="312"/>
      <c r="K371" s="522"/>
      <c r="L371" s="405">
        <f t="shared" si="12"/>
        <v>8</v>
      </c>
      <c r="M371" s="451"/>
      <c r="N371" s="314"/>
      <c r="O371" s="490"/>
      <c r="P371" s="314"/>
      <c r="Q371" s="315"/>
      <c r="R371" s="314"/>
      <c r="S371" s="314"/>
      <c r="T371" s="314"/>
      <c r="U371" s="314"/>
      <c r="V371" s="312"/>
      <c r="W371" s="314"/>
      <c r="X371" s="314"/>
      <c r="Y371" s="491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2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3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4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8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2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52"/>
      <c r="E372" s="299"/>
      <c r="F372" s="298">
        <v>3000000</v>
      </c>
      <c r="G372" s="332" t="s">
        <v>466</v>
      </c>
      <c r="H372" s="298" t="s">
        <v>69</v>
      </c>
      <c r="I372" s="486"/>
      <c r="J372" s="312"/>
      <c r="K372" s="522"/>
      <c r="L372" s="405">
        <f t="shared" si="12"/>
        <v>0</v>
      </c>
      <c r="M372" s="451"/>
      <c r="N372" s="314"/>
      <c r="O372" s="490"/>
      <c r="P372" s="314"/>
      <c r="Q372" s="315"/>
      <c r="R372" s="314"/>
      <c r="S372" s="314"/>
      <c r="T372" s="314"/>
      <c r="U372" s="314"/>
      <c r="V372" s="312"/>
      <c r="W372" s="314"/>
      <c r="X372" s="314"/>
      <c r="Y372" s="491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2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3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4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8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2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52"/>
      <c r="E373" s="299"/>
      <c r="F373" s="298">
        <v>3000003</v>
      </c>
      <c r="G373" s="332" t="s">
        <v>467</v>
      </c>
      <c r="H373" s="298" t="s">
        <v>69</v>
      </c>
      <c r="I373" s="486"/>
      <c r="J373" s="312"/>
      <c r="K373" s="522"/>
      <c r="L373" s="405">
        <f t="shared" si="12"/>
        <v>8</v>
      </c>
      <c r="M373" s="451"/>
      <c r="N373" s="314"/>
      <c r="O373" s="490"/>
      <c r="P373" s="314"/>
      <c r="Q373" s="315"/>
      <c r="R373" s="314"/>
      <c r="S373" s="314"/>
      <c r="T373" s="314"/>
      <c r="U373" s="314"/>
      <c r="V373" s="312"/>
      <c r="W373" s="314"/>
      <c r="X373" s="314"/>
      <c r="Y373" s="491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2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3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4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8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2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52"/>
      <c r="E374" s="299"/>
      <c r="F374" s="298">
        <v>3000004</v>
      </c>
      <c r="G374" s="332" t="s">
        <v>468</v>
      </c>
      <c r="H374" s="298" t="s">
        <v>69</v>
      </c>
      <c r="I374" s="486"/>
      <c r="J374" s="312"/>
      <c r="K374" s="522"/>
      <c r="L374" s="405">
        <f t="shared" si="12"/>
        <v>8</v>
      </c>
      <c r="M374" s="451"/>
      <c r="N374" s="314"/>
      <c r="O374" s="490"/>
      <c r="P374" s="314"/>
      <c r="Q374" s="315"/>
      <c r="R374" s="314"/>
      <c r="S374" s="314"/>
      <c r="T374" s="314"/>
      <c r="U374" s="314"/>
      <c r="V374" s="312"/>
      <c r="W374" s="314"/>
      <c r="X374" s="314"/>
      <c r="Y374" s="491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2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3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4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8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2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52"/>
      <c r="E375" s="299"/>
      <c r="F375" s="298">
        <v>3000001</v>
      </c>
      <c r="G375" s="332" t="s">
        <v>469</v>
      </c>
      <c r="H375" s="298" t="s">
        <v>69</v>
      </c>
      <c r="I375" s="486"/>
      <c r="J375" s="312"/>
      <c r="K375" s="522"/>
      <c r="L375" s="405">
        <f t="shared" si="12"/>
        <v>8</v>
      </c>
      <c r="M375" s="451"/>
      <c r="N375" s="314"/>
      <c r="O375" s="490"/>
      <c r="P375" s="314"/>
      <c r="Q375" s="315"/>
      <c r="R375" s="314"/>
      <c r="S375" s="314"/>
      <c r="T375" s="314"/>
      <c r="U375" s="314"/>
      <c r="V375" s="312"/>
      <c r="W375" s="314"/>
      <c r="X375" s="314"/>
      <c r="Y375" s="491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2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3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4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8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2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52"/>
      <c r="E376" s="299"/>
      <c r="F376" s="298">
        <v>20059087</v>
      </c>
      <c r="G376" s="534" t="s">
        <v>239</v>
      </c>
      <c r="H376" s="298" t="s">
        <v>69</v>
      </c>
      <c r="I376" s="486"/>
      <c r="J376" s="312"/>
      <c r="K376" s="522"/>
      <c r="L376" s="405">
        <f t="shared" si="12"/>
        <v>7460</v>
      </c>
      <c r="M376" s="451"/>
      <c r="N376" s="314"/>
      <c r="O376" s="490"/>
      <c r="P376" s="314"/>
      <c r="Q376" s="315"/>
      <c r="R376" s="314"/>
      <c r="S376" s="314"/>
      <c r="T376" s="314"/>
      <c r="U376" s="314"/>
      <c r="V376" s="312"/>
      <c r="W376" s="314"/>
      <c r="X376" s="314"/>
      <c r="Y376" s="491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2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3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4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8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2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52"/>
      <c r="E377" s="299"/>
      <c r="F377" s="298">
        <v>20060018</v>
      </c>
      <c r="G377" s="534" t="s">
        <v>470</v>
      </c>
      <c r="H377" s="298" t="s">
        <v>69</v>
      </c>
      <c r="I377" s="486"/>
      <c r="J377" s="312"/>
      <c r="K377" s="522"/>
      <c r="L377" s="405">
        <f t="shared" si="12"/>
        <v>2800</v>
      </c>
      <c r="M377" s="451"/>
      <c r="N377" s="314"/>
      <c r="O377" s="490"/>
      <c r="P377" s="314"/>
      <c r="Q377" s="315"/>
      <c r="R377" s="314"/>
      <c r="S377" s="314"/>
      <c r="T377" s="314"/>
      <c r="U377" s="314"/>
      <c r="V377" s="312"/>
      <c r="W377" s="314"/>
      <c r="X377" s="314"/>
      <c r="Y377" s="491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2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3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4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8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2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52"/>
      <c r="E378" s="299"/>
      <c r="F378" s="477">
        <v>20060184</v>
      </c>
      <c r="G378" s="374" t="s">
        <v>471</v>
      </c>
      <c r="H378" s="298" t="s">
        <v>69</v>
      </c>
      <c r="I378" s="486"/>
      <c r="J378" s="312"/>
      <c r="K378" s="522"/>
      <c r="L378" s="405">
        <f t="shared" si="12"/>
        <v>4000</v>
      </c>
      <c r="M378" s="451"/>
      <c r="N378" s="314"/>
      <c r="O378" s="490"/>
      <c r="P378" s="314"/>
      <c r="Q378" s="315"/>
      <c r="R378" s="314"/>
      <c r="S378" s="314"/>
      <c r="T378" s="314"/>
      <c r="U378" s="314"/>
      <c r="V378" s="312"/>
      <c r="W378" s="314"/>
      <c r="X378" s="314"/>
      <c r="Y378" s="491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2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3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4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8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2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3">
        <v>0</v>
      </c>
      <c r="L379" s="159">
        <f t="shared" si="12"/>
        <v>4174</v>
      </c>
      <c r="M379" s="484">
        <v>0</v>
      </c>
      <c r="N379" s="268"/>
      <c r="O379" s="380">
        <v>894</v>
      </c>
      <c r="P379" s="268"/>
      <c r="Q379" s="402"/>
      <c r="R379" s="268"/>
      <c r="S379" s="268"/>
      <c r="T379" s="268"/>
      <c r="U379" s="268"/>
      <c r="V379" s="158"/>
      <c r="W379" s="268"/>
      <c r="X379" s="268"/>
      <c r="Y379" s="381">
        <v>640</v>
      </c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2">
        <v>495</v>
      </c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586">
        <v>1034</v>
      </c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>
        <v>513</v>
      </c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7">
        <v>598</v>
      </c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5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7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49">
        <v>0</v>
      </c>
      <c r="N380" s="173"/>
      <c r="O380" s="337"/>
      <c r="P380" s="173"/>
      <c r="Q380" s="210"/>
      <c r="R380" s="173"/>
      <c r="S380" s="173"/>
      <c r="T380" s="173"/>
      <c r="U380" s="173"/>
      <c r="V380" s="158"/>
      <c r="W380" s="173"/>
      <c r="X380" s="173"/>
      <c r="Y380" s="336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49">
        <v>0</v>
      </c>
      <c r="N381" s="173"/>
      <c r="O381" s="337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6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8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9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1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6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3"/>
      <c r="K382" s="313">
        <v>0</v>
      </c>
      <c r="L382" s="159">
        <f t="shared" si="17"/>
        <v>3349</v>
      </c>
      <c r="M382" s="450"/>
      <c r="N382" s="231"/>
      <c r="O382" s="383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5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7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9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1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3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4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2">
        <v>1113222</v>
      </c>
      <c r="G383" s="332" t="s">
        <v>426</v>
      </c>
      <c r="H383" s="419" t="s">
        <v>42</v>
      </c>
      <c r="I383" s="298"/>
      <c r="J383" s="454"/>
      <c r="K383" s="313"/>
      <c r="L383" s="159">
        <f t="shared" si="17"/>
        <v>3875</v>
      </c>
      <c r="M383" s="451"/>
      <c r="N383" s="317"/>
      <c r="O383" s="358">
        <v>913</v>
      </c>
      <c r="P383" s="422"/>
      <c r="Q383" s="210"/>
      <c r="R383" s="173"/>
      <c r="S383" s="173"/>
      <c r="T383" s="173"/>
      <c r="U383" s="173"/>
      <c r="V383" s="158"/>
      <c r="W383" s="173"/>
      <c r="X383" s="421"/>
      <c r="Y383" s="360">
        <v>511</v>
      </c>
      <c r="Z383" s="422"/>
      <c r="AA383" s="210"/>
      <c r="AB383" s="173"/>
      <c r="AC383" s="173"/>
      <c r="AD383" s="173"/>
      <c r="AE383" s="173"/>
      <c r="AF383" s="158"/>
      <c r="AG383" s="173"/>
      <c r="AH383" s="421"/>
      <c r="AI383" s="359">
        <v>463</v>
      </c>
      <c r="AJ383" s="422"/>
      <c r="AK383" s="210"/>
      <c r="AL383" s="173"/>
      <c r="AM383" s="173"/>
      <c r="AN383" s="173"/>
      <c r="AO383" s="173"/>
      <c r="AP383" s="158"/>
      <c r="AQ383" s="173"/>
      <c r="AR383" s="421"/>
      <c r="AS383" s="361">
        <v>915</v>
      </c>
      <c r="AT383" s="422"/>
      <c r="AU383" s="210"/>
      <c r="AV383" s="173"/>
      <c r="AW383" s="173"/>
      <c r="AX383" s="173"/>
      <c r="AY383" s="173"/>
      <c r="AZ383" s="158"/>
      <c r="BA383" s="173"/>
      <c r="BB383" s="421"/>
      <c r="BC383" s="420">
        <v>523</v>
      </c>
      <c r="BD383" s="422"/>
      <c r="BE383" s="210"/>
      <c r="BF383" s="173"/>
      <c r="BG383" s="173"/>
      <c r="BH383" s="173"/>
      <c r="BI383" s="173"/>
      <c r="BJ383" s="158"/>
      <c r="BK383" s="173"/>
      <c r="BL383" s="421"/>
      <c r="BM383" s="418">
        <v>550</v>
      </c>
      <c r="BN383" s="422"/>
      <c r="BO383" s="210"/>
      <c r="BP383" s="173"/>
      <c r="BQ383" s="173"/>
      <c r="BR383" s="173"/>
      <c r="BS383" s="173"/>
      <c r="BT383" s="158"/>
      <c r="BU383" s="173"/>
      <c r="BV383" s="421"/>
      <c r="BW383" s="363"/>
      <c r="BX383" s="422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1"/>
      <c r="D384" s="432"/>
      <c r="E384" s="253"/>
      <c r="F384" s="433">
        <v>1113223</v>
      </c>
      <c r="G384" s="434" t="s">
        <v>428</v>
      </c>
      <c r="H384" s="256" t="s">
        <v>42</v>
      </c>
      <c r="I384" s="431"/>
      <c r="J384" s="435"/>
      <c r="K384" s="313"/>
      <c r="L384" s="159">
        <f t="shared" si="17"/>
        <v>2978</v>
      </c>
      <c r="M384" s="452"/>
      <c r="N384" s="435"/>
      <c r="O384" s="444">
        <v>667</v>
      </c>
      <c r="P384" s="422"/>
      <c r="Q384" s="210"/>
      <c r="R384" s="173"/>
      <c r="S384" s="173"/>
      <c r="T384" s="173"/>
      <c r="U384" s="173"/>
      <c r="V384" s="158"/>
      <c r="W384" s="173"/>
      <c r="X384" s="421"/>
      <c r="Y384" s="446">
        <v>385</v>
      </c>
      <c r="Z384" s="422"/>
      <c r="AA384" s="210"/>
      <c r="AB384" s="173"/>
      <c r="AC384" s="173"/>
      <c r="AD384" s="173"/>
      <c r="AE384" s="173"/>
      <c r="AF384" s="158"/>
      <c r="AG384" s="173"/>
      <c r="AH384" s="421"/>
      <c r="AI384" s="436">
        <v>376</v>
      </c>
      <c r="AJ384" s="422"/>
      <c r="AK384" s="210"/>
      <c r="AL384" s="173"/>
      <c r="AM384" s="173"/>
      <c r="AN384" s="173"/>
      <c r="AO384" s="173"/>
      <c r="AP384" s="158"/>
      <c r="AQ384" s="173"/>
      <c r="AR384" s="421"/>
      <c r="AS384" s="587">
        <v>751</v>
      </c>
      <c r="AT384" s="422"/>
      <c r="AU384" s="210"/>
      <c r="AV384" s="173"/>
      <c r="AW384" s="173"/>
      <c r="AX384" s="173"/>
      <c r="AY384" s="173"/>
      <c r="AZ384" s="158"/>
      <c r="BA384" s="173"/>
      <c r="BB384" s="421"/>
      <c r="BC384" s="589">
        <v>395</v>
      </c>
      <c r="BD384" s="422"/>
      <c r="BE384" s="210"/>
      <c r="BF384" s="173"/>
      <c r="BG384" s="173"/>
      <c r="BH384" s="173"/>
      <c r="BI384" s="173"/>
      <c r="BJ384" s="158"/>
      <c r="BK384" s="173"/>
      <c r="BL384" s="421"/>
      <c r="BM384" s="590">
        <v>404</v>
      </c>
      <c r="BN384" s="422"/>
      <c r="BO384" s="210"/>
      <c r="BP384" s="173"/>
      <c r="BQ384" s="173"/>
      <c r="BR384" s="173"/>
      <c r="BS384" s="173"/>
      <c r="BT384" s="158"/>
      <c r="BU384" s="173"/>
      <c r="BV384" s="421"/>
      <c r="BW384" s="437"/>
      <c r="BX384" s="422"/>
      <c r="BY384" s="210"/>
      <c r="BZ384" s="173"/>
      <c r="CA384" s="173"/>
      <c r="CB384" s="173"/>
      <c r="CC384" s="173"/>
      <c r="CD384" s="158"/>
      <c r="CE384" s="173"/>
      <c r="CH384" s="156" t="s">
        <v>457</v>
      </c>
    </row>
    <row r="385" spans="1:83" ht="29.25" hidden="1">
      <c r="A385" s="167">
        <v>370</v>
      </c>
      <c r="B385" s="426"/>
      <c r="C385" s="318"/>
      <c r="D385" s="318"/>
      <c r="E385" s="299"/>
      <c r="F385" s="352">
        <v>1113224</v>
      </c>
      <c r="G385" s="374" t="s">
        <v>430</v>
      </c>
      <c r="H385" s="419" t="s">
        <v>42</v>
      </c>
      <c r="I385" s="318"/>
      <c r="J385" s="426"/>
      <c r="K385" s="313"/>
      <c r="L385" s="159">
        <f t="shared" si="17"/>
        <v>2394</v>
      </c>
      <c r="M385" s="451"/>
      <c r="N385" s="318"/>
      <c r="O385" s="445">
        <v>504</v>
      </c>
      <c r="P385" s="422"/>
      <c r="Q385" s="210"/>
      <c r="R385" s="173"/>
      <c r="S385" s="173"/>
      <c r="T385" s="173"/>
      <c r="U385" s="173"/>
      <c r="V385" s="158"/>
      <c r="W385" s="173"/>
      <c r="X385" s="421"/>
      <c r="Y385" s="447">
        <v>303</v>
      </c>
      <c r="Z385" s="422"/>
      <c r="AA385" s="210"/>
      <c r="AB385" s="173"/>
      <c r="AC385" s="173"/>
      <c r="AD385" s="173"/>
      <c r="AE385" s="173"/>
      <c r="AF385" s="158"/>
      <c r="AG385" s="173"/>
      <c r="AH385" s="421"/>
      <c r="AI385" s="359">
        <v>283</v>
      </c>
      <c r="AJ385" s="422"/>
      <c r="AK385" s="210"/>
      <c r="AL385" s="173"/>
      <c r="AM385" s="173"/>
      <c r="AN385" s="173"/>
      <c r="AO385" s="173"/>
      <c r="AP385" s="158"/>
      <c r="AQ385" s="173"/>
      <c r="AR385" s="421"/>
      <c r="AS385" s="361">
        <v>718</v>
      </c>
      <c r="AT385" s="422"/>
      <c r="AU385" s="210"/>
      <c r="AV385" s="173"/>
      <c r="AW385" s="173"/>
      <c r="AX385" s="173"/>
      <c r="AY385" s="173"/>
      <c r="AZ385" s="158"/>
      <c r="BA385" s="173"/>
      <c r="BB385" s="421"/>
      <c r="BC385" s="420">
        <v>301</v>
      </c>
      <c r="BD385" s="422"/>
      <c r="BE385" s="210"/>
      <c r="BF385" s="173"/>
      <c r="BG385" s="173"/>
      <c r="BH385" s="173"/>
      <c r="BI385" s="173"/>
      <c r="BJ385" s="158"/>
      <c r="BK385" s="173"/>
      <c r="BL385" s="421"/>
      <c r="BM385" s="418">
        <v>285</v>
      </c>
      <c r="BN385" s="422"/>
      <c r="BO385" s="210"/>
      <c r="BP385" s="173"/>
      <c r="BQ385" s="173"/>
      <c r="BR385" s="173"/>
      <c r="BS385" s="173"/>
      <c r="BT385" s="158"/>
      <c r="BU385" s="173"/>
      <c r="BV385" s="421"/>
      <c r="BW385" s="363"/>
      <c r="BX385" s="422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6"/>
      <c r="C386" s="318"/>
      <c r="D386" s="318"/>
      <c r="E386" s="299"/>
      <c r="F386" s="352">
        <v>1113225</v>
      </c>
      <c r="G386" s="374" t="s">
        <v>431</v>
      </c>
      <c r="H386" s="419" t="s">
        <v>42</v>
      </c>
      <c r="I386" s="318"/>
      <c r="J386" s="426"/>
      <c r="K386" s="313"/>
      <c r="L386" s="159">
        <f t="shared" si="17"/>
        <v>8719</v>
      </c>
      <c r="M386" s="451"/>
      <c r="N386" s="318"/>
      <c r="O386" s="445">
        <v>2331</v>
      </c>
      <c r="P386" s="422"/>
      <c r="Q386" s="210"/>
      <c r="R386" s="173"/>
      <c r="S386" s="173"/>
      <c r="T386" s="173"/>
      <c r="U386" s="173"/>
      <c r="V386" s="158"/>
      <c r="W386" s="173"/>
      <c r="X386" s="421"/>
      <c r="Y386" s="447">
        <v>853</v>
      </c>
      <c r="Z386" s="422"/>
      <c r="AA386" s="210"/>
      <c r="AB386" s="173"/>
      <c r="AC386" s="173"/>
      <c r="AD386" s="173"/>
      <c r="AE386" s="173"/>
      <c r="AF386" s="158"/>
      <c r="AG386" s="173"/>
      <c r="AH386" s="421"/>
      <c r="AI386" s="359">
        <v>999</v>
      </c>
      <c r="AJ386" s="422"/>
      <c r="AK386" s="210"/>
      <c r="AL386" s="173"/>
      <c r="AM386" s="173"/>
      <c r="AN386" s="173"/>
      <c r="AO386" s="173"/>
      <c r="AP386" s="158"/>
      <c r="AQ386" s="173"/>
      <c r="AR386" s="421"/>
      <c r="AS386" s="588">
        <v>1787</v>
      </c>
      <c r="AT386" s="422"/>
      <c r="AU386" s="210"/>
      <c r="AV386" s="173"/>
      <c r="AW386" s="173"/>
      <c r="AX386" s="173"/>
      <c r="AY386" s="173"/>
      <c r="AZ386" s="158"/>
      <c r="BA386" s="173"/>
      <c r="BB386" s="421"/>
      <c r="BC386" s="420">
        <v>1348</v>
      </c>
      <c r="BD386" s="422"/>
      <c r="BE386" s="210"/>
      <c r="BF386" s="173"/>
      <c r="BG386" s="173"/>
      <c r="BH386" s="173"/>
      <c r="BI386" s="173"/>
      <c r="BJ386" s="158"/>
      <c r="BK386" s="173"/>
      <c r="BL386" s="421"/>
      <c r="BM386" s="418">
        <v>1401</v>
      </c>
      <c r="BN386" s="422"/>
      <c r="BO386" s="210"/>
      <c r="BP386" s="173"/>
      <c r="BQ386" s="173"/>
      <c r="BR386" s="173"/>
      <c r="BS386" s="173"/>
      <c r="BT386" s="158"/>
      <c r="BU386" s="173"/>
      <c r="BV386" s="421"/>
      <c r="BW386" s="363"/>
      <c r="BX386" s="422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6"/>
      <c r="C387" s="318"/>
      <c r="D387" s="318"/>
      <c r="E387" s="299"/>
      <c r="F387" s="352">
        <v>1113226</v>
      </c>
      <c r="G387" s="374" t="s">
        <v>442</v>
      </c>
      <c r="H387" s="256" t="s">
        <v>42</v>
      </c>
      <c r="I387" s="318"/>
      <c r="J387" s="426"/>
      <c r="K387" s="313"/>
      <c r="L387" s="159">
        <f t="shared" si="17"/>
        <v>4069</v>
      </c>
      <c r="M387" s="451"/>
      <c r="N387" s="318"/>
      <c r="O387" s="445">
        <v>1008</v>
      </c>
      <c r="P387" s="422"/>
      <c r="Q387" s="210"/>
      <c r="R387" s="173"/>
      <c r="S387" s="173"/>
      <c r="T387" s="173"/>
      <c r="U387" s="173"/>
      <c r="V387" s="158"/>
      <c r="W387" s="173"/>
      <c r="X387" s="421"/>
      <c r="Y387" s="447">
        <v>520</v>
      </c>
      <c r="Z387" s="422"/>
      <c r="AA387" s="210"/>
      <c r="AB387" s="173"/>
      <c r="AC387" s="173"/>
      <c r="AD387" s="173"/>
      <c r="AE387" s="173"/>
      <c r="AF387" s="158"/>
      <c r="AG387" s="173"/>
      <c r="AH387" s="421"/>
      <c r="AI387" s="359">
        <v>529</v>
      </c>
      <c r="AJ387" s="422"/>
      <c r="AK387" s="210"/>
      <c r="AL387" s="173"/>
      <c r="AM387" s="173"/>
      <c r="AN387" s="173"/>
      <c r="AO387" s="173"/>
      <c r="AP387" s="158"/>
      <c r="AQ387" s="173"/>
      <c r="AR387" s="421"/>
      <c r="AS387" s="361">
        <v>858</v>
      </c>
      <c r="AT387" s="422"/>
      <c r="AU387" s="210"/>
      <c r="AV387" s="173"/>
      <c r="AW387" s="173"/>
      <c r="AX387" s="173"/>
      <c r="AY387" s="173"/>
      <c r="AZ387" s="158"/>
      <c r="BA387" s="173"/>
      <c r="BB387" s="421"/>
      <c r="BC387" s="420">
        <v>603</v>
      </c>
      <c r="BD387" s="422"/>
      <c r="BE387" s="210"/>
      <c r="BF387" s="173"/>
      <c r="BG387" s="173"/>
      <c r="BH387" s="173"/>
      <c r="BI387" s="173"/>
      <c r="BJ387" s="158"/>
      <c r="BK387" s="173"/>
      <c r="BL387" s="421"/>
      <c r="BM387" s="418">
        <v>551</v>
      </c>
      <c r="BN387" s="422"/>
      <c r="BO387" s="210"/>
      <c r="BP387" s="173"/>
      <c r="BQ387" s="173"/>
      <c r="BR387" s="173"/>
      <c r="BS387" s="173"/>
      <c r="BT387" s="158"/>
      <c r="BU387" s="173"/>
      <c r="BV387" s="421"/>
      <c r="BW387" s="363"/>
      <c r="BX387" s="422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6"/>
      <c r="C388" s="318"/>
      <c r="D388" s="318"/>
      <c r="E388" s="299"/>
      <c r="F388" s="352">
        <v>1113227</v>
      </c>
      <c r="G388" s="374" t="s">
        <v>443</v>
      </c>
      <c r="H388" s="419" t="s">
        <v>42</v>
      </c>
      <c r="I388" s="318"/>
      <c r="J388" s="426"/>
      <c r="K388" s="313"/>
      <c r="L388" s="159">
        <f t="shared" si="17"/>
        <v>3889</v>
      </c>
      <c r="M388" s="451"/>
      <c r="N388" s="318"/>
      <c r="O388" s="445">
        <v>1022</v>
      </c>
      <c r="P388" s="422"/>
      <c r="Q388" s="210"/>
      <c r="R388" s="173"/>
      <c r="S388" s="173"/>
      <c r="T388" s="173"/>
      <c r="U388" s="173"/>
      <c r="V388" s="158"/>
      <c r="W388" s="173"/>
      <c r="X388" s="421"/>
      <c r="Y388" s="447">
        <v>488</v>
      </c>
      <c r="Z388" s="422"/>
      <c r="AA388" s="210"/>
      <c r="AB388" s="173"/>
      <c r="AC388" s="173"/>
      <c r="AD388" s="173"/>
      <c r="AE388" s="173"/>
      <c r="AF388" s="158"/>
      <c r="AG388" s="173"/>
      <c r="AH388" s="421"/>
      <c r="AI388" s="359">
        <v>475</v>
      </c>
      <c r="AJ388" s="422"/>
      <c r="AK388" s="210"/>
      <c r="AL388" s="173"/>
      <c r="AM388" s="173"/>
      <c r="AN388" s="173"/>
      <c r="AO388" s="173"/>
      <c r="AP388" s="158"/>
      <c r="AQ388" s="173"/>
      <c r="AR388" s="421"/>
      <c r="AS388" s="361">
        <v>785</v>
      </c>
      <c r="AT388" s="422"/>
      <c r="AU388" s="210"/>
      <c r="AV388" s="173"/>
      <c r="AW388" s="173"/>
      <c r="AX388" s="173"/>
      <c r="AY388" s="173"/>
      <c r="AZ388" s="158"/>
      <c r="BA388" s="173"/>
      <c r="BB388" s="421"/>
      <c r="BC388" s="420">
        <v>562</v>
      </c>
      <c r="BD388" s="422"/>
      <c r="BE388" s="210"/>
      <c r="BF388" s="173"/>
      <c r="BG388" s="173"/>
      <c r="BH388" s="173"/>
      <c r="BI388" s="173"/>
      <c r="BJ388" s="158"/>
      <c r="BK388" s="173"/>
      <c r="BL388" s="421"/>
      <c r="BM388" s="418">
        <v>557</v>
      </c>
      <c r="BN388" s="422"/>
      <c r="BO388" s="210"/>
      <c r="BP388" s="173"/>
      <c r="BQ388" s="173"/>
      <c r="BR388" s="173"/>
      <c r="BS388" s="173"/>
      <c r="BT388" s="158"/>
      <c r="BU388" s="173"/>
      <c r="BV388" s="421"/>
      <c r="BW388" s="363"/>
      <c r="BX388" s="422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6"/>
      <c r="C389" s="318"/>
      <c r="D389" s="318"/>
      <c r="E389" s="299"/>
      <c r="F389" s="352">
        <v>1113228</v>
      </c>
      <c r="G389" s="374" t="s">
        <v>444</v>
      </c>
      <c r="H389" s="419" t="s">
        <v>42</v>
      </c>
      <c r="I389" s="318"/>
      <c r="J389" s="426"/>
      <c r="K389" s="313"/>
      <c r="L389" s="159">
        <f t="shared" si="17"/>
        <v>3984</v>
      </c>
      <c r="M389" s="451"/>
      <c r="N389" s="318"/>
      <c r="O389" s="445">
        <v>1004</v>
      </c>
      <c r="P389" s="422"/>
      <c r="Q389" s="210"/>
      <c r="R389" s="173"/>
      <c r="S389" s="173"/>
      <c r="T389" s="173"/>
      <c r="U389" s="173"/>
      <c r="V389" s="158"/>
      <c r="W389" s="173"/>
      <c r="X389" s="421"/>
      <c r="Y389" s="447">
        <v>516</v>
      </c>
      <c r="Z389" s="422"/>
      <c r="AA389" s="210"/>
      <c r="AB389" s="173"/>
      <c r="AC389" s="173"/>
      <c r="AD389" s="173"/>
      <c r="AE389" s="173"/>
      <c r="AF389" s="158"/>
      <c r="AG389" s="173"/>
      <c r="AH389" s="421"/>
      <c r="AI389" s="359">
        <v>492</v>
      </c>
      <c r="AJ389" s="422"/>
      <c r="AK389" s="210"/>
      <c r="AL389" s="173"/>
      <c r="AM389" s="173"/>
      <c r="AN389" s="173"/>
      <c r="AO389" s="173"/>
      <c r="AP389" s="158"/>
      <c r="AQ389" s="173"/>
      <c r="AR389" s="421"/>
      <c r="AS389" s="361">
        <v>830</v>
      </c>
      <c r="AT389" s="422"/>
      <c r="AU389" s="210"/>
      <c r="AV389" s="173"/>
      <c r="AW389" s="173"/>
      <c r="AX389" s="173"/>
      <c r="AY389" s="173"/>
      <c r="AZ389" s="158"/>
      <c r="BA389" s="173"/>
      <c r="BB389" s="421"/>
      <c r="BC389" s="420">
        <v>597</v>
      </c>
      <c r="BD389" s="422"/>
      <c r="BE389" s="210"/>
      <c r="BF389" s="173"/>
      <c r="BG389" s="173"/>
      <c r="BH389" s="173"/>
      <c r="BI389" s="173"/>
      <c r="BJ389" s="158"/>
      <c r="BK389" s="173"/>
      <c r="BL389" s="421"/>
      <c r="BM389" s="418">
        <v>545</v>
      </c>
      <c r="BN389" s="422"/>
      <c r="BO389" s="210"/>
      <c r="BP389" s="173"/>
      <c r="BQ389" s="173"/>
      <c r="BR389" s="173"/>
      <c r="BS389" s="173"/>
      <c r="BT389" s="158"/>
      <c r="BU389" s="173"/>
      <c r="BV389" s="421"/>
      <c r="BW389" s="363"/>
      <c r="BX389" s="422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0"/>
      <c r="C390" s="298"/>
      <c r="D390" s="298"/>
      <c r="E390" s="299"/>
      <c r="F390" s="352">
        <v>1113229</v>
      </c>
      <c r="G390" s="374" t="s">
        <v>472</v>
      </c>
      <c r="H390" s="419" t="s">
        <v>42</v>
      </c>
      <c r="I390" s="298"/>
      <c r="J390" s="454"/>
      <c r="K390" s="313"/>
      <c r="L390" s="159">
        <f t="shared" si="17"/>
        <v>7527</v>
      </c>
      <c r="M390" s="451"/>
      <c r="N390" s="314"/>
      <c r="O390" s="585"/>
      <c r="P390" s="422"/>
      <c r="Q390" s="210"/>
      <c r="R390" s="173"/>
      <c r="S390" s="173"/>
      <c r="T390" s="173"/>
      <c r="U390" s="173"/>
      <c r="V390" s="158"/>
      <c r="W390" s="173"/>
      <c r="X390" s="421"/>
      <c r="Y390" s="360">
        <v>4026</v>
      </c>
      <c r="Z390" s="422"/>
      <c r="AA390" s="210"/>
      <c r="AB390" s="173"/>
      <c r="AC390" s="173"/>
      <c r="AD390" s="173"/>
      <c r="AE390" s="173"/>
      <c r="AF390" s="158"/>
      <c r="AG390" s="173"/>
      <c r="AH390" s="421"/>
      <c r="AI390" s="359">
        <v>0</v>
      </c>
      <c r="AJ390" s="422"/>
      <c r="AK390" s="210"/>
      <c r="AL390" s="173"/>
      <c r="AM390" s="173"/>
      <c r="AN390" s="173"/>
      <c r="AO390" s="173"/>
      <c r="AP390" s="158"/>
      <c r="AQ390" s="173"/>
      <c r="AR390" s="421"/>
      <c r="AS390" s="361">
        <v>3501</v>
      </c>
      <c r="AT390" s="422"/>
      <c r="AU390" s="210"/>
      <c r="AV390" s="173"/>
      <c r="AW390" s="173"/>
      <c r="AX390" s="173"/>
      <c r="AY390" s="173"/>
      <c r="AZ390" s="158"/>
      <c r="BA390" s="173"/>
      <c r="BB390" s="421"/>
      <c r="BC390" s="420">
        <v>0</v>
      </c>
      <c r="BD390" s="422"/>
      <c r="BE390" s="210"/>
      <c r="BF390" s="173"/>
      <c r="BG390" s="173"/>
      <c r="BH390" s="173"/>
      <c r="BI390" s="173"/>
      <c r="BJ390" s="158"/>
      <c r="BK390" s="173"/>
      <c r="BL390" s="421"/>
      <c r="BM390" s="418">
        <v>0</v>
      </c>
      <c r="BN390" s="422"/>
      <c r="BO390" s="210"/>
      <c r="BP390" s="173"/>
      <c r="BQ390" s="173"/>
      <c r="BR390" s="173"/>
      <c r="BS390" s="173"/>
      <c r="BT390" s="158"/>
      <c r="BU390" s="173"/>
      <c r="BV390" s="421"/>
      <c r="BW390" s="363"/>
      <c r="BX390" s="422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473</v>
      </c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1"/>
  <sheetViews>
    <sheetView topLeftCell="B1" zoomScale="90" zoomScaleNormal="90" workbookViewId="0">
      <selection activeCell="G141" sqref="G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21"/>
      <c r="K1" s="622"/>
      <c r="L1" s="635"/>
      <c r="M1" s="636"/>
      <c r="N1" s="642" t="s">
        <v>460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27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2090</v>
      </c>
      <c r="M9" s="172">
        <v>0</v>
      </c>
      <c r="N9" s="173"/>
      <c r="O9" s="218">
        <v>1860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8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>
        <v>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18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325</v>
      </c>
      <c r="M62" s="172">
        <v>0</v>
      </c>
      <c r="N62" s="173"/>
      <c r="O62" s="368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135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322</v>
      </c>
      <c r="M101" s="172">
        <v>0</v>
      </c>
      <c r="N101" s="173"/>
      <c r="O101" s="368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53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5768</v>
      </c>
      <c r="M104" s="172">
        <v>0</v>
      </c>
      <c r="N104" s="173"/>
      <c r="O104" s="341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927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985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1">
        <v>1207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202">
        <v>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27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620</v>
      </c>
      <c r="M114" s="172">
        <v>0</v>
      </c>
      <c r="N114" s="173"/>
      <c r="O114" s="368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17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9704</v>
      </c>
      <c r="M141" s="172">
        <v>0</v>
      </c>
      <c r="N141" s="173"/>
      <c r="O141" s="341">
        <v>1959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1691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1292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9">
        <v>1627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1350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1785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6081</v>
      </c>
      <c r="M144" s="172">
        <v>0</v>
      </c>
      <c r="N144" s="173"/>
      <c r="O144" s="341">
        <v>1229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1046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9">
        <v>1023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714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1359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480+1500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7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6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8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9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6800</v>
      </c>
      <c r="M169" s="172">
        <v>0</v>
      </c>
      <c r="N169" s="173"/>
      <c r="O169" s="341">
        <v>1279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1109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745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9">
        <v>1223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809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1635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/>
      <c r="B170" s="168"/>
      <c r="C170" s="168"/>
      <c r="D170" s="168"/>
      <c r="E170" s="170"/>
      <c r="F170" s="168"/>
      <c r="G170" s="171" t="s">
        <v>475</v>
      </c>
      <c r="H170" s="168" t="s">
        <v>27</v>
      </c>
      <c r="I170" s="168"/>
      <c r="J170" s="158"/>
      <c r="K170" s="172"/>
      <c r="L170" s="159">
        <f t="shared" si="0"/>
        <v>30</v>
      </c>
      <c r="M170" s="172"/>
      <c r="N170" s="173"/>
      <c r="O170" s="341">
        <v>20</v>
      </c>
      <c r="P170" s="173"/>
      <c r="Q170" s="210"/>
      <c r="R170" s="173"/>
      <c r="S170" s="173"/>
      <c r="T170" s="173"/>
      <c r="U170" s="173"/>
      <c r="V170" s="220"/>
      <c r="W170" s="173"/>
      <c r="X170" s="173"/>
      <c r="Y170" s="336"/>
      <c r="Z170" s="173"/>
      <c r="AA170" s="210"/>
      <c r="AB170" s="173"/>
      <c r="AC170" s="173"/>
      <c r="AD170" s="173"/>
      <c r="AE170" s="173"/>
      <c r="AF170" s="158"/>
      <c r="AG170" s="173"/>
      <c r="AH170" s="173"/>
      <c r="AI170" s="343"/>
      <c r="AJ170" s="173"/>
      <c r="AK170" s="210"/>
      <c r="AL170" s="173"/>
      <c r="AM170" s="173"/>
      <c r="AN170" s="173"/>
      <c r="AO170" s="173"/>
      <c r="AP170" s="220"/>
      <c r="AQ170" s="173"/>
      <c r="AR170" s="173"/>
      <c r="AS170" s="339"/>
      <c r="AT170" s="173"/>
      <c r="AU170" s="210"/>
      <c r="AV170" s="173"/>
      <c r="AW170" s="173"/>
      <c r="AX170" s="173"/>
      <c r="AY170" s="173"/>
      <c r="AZ170" s="158"/>
      <c r="BA170" s="173"/>
      <c r="BB170" s="173"/>
      <c r="BC170" s="334">
        <v>10</v>
      </c>
      <c r="BD170" s="173"/>
      <c r="BE170" s="210"/>
      <c r="BF170" s="173"/>
      <c r="BG170" s="173"/>
      <c r="BH170" s="173"/>
      <c r="BI170" s="173"/>
      <c r="BJ170" s="220"/>
      <c r="BK170" s="173"/>
      <c r="BL170" s="173"/>
      <c r="BM170" s="607"/>
      <c r="BN170" s="173"/>
      <c r="BO170" s="210"/>
      <c r="BP170" s="173"/>
      <c r="BQ170" s="173"/>
      <c r="BR170" s="173"/>
      <c r="BS170" s="173"/>
      <c r="BT170" s="158"/>
      <c r="BU170" s="173"/>
      <c r="BV170" s="173"/>
      <c r="BW170" s="376"/>
      <c r="BX170" s="173"/>
      <c r="BY170" s="210"/>
      <c r="BZ170" s="173"/>
      <c r="CA170" s="173"/>
      <c r="CB170" s="173"/>
      <c r="CC170" s="173"/>
      <c r="CD170" s="158"/>
      <c r="CE170" s="173"/>
    </row>
    <row r="171" spans="1:83" ht="26.25" hidden="1">
      <c r="A171" s="167">
        <v>166</v>
      </c>
      <c r="B171" s="168"/>
      <c r="C171" s="168"/>
      <c r="D171" s="168"/>
      <c r="E171" s="170"/>
      <c r="F171" s="184">
        <v>1113093</v>
      </c>
      <c r="G171" s="185" t="s">
        <v>196</v>
      </c>
      <c r="H171" s="178" t="s">
        <v>27</v>
      </c>
      <c r="I171" s="168"/>
      <c r="J171" s="158"/>
      <c r="K171" s="172">
        <v>0</v>
      </c>
      <c r="L171" s="177">
        <f t="shared" si="0"/>
        <v>57</v>
      </c>
      <c r="M171" s="172">
        <v>0</v>
      </c>
      <c r="N171" s="173"/>
      <c r="O171" s="218">
        <v>27</v>
      </c>
      <c r="P171" s="173"/>
      <c r="Q171" s="210"/>
      <c r="R171" s="173"/>
      <c r="S171" s="173"/>
      <c r="T171" s="173"/>
      <c r="U171" s="219"/>
      <c r="V171" s="220"/>
      <c r="W171" s="173"/>
      <c r="X171" s="173"/>
      <c r="Y171" s="211"/>
      <c r="Z171" s="173"/>
      <c r="AA171" s="210"/>
      <c r="AB171" s="173"/>
      <c r="AC171" s="173"/>
      <c r="AD171" s="173"/>
      <c r="AE171" s="219"/>
      <c r="AF171" s="158"/>
      <c r="AG171" s="173"/>
      <c r="AH171" s="173"/>
      <c r="AI171" s="212"/>
      <c r="AJ171" s="219"/>
      <c r="AK171" s="210"/>
      <c r="AL171" s="173"/>
      <c r="AM171" s="173"/>
      <c r="AN171" s="173"/>
      <c r="AO171" s="219"/>
      <c r="AP171" s="158"/>
      <c r="AQ171" s="173"/>
      <c r="AR171" s="173"/>
      <c r="AS171" s="213"/>
      <c r="AT171" s="173"/>
      <c r="AU171" s="210"/>
      <c r="AV171" s="173"/>
      <c r="AW171" s="173"/>
      <c r="AX171" s="173"/>
      <c r="AY171" s="219"/>
      <c r="AZ171" s="158"/>
      <c r="BA171" s="173"/>
      <c r="BB171" s="173"/>
      <c r="BC171" s="207">
        <v>30</v>
      </c>
      <c r="BD171" s="173"/>
      <c r="BE171" s="210"/>
      <c r="BF171" s="173"/>
      <c r="BG171" s="173"/>
      <c r="BH171" s="173"/>
      <c r="BI171" s="219"/>
      <c r="BJ171" s="158"/>
      <c r="BK171" s="219"/>
      <c r="BL171" s="173"/>
      <c r="BM171" s="214"/>
      <c r="BN171" s="173"/>
      <c r="BO171" s="210"/>
      <c r="BP171" s="173"/>
      <c r="BQ171" s="173"/>
      <c r="BR171" s="173"/>
      <c r="BS171" s="219"/>
      <c r="BT171" s="158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219">
        <v>0</v>
      </c>
      <c r="CD171" s="158">
        <f t="shared" si="2"/>
        <v>0</v>
      </c>
      <c r="CE171" s="173">
        <v>0</v>
      </c>
    </row>
    <row r="172" spans="1:83" ht="26.25" hidden="1">
      <c r="A172" s="167">
        <v>167</v>
      </c>
      <c r="B172" s="168"/>
      <c r="C172" s="168"/>
      <c r="D172" s="168"/>
      <c r="E172" s="170"/>
      <c r="F172" s="168">
        <v>20039963</v>
      </c>
      <c r="G172" s="171" t="s">
        <v>197</v>
      </c>
      <c r="H172" s="168" t="s">
        <v>69</v>
      </c>
      <c r="I172" s="168"/>
      <c r="J172" s="158"/>
      <c r="K172" s="172">
        <v>0</v>
      </c>
      <c r="L172" s="177">
        <f t="shared" si="0"/>
        <v>17384</v>
      </c>
      <c r="M172" s="172">
        <v>0</v>
      </c>
      <c r="N172" s="173"/>
      <c r="O172" s="218">
        <v>2070</v>
      </c>
      <c r="P172" s="173"/>
      <c r="Q172" s="210"/>
      <c r="R172" s="173"/>
      <c r="S172" s="173"/>
      <c r="T172" s="173"/>
      <c r="U172" s="173"/>
      <c r="V172" s="220"/>
      <c r="W172" s="173"/>
      <c r="X172" s="173"/>
      <c r="Y172" s="221">
        <v>2744</v>
      </c>
      <c r="Z172" s="173"/>
      <c r="AA172" s="210"/>
      <c r="AB172" s="173"/>
      <c r="AC172" s="173"/>
      <c r="AD172" s="173"/>
      <c r="AE172" s="173"/>
      <c r="AF172" s="220"/>
      <c r="AG172" s="173"/>
      <c r="AH172" s="173"/>
      <c r="AI172" s="222">
        <v>3060</v>
      </c>
      <c r="AJ172" s="173"/>
      <c r="AK172" s="210"/>
      <c r="AL172" s="173"/>
      <c r="AM172" s="173"/>
      <c r="AN172" s="173"/>
      <c r="AO172" s="173"/>
      <c r="AP172" s="220"/>
      <c r="AQ172" s="173"/>
      <c r="AR172" s="173"/>
      <c r="AS172" s="248">
        <v>3060</v>
      </c>
      <c r="AT172" s="173"/>
      <c r="AU172" s="210"/>
      <c r="AV172" s="173"/>
      <c r="AW172" s="173"/>
      <c r="AX172" s="173"/>
      <c r="AY172" s="173"/>
      <c r="AZ172" s="220"/>
      <c r="BA172" s="173"/>
      <c r="BB172" s="173"/>
      <c r="BC172" s="223">
        <f>720+2430</f>
        <v>3150</v>
      </c>
      <c r="BD172" s="173"/>
      <c r="BE172" s="210"/>
      <c r="BF172" s="173"/>
      <c r="BG172" s="173"/>
      <c r="BH172" s="173"/>
      <c r="BI172" s="173"/>
      <c r="BJ172" s="220"/>
      <c r="BK172" s="173"/>
      <c r="BL172" s="173"/>
      <c r="BM172" s="224">
        <v>3300</v>
      </c>
      <c r="BN172" s="173"/>
      <c r="BO172" s="210"/>
      <c r="BP172" s="173"/>
      <c r="BQ172" s="173"/>
      <c r="BR172" s="173"/>
      <c r="BS172" s="173"/>
      <c r="BT172" s="220"/>
      <c r="BU172" s="173"/>
      <c r="BV172" s="173"/>
      <c r="BW172" s="215"/>
      <c r="BX172" s="173"/>
      <c r="BY172" s="210">
        <f t="shared" si="1"/>
        <v>0</v>
      </c>
      <c r="BZ172" s="173">
        <v>0</v>
      </c>
      <c r="CA172" s="173">
        <v>0</v>
      </c>
      <c r="CB172" s="173">
        <v>0</v>
      </c>
      <c r="CC172" s="173">
        <v>0</v>
      </c>
      <c r="CD172" s="158">
        <f t="shared" si="2"/>
        <v>0</v>
      </c>
      <c r="CE172" s="173">
        <v>0</v>
      </c>
    </row>
    <row r="173" spans="1:83" ht="26.25" hidden="1">
      <c r="A173" s="167">
        <v>168</v>
      </c>
      <c r="B173" s="175"/>
      <c r="C173" s="169"/>
      <c r="D173" s="168"/>
      <c r="E173" s="168"/>
      <c r="F173" s="168">
        <v>1004046</v>
      </c>
      <c r="G173" s="171" t="s">
        <v>198</v>
      </c>
      <c r="H173" s="168"/>
      <c r="I173" s="168"/>
      <c r="J173" s="158"/>
      <c r="K173" s="172">
        <v>0</v>
      </c>
      <c r="L173" s="177">
        <f t="shared" si="0"/>
        <v>0</v>
      </c>
      <c r="M173" s="172">
        <v>0</v>
      </c>
      <c r="N173" s="173"/>
      <c r="O173" s="225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1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>
        <f t="shared" si="1"/>
        <v>0</v>
      </c>
      <c r="BZ173" s="219">
        <v>0</v>
      </c>
      <c r="CA173" s="173">
        <v>0</v>
      </c>
      <c r="CB173" s="173">
        <v>0</v>
      </c>
      <c r="CC173" s="219">
        <v>0</v>
      </c>
      <c r="CD173" s="158">
        <f t="shared" si="2"/>
        <v>0</v>
      </c>
      <c r="CE173" s="173">
        <v>0</v>
      </c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57</v>
      </c>
      <c r="M174" s="172">
        <v>0</v>
      </c>
      <c r="N174" s="173"/>
      <c r="O174" s="202">
        <v>28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593</v>
      </c>
      <c r="M175" s="172">
        <v>0</v>
      </c>
      <c r="N175" s="173"/>
      <c r="O175" s="368">
        <v>22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6">
        <v>143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69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39">
        <v>215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0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1">
        <v>189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6857</v>
      </c>
      <c r="M181" s="172">
        <v>0</v>
      </c>
      <c r="N181" s="173"/>
      <c r="O181" s="341">
        <v>1375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40">
        <v>1181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3">
        <v>800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5">
        <v>1170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4">
        <v>815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31">
        <v>1516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12900</v>
      </c>
      <c r="M186" s="172">
        <v>0</v>
      </c>
      <c r="N186" s="173"/>
      <c r="O186" s="218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1920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660+1800</f>
        <v>2460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10178</v>
      </c>
      <c r="M205" s="172">
        <v>0</v>
      </c>
      <c r="N205" s="173"/>
      <c r="O205" s="218">
        <v>1358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1100+700</f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18116</v>
      </c>
      <c r="M223" s="172">
        <v>0</v>
      </c>
      <c r="N223" s="173"/>
      <c r="O223" s="218">
        <v>2556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3060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2232+900</f>
        <v>3132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15988</v>
      </c>
      <c r="M224" s="172">
        <v>0</v>
      </c>
      <c r="N224" s="173"/>
      <c r="O224" s="218">
        <v>2196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2772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756+2016</f>
        <v>2772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18604</v>
      </c>
      <c r="M225" s="172">
        <v>0</v>
      </c>
      <c r="N225" s="173"/>
      <c r="O225" s="218">
        <v>2624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2240+1024</f>
        <v>3264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19160</v>
      </c>
      <c r="M301" s="172">
        <v>0</v>
      </c>
      <c r="N301" s="173"/>
      <c r="O301" s="218">
        <v>2700</v>
      </c>
      <c r="P301" s="221"/>
      <c r="Q301" s="222"/>
      <c r="R301" s="248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33"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34">
        <f>1020+2640</f>
        <v>3660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35">
        <v>3500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158"/>
      <c r="W322" s="173"/>
      <c r="X322" s="173"/>
      <c r="Y322" s="336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8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11"/>
        <v>5916</v>
      </c>
      <c r="M323" s="172">
        <v>0</v>
      </c>
      <c r="N323" s="173"/>
      <c r="O323" s="340">
        <v>1194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6">
        <v>922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2">
        <v>731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39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4">
        <v>772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1">
        <v>1247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5436</v>
      </c>
      <c r="M324" s="172">
        <v>0</v>
      </c>
      <c r="N324" s="173"/>
      <c r="O324" s="341">
        <v>1097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839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640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979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724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1">
        <v>1157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9127</v>
      </c>
      <c r="M325" s="172">
        <v>0</v>
      </c>
      <c r="N325" s="173"/>
      <c r="O325" s="341">
        <v>2551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40">
        <v>1259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>
        <v>1270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>
        <v>1394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>
        <v>1118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1">
        <v>1535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41"/>
      <c r="P326" s="173"/>
      <c r="Q326" s="210"/>
      <c r="R326" s="173"/>
      <c r="S326" s="173"/>
      <c r="T326" s="173"/>
      <c r="U326" s="219"/>
      <c r="V326" s="220"/>
      <c r="W326" s="173"/>
      <c r="X326" s="173"/>
      <c r="Y326" s="336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9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1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9">
        <v>20056840</v>
      </c>
      <c r="G329" s="35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594">
        <v>20057082</v>
      </c>
      <c r="G330" s="595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596">
        <v>20057083</v>
      </c>
      <c r="G331" s="597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598">
        <v>20057396</v>
      </c>
      <c r="G332" s="599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598">
        <v>20057091</v>
      </c>
      <c r="G333" s="599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596">
        <v>22057022</v>
      </c>
      <c r="G334" s="60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594">
        <v>20056642</v>
      </c>
      <c r="G335" s="601" t="s">
        <v>362</v>
      </c>
      <c r="H335" s="235" t="s">
        <v>69</v>
      </c>
      <c r="I335" s="235"/>
      <c r="J335" s="278"/>
      <c r="K335" s="172">
        <v>0</v>
      </c>
      <c r="L335" s="279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40"/>
      <c r="P336" s="173"/>
      <c r="Q336" s="210"/>
      <c r="R336" s="173"/>
      <c r="S336" s="173"/>
      <c r="T336" s="173"/>
      <c r="U336" s="173"/>
      <c r="V336" s="220"/>
      <c r="W336" s="173"/>
      <c r="X336" s="173"/>
      <c r="Y336" s="336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2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9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4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1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41"/>
      <c r="P337" s="173"/>
      <c r="Q337" s="210"/>
      <c r="R337" s="219"/>
      <c r="S337" s="173"/>
      <c r="T337" s="173"/>
      <c r="U337" s="219"/>
      <c r="V337" s="220"/>
      <c r="W337" s="173"/>
      <c r="X337" s="219"/>
      <c r="Y337" s="336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1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98">
        <v>20058107</v>
      </c>
      <c r="G344" s="332" t="s">
        <v>424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10580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1440+480</f>
        <v>1920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53">
        <v>1001001087</v>
      </c>
      <c r="G345" s="354" t="s">
        <v>377</v>
      </c>
      <c r="H345" s="355" t="s">
        <v>378</v>
      </c>
      <c r="I345" s="355"/>
      <c r="J345" s="356"/>
      <c r="K345" s="357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6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1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3">
        <v>1001001088</v>
      </c>
      <c r="G346" s="354" t="s">
        <v>379</v>
      </c>
      <c r="H346" s="355" t="s">
        <v>378</v>
      </c>
      <c r="I346" s="355"/>
      <c r="J346" s="356"/>
      <c r="K346" s="357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36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1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3">
        <v>1001001089</v>
      </c>
      <c r="G347" s="354" t="s">
        <v>380</v>
      </c>
      <c r="H347" s="355" t="s">
        <v>378</v>
      </c>
      <c r="I347" s="355"/>
      <c r="J347" s="356"/>
      <c r="K347" s="357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36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1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3">
        <v>1001001110</v>
      </c>
      <c r="G348" s="354" t="s">
        <v>381</v>
      </c>
      <c r="H348" s="355" t="s">
        <v>378</v>
      </c>
      <c r="I348" s="355"/>
      <c r="J348" s="356"/>
      <c r="K348" s="357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6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3">
        <v>1001001111</v>
      </c>
      <c r="G349" s="354" t="s">
        <v>382</v>
      </c>
      <c r="H349" s="355" t="s">
        <v>378</v>
      </c>
      <c r="I349" s="355"/>
      <c r="J349" s="356"/>
      <c r="K349" s="357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36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1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3">
        <v>1001001112</v>
      </c>
      <c r="G350" s="354" t="s">
        <v>383</v>
      </c>
      <c r="H350" s="355" t="s">
        <v>378</v>
      </c>
      <c r="I350" s="355"/>
      <c r="J350" s="356"/>
      <c r="K350" s="357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36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1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53">
        <v>1001001113</v>
      </c>
      <c r="G351" s="354" t="s">
        <v>384</v>
      </c>
      <c r="H351" s="355" t="s">
        <v>378</v>
      </c>
      <c r="I351" s="355"/>
      <c r="J351" s="356"/>
      <c r="K351" s="357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6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53">
        <v>1001001114</v>
      </c>
      <c r="G352" s="354" t="s">
        <v>385</v>
      </c>
      <c r="H352" s="355" t="s">
        <v>378</v>
      </c>
      <c r="I352" s="355"/>
      <c r="J352" s="356"/>
      <c r="K352" s="357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36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602">
        <v>20058428</v>
      </c>
      <c r="G353" s="603" t="s">
        <v>440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37"/>
      <c r="P353" s="173"/>
      <c r="Q353" s="210"/>
      <c r="R353" s="173"/>
      <c r="S353" s="173"/>
      <c r="T353" s="173"/>
      <c r="U353" s="173"/>
      <c r="V353" s="158"/>
      <c r="W353" s="173"/>
      <c r="X353" s="173"/>
      <c r="Y353" s="336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8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9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596">
        <v>20058608</v>
      </c>
      <c r="G354" s="603" t="s">
        <v>441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37"/>
      <c r="P354" s="173"/>
      <c r="Q354" s="210"/>
      <c r="R354" s="173"/>
      <c r="S354" s="173"/>
      <c r="T354" s="173"/>
      <c r="U354" s="173"/>
      <c r="V354" s="158"/>
      <c r="W354" s="173"/>
      <c r="X354" s="173"/>
      <c r="Y354" s="336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8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9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1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596">
        <v>20058609</v>
      </c>
      <c r="G355" s="603" t="s">
        <v>434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37"/>
      <c r="P355" s="173"/>
      <c r="Q355" s="210"/>
      <c r="R355" s="173"/>
      <c r="S355" s="173"/>
      <c r="T355" s="173"/>
      <c r="U355" s="173"/>
      <c r="V355" s="158"/>
      <c r="W355" s="173"/>
      <c r="X355" s="173"/>
      <c r="Y355" s="336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8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9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1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6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580">
        <v>20059076</v>
      </c>
      <c r="G356" s="581" t="s">
        <v>435</v>
      </c>
      <c r="H356" s="519" t="s">
        <v>69</v>
      </c>
      <c r="I356" s="377"/>
      <c r="J356" s="378"/>
      <c r="K356" s="250"/>
      <c r="L356" s="159">
        <f t="shared" si="11"/>
        <v>0</v>
      </c>
      <c r="M356" s="250"/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6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86"/>
      <c r="E357" s="253"/>
      <c r="F357" s="496">
        <v>20059086</v>
      </c>
      <c r="G357" s="514" t="s">
        <v>436</v>
      </c>
      <c r="H357" s="298" t="s">
        <v>69</v>
      </c>
      <c r="I357" s="187"/>
      <c r="J357" s="230"/>
      <c r="K357" s="250">
        <v>0</v>
      </c>
      <c r="L357" s="159">
        <f>SUM(O357,Y357,AI357,AS357,BC357,BM357,BW357)</f>
        <v>0</v>
      </c>
      <c r="M357" s="379">
        <v>0</v>
      </c>
      <c r="N357" s="231"/>
      <c r="O357" s="384"/>
      <c r="P357" s="231"/>
      <c r="Q357" s="210"/>
      <c r="R357" s="231"/>
      <c r="S357" s="231"/>
      <c r="T357" s="231"/>
      <c r="U357" s="231"/>
      <c r="V357" s="158"/>
      <c r="W357" s="231"/>
      <c r="X357" s="231"/>
      <c r="Y357" s="386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88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90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92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94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76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29">
        <v>1113219</v>
      </c>
      <c r="G358" s="330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3904</v>
      </c>
      <c r="M358" s="267">
        <v>0</v>
      </c>
      <c r="N358" s="173"/>
      <c r="O358" s="380">
        <v>828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81">
        <v>613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82">
        <v>454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3">
        <v>959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4">
        <v>485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7">
        <v>565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428">
        <v>1113220</v>
      </c>
      <c r="G359" s="429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7"/>
      <c r="P359" s="173"/>
      <c r="Q359" s="210"/>
      <c r="R359" s="173"/>
      <c r="S359" s="173"/>
      <c r="T359" s="173"/>
      <c r="U359" s="173"/>
      <c r="V359" s="158"/>
      <c r="W359" s="173"/>
      <c r="X359" s="173"/>
      <c r="Y359" s="336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8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29">
        <v>1113218</v>
      </c>
      <c r="G360" s="330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3106</v>
      </c>
      <c r="M360" s="172">
        <v>0</v>
      </c>
      <c r="N360" s="173"/>
      <c r="O360" s="337">
        <v>570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6">
        <v>479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8">
        <v>360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9">
        <v>882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351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1">
        <v>464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29">
        <v>1113221</v>
      </c>
      <c r="G361" s="330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3323</v>
      </c>
      <c r="M361" s="172"/>
      <c r="N361" s="173"/>
      <c r="O361" s="337">
        <v>586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6">
        <v>535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8">
        <v>362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9">
        <v>959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385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1">
        <v>496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29">
        <v>1113222</v>
      </c>
      <c r="G362" s="330" t="s">
        <v>426</v>
      </c>
      <c r="H362" s="178" t="s">
        <v>42</v>
      </c>
      <c r="I362" s="168"/>
      <c r="J362" s="158"/>
      <c r="K362" s="172"/>
      <c r="L362" s="159">
        <f t="shared" si="17"/>
        <v>3520</v>
      </c>
      <c r="M362" s="172"/>
      <c r="N362" s="173"/>
      <c r="O362" s="458">
        <v>794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6">
        <v>451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8">
        <v>402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9">
        <v>920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422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1">
        <v>531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95"/>
      <c r="F363" s="592">
        <v>1113223</v>
      </c>
      <c r="G363" s="593" t="s">
        <v>428</v>
      </c>
      <c r="H363" s="256" t="s">
        <v>42</v>
      </c>
      <c r="I363" s="187"/>
      <c r="J363" s="230"/>
      <c r="K363" s="250"/>
      <c r="L363" s="159">
        <f t="shared" si="17"/>
        <v>2679</v>
      </c>
      <c r="M363" s="172"/>
      <c r="N363" s="173"/>
      <c r="O363" s="337">
        <v>562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6">
        <v>350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8">
        <v>282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9">
        <v>764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357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1">
        <v>364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5">
        <v>362</v>
      </c>
      <c r="B364" s="298"/>
      <c r="C364" s="298"/>
      <c r="D364" s="298"/>
      <c r="E364" s="299"/>
      <c r="F364" s="373">
        <v>1113224</v>
      </c>
      <c r="G364" s="374" t="s">
        <v>430</v>
      </c>
      <c r="H364" s="419" t="s">
        <v>42</v>
      </c>
      <c r="I364" s="298"/>
      <c r="J364" s="312"/>
      <c r="K364" s="313"/>
      <c r="L364" s="159">
        <f t="shared" si="17"/>
        <v>2285</v>
      </c>
      <c r="M364" s="172"/>
      <c r="N364" s="173"/>
      <c r="O364" s="458">
        <v>463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6">
        <v>265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8">
        <v>251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9">
        <v>718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288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1">
        <v>300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5">
        <v>363</v>
      </c>
      <c r="B365" s="298"/>
      <c r="C365" s="298"/>
      <c r="D365" s="298"/>
      <c r="E365" s="299"/>
      <c r="F365" s="373">
        <v>1113225</v>
      </c>
      <c r="G365" s="374" t="s">
        <v>431</v>
      </c>
      <c r="H365" s="419" t="s">
        <v>42</v>
      </c>
      <c r="I365" s="298"/>
      <c r="J365" s="312"/>
      <c r="K365" s="313"/>
      <c r="L365" s="159">
        <f t="shared" si="17"/>
        <v>9735</v>
      </c>
      <c r="M365" s="172"/>
      <c r="N365" s="173"/>
      <c r="O365" s="458">
        <v>2549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40">
        <v>1486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6">
        <v>1373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9">
        <v>1841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1191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1">
        <v>1295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5">
        <v>364</v>
      </c>
      <c r="B366" s="298"/>
      <c r="C366" s="298"/>
      <c r="D366" s="298"/>
      <c r="E366" s="299"/>
      <c r="F366" s="373">
        <v>1113226</v>
      </c>
      <c r="G366" s="374" t="s">
        <v>445</v>
      </c>
      <c r="H366" s="256" t="s">
        <v>42</v>
      </c>
      <c r="I366" s="298"/>
      <c r="J366" s="312"/>
      <c r="K366" s="313"/>
      <c r="L366" s="159">
        <f t="shared" si="17"/>
        <v>3960</v>
      </c>
      <c r="M366" s="172"/>
      <c r="N366" s="173"/>
      <c r="O366" s="458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6">
        <v>484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8">
        <v>540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9">
        <v>805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588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651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5">
        <v>365</v>
      </c>
      <c r="B367" s="298"/>
      <c r="C367" s="298"/>
      <c r="D367" s="298"/>
      <c r="E367" s="299"/>
      <c r="F367" s="373">
        <v>1113227</v>
      </c>
      <c r="G367" s="374" t="s">
        <v>443</v>
      </c>
      <c r="H367" s="419" t="s">
        <v>42</v>
      </c>
      <c r="I367" s="298"/>
      <c r="J367" s="312"/>
      <c r="K367" s="313"/>
      <c r="L367" s="159">
        <f t="shared" si="17"/>
        <v>3867</v>
      </c>
      <c r="M367" s="172"/>
      <c r="N367" s="173"/>
      <c r="O367" s="458">
        <v>885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6">
        <v>518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8">
        <v>475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9">
        <v>835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547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1">
        <v>607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25">
        <v>366</v>
      </c>
      <c r="B368" s="298"/>
      <c r="C368" s="298"/>
      <c r="D368" s="298"/>
      <c r="E368" s="299"/>
      <c r="F368" s="373">
        <v>1113228</v>
      </c>
      <c r="G368" s="374" t="s">
        <v>444</v>
      </c>
      <c r="H368" s="419" t="s">
        <v>42</v>
      </c>
      <c r="I368" s="298"/>
      <c r="J368" s="312"/>
      <c r="K368" s="313"/>
      <c r="L368" s="159">
        <f t="shared" si="17"/>
        <v>3882</v>
      </c>
      <c r="M368" s="172"/>
      <c r="N368" s="173"/>
      <c r="O368" s="458">
        <v>914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36">
        <v>504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8">
        <v>508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9">
        <v>778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>
        <v>572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1">
        <v>606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25">
        <v>367</v>
      </c>
      <c r="B369" s="298"/>
      <c r="C369" s="298"/>
      <c r="D369" s="298"/>
      <c r="E369" s="299"/>
      <c r="F369" s="373">
        <v>1113229</v>
      </c>
      <c r="G369" s="374" t="s">
        <v>472</v>
      </c>
      <c r="H369" s="419" t="s">
        <v>42</v>
      </c>
      <c r="I369" s="298"/>
      <c r="J369" s="312"/>
      <c r="K369" s="313">
        <v>0</v>
      </c>
      <c r="L369" s="159">
        <f t="shared" si="17"/>
        <v>9331</v>
      </c>
      <c r="M369" s="172">
        <v>0</v>
      </c>
      <c r="N369" s="173"/>
      <c r="O369" s="337">
        <v>703</v>
      </c>
      <c r="P369" s="173"/>
      <c r="Q369" s="210"/>
      <c r="R369" s="173"/>
      <c r="S369" s="173"/>
      <c r="T369" s="173"/>
      <c r="U369" s="173"/>
      <c r="V369" s="158"/>
      <c r="W369" s="173"/>
      <c r="X369" s="173"/>
      <c r="Y369" s="336">
        <v>2272</v>
      </c>
      <c r="Z369" s="173"/>
      <c r="AA369" s="210"/>
      <c r="AB369" s="173"/>
      <c r="AC369" s="173"/>
      <c r="AD369" s="173"/>
      <c r="AE369" s="173"/>
      <c r="AF369" s="158"/>
      <c r="AG369" s="173"/>
      <c r="AH369" s="173"/>
      <c r="AI369" s="338">
        <v>1630</v>
      </c>
      <c r="AJ369" s="173"/>
      <c r="AK369" s="210"/>
      <c r="AL369" s="173"/>
      <c r="AM369" s="173"/>
      <c r="AN369" s="173"/>
      <c r="AO369" s="173"/>
      <c r="AP369" s="158"/>
      <c r="AQ369" s="173"/>
      <c r="AR369" s="173"/>
      <c r="AS369" s="339">
        <v>1607</v>
      </c>
      <c r="AT369" s="173"/>
      <c r="AU369" s="210"/>
      <c r="AV369" s="173"/>
      <c r="AW369" s="173"/>
      <c r="AX369" s="173"/>
      <c r="AY369" s="173"/>
      <c r="AZ369" s="158"/>
      <c r="BA369" s="173"/>
      <c r="BB369" s="173"/>
      <c r="BC369" s="310">
        <v>1536</v>
      </c>
      <c r="BD369" s="173"/>
      <c r="BE369" s="210"/>
      <c r="BF369" s="173"/>
      <c r="BG369" s="173"/>
      <c r="BH369" s="173"/>
      <c r="BI369" s="173"/>
      <c r="BJ369" s="158"/>
      <c r="BK369" s="173"/>
      <c r="BL369" s="173"/>
      <c r="BM369" s="331">
        <v>1583</v>
      </c>
      <c r="BN369" s="173"/>
      <c r="BO369" s="210"/>
      <c r="BP369" s="173"/>
      <c r="BQ369" s="173"/>
      <c r="BR369" s="173"/>
      <c r="BS369" s="173"/>
      <c r="BT369" s="158"/>
      <c r="BU369" s="173"/>
      <c r="BV369" s="173"/>
      <c r="BW369" s="376"/>
      <c r="BX369" s="173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355</v>
      </c>
      <c r="B370" s="318"/>
      <c r="C370" s="318"/>
      <c r="D370" s="318"/>
      <c r="E370" s="253"/>
      <c r="F370" s="311">
        <v>20059084</v>
      </c>
      <c r="G370" s="515" t="s">
        <v>437</v>
      </c>
      <c r="H370" s="298" t="s">
        <v>69</v>
      </c>
      <c r="I370" s="517"/>
      <c r="J370" s="318"/>
      <c r="K370" s="313">
        <v>0</v>
      </c>
      <c r="L370" s="423">
        <f>SUM(O370,Y370,AI370,AS370,BC370,BM370,BW370)</f>
        <v>11999</v>
      </c>
      <c r="M370" s="379">
        <v>0</v>
      </c>
      <c r="N370" s="318"/>
      <c r="O370" s="384">
        <v>1709</v>
      </c>
      <c r="Y370" s="386">
        <v>1710</v>
      </c>
      <c r="AI370" s="388">
        <v>2070</v>
      </c>
      <c r="AS370" s="390">
        <v>2160</v>
      </c>
      <c r="BC370" s="392">
        <f>1800+450</f>
        <v>2250</v>
      </c>
      <c r="BM370" s="394">
        <v>2100</v>
      </c>
      <c r="BW370" s="376"/>
    </row>
    <row r="371" spans="1:83" ht="24" hidden="1" customHeight="1">
      <c r="A371" s="294">
        <v>357</v>
      </c>
      <c r="B371" s="498"/>
      <c r="C371" s="498"/>
      <c r="D371" s="498"/>
      <c r="E371" s="253"/>
      <c r="F371" s="499">
        <v>20059085</v>
      </c>
      <c r="G371" s="516" t="s">
        <v>474</v>
      </c>
      <c r="H371" s="298" t="s">
        <v>69</v>
      </c>
      <c r="I371" s="518"/>
      <c r="J371" s="498"/>
      <c r="K371" s="521">
        <f>SUBTOTAL(9,K320:K369)</f>
        <v>0</v>
      </c>
      <c r="L371" s="507">
        <f>SUM(O371,Y371,AI371,AS371,BC371,BM371,BW371)</f>
        <v>8971</v>
      </c>
      <c r="M371" s="455"/>
      <c r="N371" s="498"/>
      <c r="O371" s="500">
        <v>1386</v>
      </c>
      <c r="Y371" s="501">
        <v>1386</v>
      </c>
      <c r="AI371" s="502">
        <v>1512</v>
      </c>
      <c r="AS371" s="503">
        <v>1575</v>
      </c>
      <c r="BC371" s="504">
        <f>378+1134</f>
        <v>1512</v>
      </c>
      <c r="BM371" s="505">
        <v>1600</v>
      </c>
      <c r="BW371" s="506"/>
    </row>
    <row r="372" spans="1:83" ht="24" hidden="1" customHeight="1">
      <c r="A372" s="297"/>
      <c r="B372" s="318"/>
      <c r="C372" s="318"/>
      <c r="D372" s="318"/>
      <c r="E372" s="299"/>
      <c r="F372" s="604">
        <v>20059413</v>
      </c>
      <c r="G372" s="605" t="s">
        <v>447</v>
      </c>
      <c r="H372" s="298" t="s">
        <v>69</v>
      </c>
      <c r="I372" s="318"/>
      <c r="J372" s="318"/>
      <c r="K372" s="522"/>
      <c r="L372" s="507">
        <f t="shared" ref="L372:L390" si="18">SUM(O372,Y372,AI372,AS372,BC372,BM372,BW372)</f>
        <v>0</v>
      </c>
      <c r="M372" s="523"/>
      <c r="N372" s="318"/>
      <c r="O372" s="508"/>
      <c r="Y372" s="509"/>
      <c r="AI372" s="510"/>
      <c r="AS372" s="511"/>
      <c r="BC372" s="512"/>
      <c r="BM372" s="513"/>
      <c r="BW372" s="411"/>
    </row>
    <row r="373" spans="1:83" ht="24" hidden="1" customHeight="1">
      <c r="A373" s="297"/>
      <c r="B373" s="318"/>
      <c r="C373" s="318"/>
      <c r="D373" s="318"/>
      <c r="E373" s="299"/>
      <c r="F373" s="524">
        <v>20059414</v>
      </c>
      <c r="G373" s="525" t="s">
        <v>448</v>
      </c>
      <c r="H373" s="298" t="s">
        <v>69</v>
      </c>
      <c r="I373" s="318"/>
      <c r="J373" s="318"/>
      <c r="K373" s="522"/>
      <c r="L373" s="507">
        <f t="shared" si="18"/>
        <v>0</v>
      </c>
      <c r="M373" s="523"/>
      <c r="N373" s="318"/>
      <c r="O373" s="508"/>
      <c r="Y373" s="509"/>
      <c r="AI373" s="510"/>
      <c r="AS373" s="511"/>
      <c r="BC373" s="512"/>
      <c r="BM373" s="513"/>
      <c r="BW373" s="411"/>
    </row>
    <row r="374" spans="1:83" ht="24" hidden="1" customHeight="1">
      <c r="A374" s="297"/>
      <c r="B374" s="318"/>
      <c r="C374" s="318"/>
      <c r="D374" s="318"/>
      <c r="E374" s="299"/>
      <c r="F374" s="520">
        <v>20059547</v>
      </c>
      <c r="G374" s="332" t="s">
        <v>449</v>
      </c>
      <c r="H374" s="298" t="s">
        <v>69</v>
      </c>
      <c r="I374" s="318"/>
      <c r="J374" s="318"/>
      <c r="K374" s="522"/>
      <c r="L374" s="507">
        <f t="shared" si="18"/>
        <v>24808</v>
      </c>
      <c r="M374" s="523"/>
      <c r="N374" s="318"/>
      <c r="O374" s="508">
        <v>3852</v>
      </c>
      <c r="Y374" s="509">
        <v>3852</v>
      </c>
      <c r="AI374" s="510">
        <v>3852</v>
      </c>
      <c r="AS374" s="511">
        <v>4644</v>
      </c>
      <c r="BC374" s="512">
        <f>3204+1404</f>
        <v>4608</v>
      </c>
      <c r="BM374" s="513">
        <v>4000</v>
      </c>
      <c r="BW374" s="411"/>
    </row>
    <row r="375" spans="1:83" ht="24" hidden="1" customHeight="1">
      <c r="A375" s="297"/>
      <c r="B375" s="318"/>
      <c r="C375" s="318"/>
      <c r="D375" s="318"/>
      <c r="E375" s="299"/>
      <c r="F375" s="520">
        <v>20059548</v>
      </c>
      <c r="G375" s="332" t="s">
        <v>450</v>
      </c>
      <c r="H375" s="298" t="s">
        <v>69</v>
      </c>
      <c r="I375" s="318"/>
      <c r="J375" s="318"/>
      <c r="K375" s="522"/>
      <c r="L375" s="507">
        <f t="shared" si="18"/>
        <v>24480</v>
      </c>
      <c r="M375" s="523"/>
      <c r="N375" s="318"/>
      <c r="O375" s="508">
        <v>3960</v>
      </c>
      <c r="Y375" s="509">
        <v>4500</v>
      </c>
      <c r="AI375" s="510">
        <v>1380</v>
      </c>
      <c r="AS375" s="511">
        <v>4560</v>
      </c>
      <c r="BC375" s="512">
        <f>4140+1440</f>
        <v>5580</v>
      </c>
      <c r="BM375" s="513">
        <v>4500</v>
      </c>
      <c r="BW375" s="411"/>
    </row>
    <row r="376" spans="1:83" ht="24" hidden="1" customHeight="1">
      <c r="A376" s="297"/>
      <c r="B376" s="318"/>
      <c r="C376" s="318"/>
      <c r="D376" s="318"/>
      <c r="E376" s="299"/>
      <c r="F376" s="520">
        <v>20057458</v>
      </c>
      <c r="G376" s="332" t="s">
        <v>451</v>
      </c>
      <c r="H376" s="298" t="s">
        <v>69</v>
      </c>
      <c r="I376" s="318"/>
      <c r="J376" s="318"/>
      <c r="K376" s="522"/>
      <c r="L376" s="507">
        <f t="shared" si="18"/>
        <v>5698</v>
      </c>
      <c r="M376" s="523"/>
      <c r="N376" s="318"/>
      <c r="O376" s="508">
        <v>810</v>
      </c>
      <c r="Y376" s="509">
        <v>972</v>
      </c>
      <c r="AI376" s="510">
        <v>918</v>
      </c>
      <c r="AS376" s="511">
        <v>1026</v>
      </c>
      <c r="BC376" s="512">
        <f>702+270</f>
        <v>972</v>
      </c>
      <c r="BM376" s="513">
        <v>1000</v>
      </c>
      <c r="BW376" s="411"/>
    </row>
    <row r="377" spans="1:83" ht="24" hidden="1" customHeight="1">
      <c r="A377" s="297"/>
      <c r="B377" s="318"/>
      <c r="C377" s="318"/>
      <c r="D377" s="318"/>
      <c r="E377" s="299"/>
      <c r="F377" s="298">
        <v>20059798</v>
      </c>
      <c r="G377" s="332" t="s">
        <v>452</v>
      </c>
      <c r="H377" s="298" t="s">
        <v>69</v>
      </c>
      <c r="I377" s="318"/>
      <c r="J377" s="318"/>
      <c r="K377" s="522"/>
      <c r="L377" s="507">
        <f t="shared" si="18"/>
        <v>5200</v>
      </c>
      <c r="M377" s="523"/>
      <c r="N377" s="318"/>
      <c r="O377" s="508">
        <v>900</v>
      </c>
      <c r="Y377" s="509">
        <v>660</v>
      </c>
      <c r="AI377" s="510">
        <v>1020</v>
      </c>
      <c r="AS377" s="511">
        <v>600</v>
      </c>
      <c r="BC377" s="512">
        <f>720+300</f>
        <v>1020</v>
      </c>
      <c r="BM377" s="513">
        <v>1000</v>
      </c>
      <c r="BW377" s="411"/>
    </row>
    <row r="378" spans="1:83" ht="24" hidden="1" customHeight="1">
      <c r="A378" s="297"/>
      <c r="B378" s="318"/>
      <c r="C378" s="318"/>
      <c r="D378" s="318"/>
      <c r="E378" s="299"/>
      <c r="F378" s="298">
        <v>20059796</v>
      </c>
      <c r="G378" s="332" t="s">
        <v>453</v>
      </c>
      <c r="H378" s="298" t="s">
        <v>69</v>
      </c>
      <c r="I378" s="318"/>
      <c r="J378" s="318"/>
      <c r="K378" s="522"/>
      <c r="L378" s="507">
        <f t="shared" si="18"/>
        <v>12340</v>
      </c>
      <c r="M378" s="523"/>
      <c r="N378" s="318"/>
      <c r="O378" s="508">
        <v>1856</v>
      </c>
      <c r="Y378" s="509">
        <v>1856</v>
      </c>
      <c r="AI378" s="510">
        <v>2176</v>
      </c>
      <c r="AS378" s="511">
        <v>2240</v>
      </c>
      <c r="BC378" s="512">
        <f>1536+576</f>
        <v>2112</v>
      </c>
      <c r="BM378" s="513">
        <v>2100</v>
      </c>
      <c r="BW378" s="411"/>
    </row>
    <row r="379" spans="1:83" ht="24" hidden="1" customHeight="1">
      <c r="A379" s="297"/>
      <c r="B379" s="318"/>
      <c r="C379" s="318"/>
      <c r="D379" s="318"/>
      <c r="E379" s="299"/>
      <c r="F379" s="298"/>
      <c r="G379" s="583" t="s">
        <v>454</v>
      </c>
      <c r="H379" s="298" t="s">
        <v>69</v>
      </c>
      <c r="I379" s="318"/>
      <c r="J379" s="318"/>
      <c r="K379" s="522"/>
      <c r="L379" s="507">
        <f t="shared" si="18"/>
        <v>0</v>
      </c>
      <c r="M379" s="523"/>
      <c r="N379" s="318"/>
      <c r="O379" s="508"/>
      <c r="Y379" s="509"/>
      <c r="AI379" s="510"/>
      <c r="AS379" s="511"/>
      <c r="BC379" s="512"/>
      <c r="BM379" s="513"/>
      <c r="BW379" s="411"/>
    </row>
    <row r="380" spans="1:83" ht="24" hidden="1" customHeight="1">
      <c r="A380" s="297"/>
      <c r="B380" s="318"/>
      <c r="C380" s="318"/>
      <c r="D380" s="318"/>
      <c r="E380" s="299"/>
      <c r="F380" s="298"/>
      <c r="G380" s="583" t="s">
        <v>403</v>
      </c>
      <c r="H380" s="298" t="s">
        <v>69</v>
      </c>
      <c r="I380" s="318"/>
      <c r="J380" s="318"/>
      <c r="K380" s="522"/>
      <c r="L380" s="507">
        <f t="shared" si="18"/>
        <v>0</v>
      </c>
      <c r="M380" s="523"/>
      <c r="N380" s="318"/>
      <c r="O380" s="508"/>
      <c r="Y380" s="509"/>
      <c r="AI380" s="510"/>
      <c r="AS380" s="511"/>
      <c r="BC380" s="512"/>
      <c r="BM380" s="513"/>
      <c r="BW380" s="411"/>
    </row>
    <row r="381" spans="1:83" ht="24" hidden="1" customHeight="1">
      <c r="A381" s="297"/>
      <c r="B381" s="318"/>
      <c r="C381" s="318"/>
      <c r="D381" s="318"/>
      <c r="E381" s="299"/>
      <c r="F381" s="298">
        <v>20060019</v>
      </c>
      <c r="G381" s="332" t="s">
        <v>463</v>
      </c>
      <c r="H381" s="298" t="s">
        <v>69</v>
      </c>
      <c r="I381" s="318"/>
      <c r="J381" s="318"/>
      <c r="K381" s="313"/>
      <c r="L381" s="507">
        <f t="shared" si="18"/>
        <v>7740</v>
      </c>
      <c r="M381" s="507"/>
      <c r="N381" s="318"/>
      <c r="O381" s="508">
        <v>1080</v>
      </c>
      <c r="Y381" s="509">
        <v>1200</v>
      </c>
      <c r="AI381" s="510">
        <v>1260</v>
      </c>
      <c r="AS381" s="511">
        <v>1500</v>
      </c>
      <c r="BC381" s="512">
        <f>1080+420</f>
        <v>1500</v>
      </c>
      <c r="BM381" s="513">
        <v>1200</v>
      </c>
      <c r="BW381" s="411"/>
    </row>
    <row r="382" spans="1:83" ht="24" hidden="1" customHeight="1">
      <c r="A382" s="297"/>
      <c r="B382" s="318"/>
      <c r="C382" s="318"/>
      <c r="D382" s="318"/>
      <c r="E382" s="299"/>
      <c r="F382" s="298">
        <v>20060020</v>
      </c>
      <c r="G382" s="332" t="s">
        <v>464</v>
      </c>
      <c r="H382" s="298" t="s">
        <v>69</v>
      </c>
      <c r="I382" s="318"/>
      <c r="J382" s="318"/>
      <c r="K382" s="313"/>
      <c r="L382" s="507">
        <f t="shared" si="18"/>
        <v>1580</v>
      </c>
      <c r="M382" s="507"/>
      <c r="N382" s="318"/>
      <c r="O382" s="508">
        <v>210</v>
      </c>
      <c r="Y382" s="509">
        <v>270</v>
      </c>
      <c r="AI382" s="510">
        <v>270</v>
      </c>
      <c r="AS382" s="511">
        <v>180</v>
      </c>
      <c r="BC382" s="512">
        <f>120+30</f>
        <v>150</v>
      </c>
      <c r="BM382" s="513">
        <v>500</v>
      </c>
      <c r="BW382" s="411"/>
    </row>
    <row r="383" spans="1:83" ht="24" hidden="1" customHeight="1">
      <c r="A383" s="297"/>
      <c r="B383" s="318"/>
      <c r="C383" s="318"/>
      <c r="D383" s="318"/>
      <c r="E383" s="299"/>
      <c r="F383" s="298">
        <v>3000002</v>
      </c>
      <c r="G383" s="332" t="s">
        <v>465</v>
      </c>
      <c r="H383" s="298" t="s">
        <v>69</v>
      </c>
      <c r="I383" s="318"/>
      <c r="J383" s="318"/>
      <c r="K383" s="313"/>
      <c r="L383" s="507">
        <f t="shared" si="18"/>
        <v>8</v>
      </c>
      <c r="M383" s="507"/>
      <c r="N383" s="318"/>
      <c r="O383" s="508"/>
      <c r="Y383" s="509">
        <v>8</v>
      </c>
      <c r="AI383" s="510"/>
      <c r="AS383" s="511"/>
      <c r="BC383" s="512"/>
      <c r="BM383" s="513"/>
      <c r="BW383" s="411"/>
    </row>
    <row r="384" spans="1:83" ht="24" hidden="1" customHeight="1">
      <c r="A384" s="297"/>
      <c r="B384" s="318"/>
      <c r="C384" s="318"/>
      <c r="D384" s="318"/>
      <c r="E384" s="299"/>
      <c r="F384" s="298">
        <v>3000000</v>
      </c>
      <c r="G384" s="332" t="s">
        <v>466</v>
      </c>
      <c r="H384" s="298" t="s">
        <v>69</v>
      </c>
      <c r="I384" s="318"/>
      <c r="J384" s="318"/>
      <c r="K384" s="313"/>
      <c r="L384" s="507">
        <f t="shared" si="18"/>
        <v>8</v>
      </c>
      <c r="M384" s="507"/>
      <c r="N384" s="318"/>
      <c r="O384" s="508"/>
      <c r="Y384" s="509">
        <v>8</v>
      </c>
      <c r="AI384" s="510"/>
      <c r="AS384" s="511"/>
      <c r="BC384" s="512"/>
      <c r="BM384" s="513"/>
      <c r="BW384" s="411"/>
    </row>
    <row r="385" spans="1:75" ht="24" hidden="1" customHeight="1">
      <c r="A385" s="297"/>
      <c r="B385" s="318"/>
      <c r="C385" s="318"/>
      <c r="D385" s="318"/>
      <c r="E385" s="299"/>
      <c r="F385" s="298">
        <v>3000003</v>
      </c>
      <c r="G385" s="332" t="s">
        <v>467</v>
      </c>
      <c r="H385" s="298" t="s">
        <v>69</v>
      </c>
      <c r="I385" s="318"/>
      <c r="J385" s="318"/>
      <c r="K385" s="313"/>
      <c r="L385" s="507">
        <f t="shared" si="18"/>
        <v>8</v>
      </c>
      <c r="M385" s="507"/>
      <c r="N385" s="318"/>
      <c r="O385" s="508"/>
      <c r="Y385" s="509">
        <v>8</v>
      </c>
      <c r="AI385" s="510"/>
      <c r="AS385" s="511"/>
      <c r="BC385" s="512"/>
      <c r="BM385" s="513"/>
      <c r="BW385" s="411"/>
    </row>
    <row r="386" spans="1:75" ht="24" hidden="1" customHeight="1">
      <c r="A386" s="297"/>
      <c r="B386" s="318"/>
      <c r="C386" s="318"/>
      <c r="D386" s="318"/>
      <c r="E386" s="299"/>
      <c r="F386" s="298">
        <v>3000004</v>
      </c>
      <c r="G386" s="332" t="s">
        <v>468</v>
      </c>
      <c r="H386" s="298" t="s">
        <v>69</v>
      </c>
      <c r="I386" s="318"/>
      <c r="J386" s="318"/>
      <c r="K386" s="313"/>
      <c r="L386" s="507">
        <f t="shared" si="18"/>
        <v>8</v>
      </c>
      <c r="M386" s="507"/>
      <c r="N386" s="318"/>
      <c r="O386" s="508"/>
      <c r="Y386" s="509">
        <v>8</v>
      </c>
      <c r="AI386" s="510"/>
      <c r="AS386" s="511"/>
      <c r="BC386" s="512"/>
      <c r="BM386" s="513"/>
      <c r="BW386" s="411"/>
    </row>
    <row r="387" spans="1:75" ht="24" hidden="1" customHeight="1">
      <c r="A387" s="297"/>
      <c r="B387" s="318"/>
      <c r="C387" s="318"/>
      <c r="D387" s="318"/>
      <c r="E387" s="299"/>
      <c r="F387" s="298">
        <v>3000001</v>
      </c>
      <c r="G387" s="332" t="s">
        <v>469</v>
      </c>
      <c r="H387" s="298" t="s">
        <v>69</v>
      </c>
      <c r="I387" s="318"/>
      <c r="J387" s="318"/>
      <c r="K387" s="313"/>
      <c r="L387" s="507">
        <f t="shared" si="18"/>
        <v>8</v>
      </c>
      <c r="M387" s="507"/>
      <c r="N387" s="318"/>
      <c r="O387" s="508"/>
      <c r="Y387" s="509">
        <v>8</v>
      </c>
      <c r="AI387" s="510"/>
      <c r="AS387" s="511"/>
      <c r="BC387" s="512"/>
      <c r="BM387" s="513"/>
      <c r="BW387" s="411"/>
    </row>
    <row r="388" spans="1:75" ht="24" hidden="1" customHeight="1">
      <c r="A388" s="297"/>
      <c r="B388" s="318"/>
      <c r="C388" s="318"/>
      <c r="D388" s="318"/>
      <c r="E388" s="299"/>
      <c r="F388" s="298">
        <v>20059087</v>
      </c>
      <c r="G388" s="534" t="s">
        <v>239</v>
      </c>
      <c r="H388" s="298" t="s">
        <v>69</v>
      </c>
      <c r="I388" s="318"/>
      <c r="J388" s="318"/>
      <c r="K388" s="313"/>
      <c r="L388" s="507">
        <f t="shared" si="18"/>
        <v>16828</v>
      </c>
      <c r="M388" s="507"/>
      <c r="N388" s="318"/>
      <c r="O388" s="508">
        <v>2828</v>
      </c>
      <c r="Y388" s="509">
        <v>3000</v>
      </c>
      <c r="AI388" s="510">
        <v>3000</v>
      </c>
      <c r="AS388" s="511">
        <v>3000</v>
      </c>
      <c r="BC388" s="512">
        <f>2100+900</f>
        <v>3000</v>
      </c>
      <c r="BM388" s="513">
        <v>2000</v>
      </c>
      <c r="BW388" s="411"/>
    </row>
    <row r="389" spans="1:75" ht="24" hidden="1" customHeight="1">
      <c r="A389" s="297"/>
      <c r="B389" s="318"/>
      <c r="C389" s="318"/>
      <c r="D389" s="318"/>
      <c r="E389" s="299"/>
      <c r="F389" s="298">
        <v>20060018</v>
      </c>
      <c r="G389" s="534" t="s">
        <v>470</v>
      </c>
      <c r="H389" s="298" t="s">
        <v>69</v>
      </c>
      <c r="I389" s="318"/>
      <c r="J389" s="318"/>
      <c r="K389" s="313"/>
      <c r="L389" s="507">
        <f t="shared" si="18"/>
        <v>4660</v>
      </c>
      <c r="M389" s="507"/>
      <c r="N389" s="318"/>
      <c r="O389" s="508">
        <v>540</v>
      </c>
      <c r="Y389" s="509">
        <v>960</v>
      </c>
      <c r="AI389" s="510">
        <v>720</v>
      </c>
      <c r="AS389" s="511">
        <v>420</v>
      </c>
      <c r="BC389" s="512">
        <f>300+120</f>
        <v>420</v>
      </c>
      <c r="BM389" s="513">
        <v>1600</v>
      </c>
      <c r="BW389" s="411"/>
    </row>
    <row r="390" spans="1:75" ht="24" hidden="1" customHeight="1">
      <c r="A390" s="297"/>
      <c r="B390" s="318"/>
      <c r="C390" s="318"/>
      <c r="D390" s="318"/>
      <c r="E390" s="299"/>
      <c r="F390" s="477">
        <v>20060184</v>
      </c>
      <c r="G390" s="374" t="s">
        <v>471</v>
      </c>
      <c r="H390" s="298" t="s">
        <v>69</v>
      </c>
      <c r="I390" s="318"/>
      <c r="J390" s="318"/>
      <c r="K390" s="313"/>
      <c r="L390" s="507">
        <f t="shared" si="18"/>
        <v>4456</v>
      </c>
      <c r="M390" s="507"/>
      <c r="N390" s="318"/>
      <c r="O390" s="508">
        <v>1376</v>
      </c>
      <c r="Y390" s="509">
        <v>720</v>
      </c>
      <c r="AI390" s="510">
        <v>480</v>
      </c>
      <c r="AS390" s="511">
        <v>480</v>
      </c>
      <c r="BC390" s="512">
        <v>0</v>
      </c>
      <c r="BM390" s="513">
        <v>1400</v>
      </c>
      <c r="BW390" s="411"/>
    </row>
    <row r="391" spans="1:75" ht="15.75" customHeight="1">
      <c r="BC391" s="495"/>
    </row>
  </sheetData>
  <autoFilter ref="H1:H390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87"/>
  <sheetViews>
    <sheetView zoomScale="90" zoomScaleNormal="90" workbookViewId="0">
      <selection activeCell="H393" sqref="H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461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26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1750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585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/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309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128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103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68</v>
      </c>
      <c r="M98" s="172">
        <v>0</v>
      </c>
      <c r="N98" s="173"/>
      <c r="O98" s="202">
        <v>43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311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127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58</v>
      </c>
      <c r="M102" s="172">
        <v>0</v>
      </c>
      <c r="N102" s="173"/>
      <c r="O102" s="202">
        <v>33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5706</v>
      </c>
      <c r="M104" s="172">
        <v>0</v>
      </c>
      <c r="N104" s="173"/>
      <c r="O104" s="218">
        <v>1156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813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775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936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792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1">
        <v>1234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36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8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635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75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609">
        <v>1113090</v>
      </c>
      <c r="G141" s="608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9467</v>
      </c>
      <c r="M141" s="172">
        <v>0</v>
      </c>
      <c r="N141" s="173"/>
      <c r="O141" s="218">
        <v>1879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1480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1366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9">
        <v>1651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1342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1749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6163</v>
      </c>
      <c r="M144" s="172">
        <v>0</v>
      </c>
      <c r="N144" s="173"/>
      <c r="O144" s="218">
        <v>1319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810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798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5">
        <v>1017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822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1397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11060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420+1560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24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483</v>
      </c>
      <c r="H164" s="168" t="s">
        <v>27</v>
      </c>
      <c r="I164" s="168"/>
      <c r="J164" s="158"/>
      <c r="K164" s="172">
        <v>0</v>
      </c>
      <c r="L164" s="159">
        <f t="shared" si="0"/>
        <v>64</v>
      </c>
      <c r="M164" s="172">
        <v>0</v>
      </c>
      <c r="N164" s="173"/>
      <c r="O164" s="337">
        <v>34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6740</v>
      </c>
      <c r="M169" s="172">
        <v>0</v>
      </c>
      <c r="N169" s="173"/>
      <c r="O169" s="218">
        <v>1348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899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878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5">
        <v>1159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883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1573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53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18725</v>
      </c>
      <c r="M171" s="172">
        <v>0</v>
      </c>
      <c r="N171" s="173"/>
      <c r="O171" s="218">
        <v>3195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3015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630+2430</f>
        <v>3060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49</v>
      </c>
      <c r="M173" s="172">
        <v>0</v>
      </c>
      <c r="N173" s="173"/>
      <c r="O173" s="202">
        <v>29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567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159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195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11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175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354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354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6804</v>
      </c>
      <c r="M180" s="172">
        <v>0</v>
      </c>
      <c r="N180" s="173"/>
      <c r="O180" s="218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896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902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5">
        <v>1168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857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1">
        <v>1576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6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12880</v>
      </c>
      <c r="M185" s="172">
        <v>0</v>
      </c>
      <c r="N185" s="173"/>
      <c r="O185" s="218">
        <v>1980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600+1620</f>
        <v>2220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9940</v>
      </c>
      <c r="M204" s="172">
        <v>0</v>
      </c>
      <c r="N204" s="173"/>
      <c r="O204" s="218"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760+1260</f>
        <v>2020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16772</v>
      </c>
      <c r="M222" s="172">
        <v>0</v>
      </c>
      <c r="N222" s="173"/>
      <c r="O222" s="218">
        <v>2484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828+2268</f>
        <v>3096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15816</v>
      </c>
      <c r="M223" s="172">
        <v>0</v>
      </c>
      <c r="N223" s="173"/>
      <c r="O223" s="218">
        <v>2412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2520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792+2088</f>
        <v>2880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16940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896+2112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8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19520</v>
      </c>
      <c r="M300" s="172">
        <v>0</v>
      </c>
      <c r="N300" s="173"/>
      <c r="O300" s="218">
        <v>2940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3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4">
        <f>960+2520</f>
        <v>3480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5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6">
        <v>20054647</v>
      </c>
      <c r="G301" s="347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5968</v>
      </c>
      <c r="M322" s="172">
        <v>0</v>
      </c>
      <c r="N322" s="173"/>
      <c r="O322" s="340">
        <v>1298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796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782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9">
        <v>1005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842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1245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5557</v>
      </c>
      <c r="M323" s="172">
        <v>0</v>
      </c>
      <c r="N323" s="173"/>
      <c r="O323" s="341">
        <v>1208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759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741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938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771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91">
        <v>1140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609">
        <v>1113194</v>
      </c>
      <c r="G324" s="608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9175</v>
      </c>
      <c r="M324" s="172">
        <v>0</v>
      </c>
      <c r="N324" s="173"/>
      <c r="O324" s="341">
        <v>1885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1318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1881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1310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1">
        <v>1476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1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0">
        <v>20056642</v>
      </c>
      <c r="G334" s="52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0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1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6"/>
      <c r="BX336" s="173">
        <v>0</v>
      </c>
      <c r="BY336" s="210">
        <f t="shared" ref="BY336:BY38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8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11"/>
        <v>10340</v>
      </c>
      <c r="M343" s="172"/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1740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480+1380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5" t="s">
        <v>437</v>
      </c>
      <c r="H344" s="168" t="s">
        <v>69</v>
      </c>
      <c r="I344" s="168"/>
      <c r="J344" s="158"/>
      <c r="K344" s="172"/>
      <c r="L344" s="177">
        <f t="shared" si="11"/>
        <v>11190</v>
      </c>
      <c r="M344" s="172"/>
      <c r="N344" s="173"/>
      <c r="O344" s="218">
        <v>1710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1710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1890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1890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450+1440</f>
        <v>1890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499">
        <v>20059085</v>
      </c>
      <c r="G345" s="516" t="s">
        <v>474</v>
      </c>
      <c r="H345" s="168" t="s">
        <v>69</v>
      </c>
      <c r="I345" s="168"/>
      <c r="J345" s="158"/>
      <c r="K345" s="172"/>
      <c r="L345" s="177">
        <f t="shared" si="11"/>
        <v>8278</v>
      </c>
      <c r="M345" s="172"/>
      <c r="N345" s="173"/>
      <c r="O345" s="218">
        <v>1197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1260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1260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1323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441+1197</f>
        <v>1638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1600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0">
        <v>20059547</v>
      </c>
      <c r="G346" s="332" t="s">
        <v>449</v>
      </c>
      <c r="H346" s="168" t="s">
        <v>69</v>
      </c>
      <c r="I346" s="168"/>
      <c r="J346" s="158"/>
      <c r="K346" s="172"/>
      <c r="L346" s="177">
        <f t="shared" si="11"/>
        <v>26084</v>
      </c>
      <c r="M346" s="172"/>
      <c r="N346" s="173"/>
      <c r="O346" s="218">
        <v>4284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4284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4284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4284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f>1260+2988</f>
        <v>4248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4700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520">
        <v>20059548</v>
      </c>
      <c r="G347" s="332" t="s">
        <v>450</v>
      </c>
      <c r="H347" s="168" t="s">
        <v>69</v>
      </c>
      <c r="I347" s="168"/>
      <c r="J347" s="158"/>
      <c r="K347" s="172"/>
      <c r="L347" s="177">
        <f t="shared" si="11"/>
        <v>29680</v>
      </c>
      <c r="M347" s="172"/>
      <c r="N347" s="173"/>
      <c r="O347" s="218">
        <v>4860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4500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4500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4500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f>1320+4500</f>
        <v>5820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5500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520">
        <v>20057458</v>
      </c>
      <c r="G348" s="332" t="s">
        <v>451</v>
      </c>
      <c r="H348" s="168" t="s">
        <v>69</v>
      </c>
      <c r="I348" s="168"/>
      <c r="J348" s="158"/>
      <c r="K348" s="172"/>
      <c r="L348" s="177">
        <f t="shared" si="11"/>
        <v>4542</v>
      </c>
      <c r="M348" s="172"/>
      <c r="N348" s="173"/>
      <c r="O348" s="218">
        <v>756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702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810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810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f>270+594</f>
        <v>864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600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20059798</v>
      </c>
      <c r="G349" s="332" t="s">
        <v>452</v>
      </c>
      <c r="H349" s="168" t="s">
        <v>69</v>
      </c>
      <c r="I349" s="168"/>
      <c r="J349" s="158"/>
      <c r="K349" s="172"/>
      <c r="L349" s="177">
        <f t="shared" si="11"/>
        <v>5120</v>
      </c>
      <c r="M349" s="172"/>
      <c r="N349" s="173"/>
      <c r="O349" s="218">
        <v>780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780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840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840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f>300+780</f>
        <v>1080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800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20059796</v>
      </c>
      <c r="G350" s="332" t="s">
        <v>453</v>
      </c>
      <c r="H350" s="168" t="s">
        <v>69</v>
      </c>
      <c r="I350" s="168"/>
      <c r="J350" s="158"/>
      <c r="K350" s="172"/>
      <c r="L350" s="177">
        <f t="shared" si="11"/>
        <v>11288</v>
      </c>
      <c r="M350" s="172"/>
      <c r="N350" s="173"/>
      <c r="O350" s="218">
        <v>1664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1728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1920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1856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f>512+1408</f>
        <v>1920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2200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20060019</v>
      </c>
      <c r="G351" s="332" t="s">
        <v>463</v>
      </c>
      <c r="H351" s="168" t="s">
        <v>69</v>
      </c>
      <c r="I351" s="168"/>
      <c r="J351" s="158"/>
      <c r="K351" s="172"/>
      <c r="L351" s="177">
        <f t="shared" si="11"/>
        <v>11060</v>
      </c>
      <c r="M351" s="172"/>
      <c r="N351" s="173"/>
      <c r="O351" s="218">
        <v>1980</v>
      </c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2040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>
        <v>2040</v>
      </c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>
        <v>2040</v>
      </c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>
        <f>480+1380</f>
        <v>1860</v>
      </c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>
        <v>1100</v>
      </c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20060020</v>
      </c>
      <c r="G352" s="332" t="s">
        <v>464</v>
      </c>
      <c r="H352" s="168" t="s">
        <v>69</v>
      </c>
      <c r="I352" s="168"/>
      <c r="J352" s="158"/>
      <c r="K352" s="172"/>
      <c r="L352" s="177">
        <f t="shared" si="11"/>
        <v>2900</v>
      </c>
      <c r="M352" s="172"/>
      <c r="N352" s="173"/>
      <c r="O352" s="218">
        <v>150</v>
      </c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180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>
        <v>180</v>
      </c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>
        <v>180</v>
      </c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>
        <f>30+180</f>
        <v>210</v>
      </c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>
        <v>2000</v>
      </c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3000002</v>
      </c>
      <c r="G353" s="332" t="s">
        <v>465</v>
      </c>
      <c r="H353" s="168" t="s">
        <v>69</v>
      </c>
      <c r="I353" s="168"/>
      <c r="J353" s="158"/>
      <c r="K353" s="172"/>
      <c r="L353" s="177">
        <f t="shared" si="11"/>
        <v>8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8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3000000</v>
      </c>
      <c r="G354" s="332" t="s">
        <v>466</v>
      </c>
      <c r="H354" s="168" t="s">
        <v>69</v>
      </c>
      <c r="I354" s="168"/>
      <c r="J354" s="158"/>
      <c r="K354" s="172"/>
      <c r="L354" s="177">
        <f t="shared" si="11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3000003</v>
      </c>
      <c r="G355" s="332" t="s">
        <v>467</v>
      </c>
      <c r="H355" s="168" t="s">
        <v>69</v>
      </c>
      <c r="I355" s="168"/>
      <c r="J355" s="158"/>
      <c r="K355" s="172"/>
      <c r="L355" s="177">
        <f t="shared" si="11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3000004</v>
      </c>
      <c r="G356" s="332" t="s">
        <v>468</v>
      </c>
      <c r="H356" s="168" t="s">
        <v>69</v>
      </c>
      <c r="I356" s="168"/>
      <c r="J356" s="158"/>
      <c r="K356" s="172"/>
      <c r="L356" s="177">
        <f t="shared" si="11"/>
        <v>0</v>
      </c>
      <c r="M356" s="172"/>
      <c r="N356" s="173"/>
      <c r="O356" s="218"/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0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/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/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/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/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3000001</v>
      </c>
      <c r="G357" s="332" t="s">
        <v>469</v>
      </c>
      <c r="H357" s="168" t="s">
        <v>69</v>
      </c>
      <c r="I357" s="168"/>
      <c r="J357" s="158"/>
      <c r="K357" s="172"/>
      <c r="L357" s="177">
        <f t="shared" si="11"/>
        <v>8</v>
      </c>
      <c r="M357" s="172"/>
      <c r="N357" s="173"/>
      <c r="O357" s="218"/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8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/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/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/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/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/>
      <c r="B358" s="168"/>
      <c r="C358" s="168"/>
      <c r="D358" s="196"/>
      <c r="E358" s="182"/>
      <c r="F358" s="298">
        <v>20059087</v>
      </c>
      <c r="G358" s="534" t="s">
        <v>239</v>
      </c>
      <c r="H358" s="168" t="s">
        <v>69</v>
      </c>
      <c r="I358" s="168"/>
      <c r="J358" s="158"/>
      <c r="K358" s="172"/>
      <c r="L358" s="177">
        <f t="shared" si="11"/>
        <v>18960</v>
      </c>
      <c r="M358" s="172"/>
      <c r="N358" s="173"/>
      <c r="O358" s="218">
        <v>3480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3000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3000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3000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f>780+2700</f>
        <v>3480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3000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20060018</v>
      </c>
      <c r="G359" s="534" t="s">
        <v>470</v>
      </c>
      <c r="H359" s="168" t="s">
        <v>69</v>
      </c>
      <c r="I359" s="168"/>
      <c r="J359" s="158"/>
      <c r="K359" s="172"/>
      <c r="L359" s="177">
        <f t="shared" si="11"/>
        <v>3700</v>
      </c>
      <c r="M359" s="172"/>
      <c r="N359" s="173"/>
      <c r="O359" s="218">
        <v>420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780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660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840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f>60+240</f>
        <v>300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700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/>
      <c r="B360" s="168"/>
      <c r="C360" s="168"/>
      <c r="D360" s="196"/>
      <c r="E360" s="182"/>
      <c r="F360" s="477">
        <v>20060184</v>
      </c>
      <c r="G360" s="374" t="s">
        <v>471</v>
      </c>
      <c r="H360" s="168" t="s">
        <v>69</v>
      </c>
      <c r="I360" s="168"/>
      <c r="J360" s="158"/>
      <c r="K360" s="172">
        <v>0</v>
      </c>
      <c r="L360" s="177">
        <f>SUM(O360,Y360,AI360,AS360,BC360,BM360,BW360)</f>
        <v>2320</v>
      </c>
      <c r="M360" s="172">
        <v>0</v>
      </c>
      <c r="N360" s="173"/>
      <c r="O360" s="218">
        <v>180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780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180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180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f>60+240</f>
        <v>300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700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9.25">
      <c r="A361" s="167">
        <v>343</v>
      </c>
      <c r="B361" s="168"/>
      <c r="C361" s="168"/>
      <c r="D361" s="196"/>
      <c r="E361" s="182"/>
      <c r="F361" s="353">
        <v>1001001087</v>
      </c>
      <c r="G361" s="354" t="s">
        <v>377</v>
      </c>
      <c r="H361" s="355" t="s">
        <v>378</v>
      </c>
      <c r="I361" s="355"/>
      <c r="J361" s="356"/>
      <c r="K361" s="357">
        <v>0</v>
      </c>
      <c r="L361" s="177">
        <f t="shared" si="11"/>
        <v>60</v>
      </c>
      <c r="M361" s="172">
        <v>0</v>
      </c>
      <c r="N361" s="173"/>
      <c r="O361" s="216"/>
      <c r="P361" s="173"/>
      <c r="Q361" s="210"/>
      <c r="R361" s="173"/>
      <c r="S361" s="173"/>
      <c r="T361" s="173"/>
      <c r="U361" s="173"/>
      <c r="V361" s="158"/>
      <c r="W361" s="173"/>
      <c r="X361" s="173"/>
      <c r="Y361" s="21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12"/>
      <c r="AJ361" s="219"/>
      <c r="AK361" s="210"/>
      <c r="AL361" s="173"/>
      <c r="AM361" s="173"/>
      <c r="AN361" s="173"/>
      <c r="AO361" s="173"/>
      <c r="AP361" s="158"/>
      <c r="AQ361" s="173"/>
      <c r="AR361" s="173"/>
      <c r="AS361" s="21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1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1">
        <v>60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4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5"/>
        <v>0</v>
      </c>
      <c r="CE361" s="173"/>
    </row>
    <row r="362" spans="1:83" ht="29.25">
      <c r="A362" s="167">
        <v>344</v>
      </c>
      <c r="B362" s="168"/>
      <c r="C362" s="168"/>
      <c r="D362" s="196"/>
      <c r="E362" s="182"/>
      <c r="F362" s="353">
        <v>1001001088</v>
      </c>
      <c r="G362" s="354" t="s">
        <v>379</v>
      </c>
      <c r="H362" s="355" t="s">
        <v>378</v>
      </c>
      <c r="I362" s="355"/>
      <c r="J362" s="356"/>
      <c r="K362" s="357">
        <v>0</v>
      </c>
      <c r="L362" s="177">
        <f t="shared" si="11"/>
        <v>60</v>
      </c>
      <c r="M362" s="172">
        <v>0</v>
      </c>
      <c r="N362" s="173"/>
      <c r="O362" s="216"/>
      <c r="P362" s="173"/>
      <c r="Q362" s="210"/>
      <c r="R362" s="173"/>
      <c r="S362" s="173"/>
      <c r="T362" s="173"/>
      <c r="U362" s="173"/>
      <c r="V362" s="158"/>
      <c r="W362" s="173"/>
      <c r="X362" s="173"/>
      <c r="Y362" s="21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1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1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1">
        <v>60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167">
        <v>345</v>
      </c>
      <c r="B363" s="168"/>
      <c r="C363" s="168"/>
      <c r="D363" s="196"/>
      <c r="E363" s="182"/>
      <c r="F363" s="353">
        <v>1001001089</v>
      </c>
      <c r="G363" s="354" t="s">
        <v>380</v>
      </c>
      <c r="H363" s="355" t="s">
        <v>378</v>
      </c>
      <c r="I363" s="355"/>
      <c r="J363" s="356"/>
      <c r="K363" s="357">
        <v>0</v>
      </c>
      <c r="L363" s="177">
        <f t="shared" si="11"/>
        <v>60</v>
      </c>
      <c r="M363" s="172">
        <v>0</v>
      </c>
      <c r="N363" s="173"/>
      <c r="O363" s="216"/>
      <c r="P363" s="173"/>
      <c r="Q363" s="210"/>
      <c r="R363" s="173"/>
      <c r="S363" s="173"/>
      <c r="T363" s="173"/>
      <c r="U363" s="219"/>
      <c r="V363" s="158"/>
      <c r="W363" s="173"/>
      <c r="X363" s="173"/>
      <c r="Y363" s="211"/>
      <c r="Z363" s="173"/>
      <c r="AA363" s="210"/>
      <c r="AB363" s="173"/>
      <c r="AC363" s="173"/>
      <c r="AD363" s="173"/>
      <c r="AE363" s="219"/>
      <c r="AF363" s="158"/>
      <c r="AG363" s="173"/>
      <c r="AH363" s="173"/>
      <c r="AI363" s="212"/>
      <c r="AJ363" s="219"/>
      <c r="AK363" s="210"/>
      <c r="AL363" s="173"/>
      <c r="AM363" s="173"/>
      <c r="AN363" s="173"/>
      <c r="AO363" s="219"/>
      <c r="AP363" s="158"/>
      <c r="AQ363" s="173"/>
      <c r="AR363" s="173"/>
      <c r="AS363" s="213"/>
      <c r="AT363" s="173"/>
      <c r="AU363" s="210"/>
      <c r="AV363" s="173"/>
      <c r="AW363" s="173"/>
      <c r="AX363" s="173"/>
      <c r="AY363" s="219"/>
      <c r="AZ363" s="158"/>
      <c r="BA363" s="173"/>
      <c r="BB363" s="173"/>
      <c r="BC363" s="217"/>
      <c r="BD363" s="173"/>
      <c r="BE363" s="210"/>
      <c r="BF363" s="173"/>
      <c r="BG363" s="173"/>
      <c r="BH363" s="173"/>
      <c r="BI363" s="219"/>
      <c r="BJ363" s="158"/>
      <c r="BK363" s="219"/>
      <c r="BL363" s="173"/>
      <c r="BM363" s="331">
        <v>60</v>
      </c>
      <c r="BN363" s="173"/>
      <c r="BO363" s="210"/>
      <c r="BP363" s="173"/>
      <c r="BQ363" s="173"/>
      <c r="BR363" s="173"/>
      <c r="BS363" s="219"/>
      <c r="BT363" s="158"/>
      <c r="BU363" s="173"/>
      <c r="BV363" s="173"/>
      <c r="BW363" s="21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>
      <c r="A364" s="167">
        <v>346</v>
      </c>
      <c r="B364" s="168"/>
      <c r="C364" s="168"/>
      <c r="D364" s="196"/>
      <c r="E364" s="182"/>
      <c r="F364" s="353">
        <v>1001001110</v>
      </c>
      <c r="G364" s="354" t="s">
        <v>381</v>
      </c>
      <c r="H364" s="355" t="s">
        <v>378</v>
      </c>
      <c r="I364" s="355"/>
      <c r="J364" s="356"/>
      <c r="K364" s="357">
        <v>0</v>
      </c>
      <c r="L364" s="177">
        <f t="shared" si="11"/>
        <v>60</v>
      </c>
      <c r="M364" s="172">
        <v>0</v>
      </c>
      <c r="N364" s="173"/>
      <c r="O364" s="225"/>
      <c r="P364" s="173"/>
      <c r="Q364" s="210"/>
      <c r="R364" s="173"/>
      <c r="S364" s="173"/>
      <c r="T364" s="173"/>
      <c r="U364" s="219"/>
      <c r="V364" s="220"/>
      <c r="W364" s="173"/>
      <c r="X364" s="173"/>
      <c r="Y364" s="211"/>
      <c r="Z364" s="173"/>
      <c r="AA364" s="210"/>
      <c r="AB364" s="173"/>
      <c r="AC364" s="173"/>
      <c r="AD364" s="173"/>
      <c r="AE364" s="219"/>
      <c r="AF364" s="158"/>
      <c r="AG364" s="173"/>
      <c r="AH364" s="173"/>
      <c r="AI364" s="212"/>
      <c r="AJ364" s="219"/>
      <c r="AK364" s="210"/>
      <c r="AL364" s="173"/>
      <c r="AM364" s="173"/>
      <c r="AN364" s="173"/>
      <c r="AO364" s="219"/>
      <c r="AP364" s="158"/>
      <c r="AQ364" s="173"/>
      <c r="AR364" s="173"/>
      <c r="AS364" s="213"/>
      <c r="AT364" s="173"/>
      <c r="AU364" s="210"/>
      <c r="AV364" s="173"/>
      <c r="AW364" s="173"/>
      <c r="AX364" s="173"/>
      <c r="AY364" s="219"/>
      <c r="AZ364" s="158"/>
      <c r="BA364" s="173"/>
      <c r="BB364" s="173"/>
      <c r="BC364" s="217"/>
      <c r="BD364" s="173"/>
      <c r="BE364" s="210"/>
      <c r="BF364" s="173"/>
      <c r="BG364" s="173"/>
      <c r="BH364" s="173"/>
      <c r="BI364" s="219"/>
      <c r="BJ364" s="158"/>
      <c r="BK364" s="219"/>
      <c r="BL364" s="173"/>
      <c r="BM364" s="331">
        <v>60</v>
      </c>
      <c r="BN364" s="173"/>
      <c r="BO364" s="210"/>
      <c r="BP364" s="173"/>
      <c r="BQ364" s="173"/>
      <c r="BR364" s="173"/>
      <c r="BS364" s="219"/>
      <c r="BT364" s="158"/>
      <c r="BU364" s="173"/>
      <c r="BV364" s="173"/>
      <c r="BW364" s="215"/>
      <c r="BX364" s="173">
        <v>0</v>
      </c>
      <c r="BY364" s="210">
        <f t="shared" si="14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5"/>
        <v>0</v>
      </c>
      <c r="CE364" s="173"/>
    </row>
    <row r="365" spans="1:83" ht="29.25">
      <c r="A365" s="167">
        <v>347</v>
      </c>
      <c r="B365" s="168"/>
      <c r="C365" s="168"/>
      <c r="D365" s="196"/>
      <c r="E365" s="182"/>
      <c r="F365" s="353">
        <v>1001001111</v>
      </c>
      <c r="G365" s="354" t="s">
        <v>382</v>
      </c>
      <c r="H365" s="355" t="s">
        <v>378</v>
      </c>
      <c r="I365" s="355"/>
      <c r="J365" s="356"/>
      <c r="K365" s="357">
        <v>0</v>
      </c>
      <c r="L365" s="177">
        <f t="shared" si="11"/>
        <v>60</v>
      </c>
      <c r="M365" s="172">
        <v>0</v>
      </c>
      <c r="N365" s="173"/>
      <c r="O365" s="225"/>
      <c r="P365" s="173"/>
      <c r="Q365" s="210"/>
      <c r="R365" s="173"/>
      <c r="S365" s="173"/>
      <c r="T365" s="173"/>
      <c r="U365" s="219"/>
      <c r="V365" s="220"/>
      <c r="W365" s="173"/>
      <c r="X365" s="173"/>
      <c r="Y365" s="211"/>
      <c r="Z365" s="173"/>
      <c r="AA365" s="210"/>
      <c r="AB365" s="173"/>
      <c r="AC365" s="173"/>
      <c r="AD365" s="173"/>
      <c r="AE365" s="219"/>
      <c r="AF365" s="158"/>
      <c r="AG365" s="173"/>
      <c r="AH365" s="173"/>
      <c r="AI365" s="212"/>
      <c r="AJ365" s="219"/>
      <c r="AK365" s="210"/>
      <c r="AL365" s="173"/>
      <c r="AM365" s="173"/>
      <c r="AN365" s="173"/>
      <c r="AO365" s="219"/>
      <c r="AP365" s="158"/>
      <c r="AQ365" s="173"/>
      <c r="AR365" s="173"/>
      <c r="AS365" s="213"/>
      <c r="AT365" s="173"/>
      <c r="AU365" s="210"/>
      <c r="AV365" s="173"/>
      <c r="AW365" s="173"/>
      <c r="AX365" s="173"/>
      <c r="AY365" s="219"/>
      <c r="AZ365" s="158"/>
      <c r="BA365" s="173"/>
      <c r="BB365" s="173"/>
      <c r="BC365" s="217"/>
      <c r="BD365" s="173"/>
      <c r="BE365" s="210"/>
      <c r="BF365" s="173"/>
      <c r="BG365" s="173"/>
      <c r="BH365" s="173"/>
      <c r="BI365" s="219"/>
      <c r="BJ365" s="158"/>
      <c r="BK365" s="219"/>
      <c r="BL365" s="173"/>
      <c r="BM365" s="331">
        <v>60</v>
      </c>
      <c r="BN365" s="173"/>
      <c r="BO365" s="210"/>
      <c r="BP365" s="173"/>
      <c r="BQ365" s="173"/>
      <c r="BR365" s="173"/>
      <c r="BS365" s="219"/>
      <c r="BT365" s="158"/>
      <c r="BU365" s="173"/>
      <c r="BV365" s="173"/>
      <c r="BW365" s="215"/>
      <c r="BX365" s="173">
        <v>0</v>
      </c>
      <c r="BY365" s="210">
        <f t="shared" si="14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15"/>
        <v>0</v>
      </c>
      <c r="CE365" s="173"/>
    </row>
    <row r="366" spans="1:83" ht="29.25">
      <c r="A366" s="167">
        <v>348</v>
      </c>
      <c r="B366" s="168"/>
      <c r="C366" s="168"/>
      <c r="D366" s="196"/>
      <c r="E366" s="182"/>
      <c r="F366" s="353">
        <v>1001001112</v>
      </c>
      <c r="G366" s="354" t="s">
        <v>383</v>
      </c>
      <c r="H366" s="355" t="s">
        <v>378</v>
      </c>
      <c r="I366" s="355"/>
      <c r="J366" s="356"/>
      <c r="K366" s="357">
        <v>0</v>
      </c>
      <c r="L366" s="177">
        <f t="shared" si="11"/>
        <v>60</v>
      </c>
      <c r="M366" s="172">
        <v>0</v>
      </c>
      <c r="N366" s="173"/>
      <c r="O366" s="225"/>
      <c r="P366" s="173"/>
      <c r="Q366" s="210"/>
      <c r="R366" s="173"/>
      <c r="S366" s="173"/>
      <c r="T366" s="173"/>
      <c r="U366" s="173"/>
      <c r="V366" s="220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14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5"/>
        <v>0</v>
      </c>
      <c r="CE366" s="173"/>
    </row>
    <row r="367" spans="1:83" ht="29.25">
      <c r="A367" s="294">
        <v>349</v>
      </c>
      <c r="B367" s="187"/>
      <c r="C367" s="187"/>
      <c r="D367" s="286"/>
      <c r="E367" s="253"/>
      <c r="F367" s="395">
        <v>1001001113</v>
      </c>
      <c r="G367" s="396" t="s">
        <v>384</v>
      </c>
      <c r="H367" s="397" t="s">
        <v>378</v>
      </c>
      <c r="I367" s="397"/>
      <c r="J367" s="398"/>
      <c r="K367" s="399">
        <v>0</v>
      </c>
      <c r="L367" s="177">
        <f t="shared" si="11"/>
        <v>60</v>
      </c>
      <c r="M367" s="250">
        <v>0</v>
      </c>
      <c r="N367" s="231"/>
      <c r="O367" s="288"/>
      <c r="P367" s="231"/>
      <c r="Q367" s="400"/>
      <c r="R367" s="231"/>
      <c r="S367" s="231"/>
      <c r="T367" s="231"/>
      <c r="U367" s="231"/>
      <c r="V367" s="230"/>
      <c r="W367" s="231"/>
      <c r="X367" s="231"/>
      <c r="Y367" s="258"/>
      <c r="Z367" s="231"/>
      <c r="AA367" s="400"/>
      <c r="AB367" s="231"/>
      <c r="AC367" s="231"/>
      <c r="AD367" s="231"/>
      <c r="AE367" s="231"/>
      <c r="AF367" s="230"/>
      <c r="AG367" s="231"/>
      <c r="AH367" s="231"/>
      <c r="AI367" s="289"/>
      <c r="AJ367" s="231"/>
      <c r="AK367" s="400"/>
      <c r="AL367" s="231"/>
      <c r="AM367" s="231"/>
      <c r="AN367" s="231"/>
      <c r="AO367" s="231"/>
      <c r="AP367" s="230"/>
      <c r="AQ367" s="231"/>
      <c r="AR367" s="231"/>
      <c r="AS367" s="260"/>
      <c r="AT367" s="231"/>
      <c r="AU367" s="400"/>
      <c r="AV367" s="231"/>
      <c r="AW367" s="231"/>
      <c r="AX367" s="231"/>
      <c r="AY367" s="231"/>
      <c r="AZ367" s="230"/>
      <c r="BA367" s="231"/>
      <c r="BB367" s="231"/>
      <c r="BC367" s="290"/>
      <c r="BD367" s="231"/>
      <c r="BE367" s="400"/>
      <c r="BF367" s="231"/>
      <c r="BG367" s="231"/>
      <c r="BH367" s="231"/>
      <c r="BI367" s="231"/>
      <c r="BJ367" s="230"/>
      <c r="BK367" s="231"/>
      <c r="BL367" s="231"/>
      <c r="BM367" s="393">
        <v>60</v>
      </c>
      <c r="BN367" s="231"/>
      <c r="BO367" s="400"/>
      <c r="BP367" s="231"/>
      <c r="BQ367" s="231"/>
      <c r="BR367" s="231"/>
      <c r="BS367" s="231"/>
      <c r="BT367" s="230"/>
      <c r="BU367" s="231"/>
      <c r="BV367" s="231"/>
      <c r="BW367" s="401"/>
      <c r="BX367" s="173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9.25">
      <c r="A368" s="297">
        <v>350</v>
      </c>
      <c r="B368" s="298"/>
      <c r="C368" s="298"/>
      <c r="D368" s="352"/>
      <c r="E368" s="299"/>
      <c r="F368" s="414">
        <v>1001001114</v>
      </c>
      <c r="G368" s="415" t="s">
        <v>385</v>
      </c>
      <c r="H368" s="414" t="s">
        <v>378</v>
      </c>
      <c r="I368" s="414"/>
      <c r="J368" s="416"/>
      <c r="K368" s="417">
        <v>0</v>
      </c>
      <c r="L368" s="177">
        <f t="shared" si="11"/>
        <v>60</v>
      </c>
      <c r="M368" s="313">
        <v>0</v>
      </c>
      <c r="N368" s="314"/>
      <c r="O368" s="406"/>
      <c r="P368" s="314"/>
      <c r="Q368" s="315"/>
      <c r="R368" s="314"/>
      <c r="S368" s="314"/>
      <c r="T368" s="314"/>
      <c r="U368" s="314"/>
      <c r="V368" s="312"/>
      <c r="W368" s="314"/>
      <c r="X368" s="314"/>
      <c r="Y368" s="407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08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09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10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18">
        <v>60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12">
        <v>0</v>
      </c>
      <c r="BY368" s="400">
        <f t="shared" si="14"/>
        <v>0</v>
      </c>
      <c r="BZ368" s="231">
        <v>0</v>
      </c>
      <c r="CA368" s="231">
        <v>0</v>
      </c>
      <c r="CB368" s="231">
        <v>0</v>
      </c>
      <c r="CC368" s="231">
        <v>0</v>
      </c>
      <c r="CD368" s="230">
        <f t="shared" si="15"/>
        <v>0</v>
      </c>
      <c r="CE368" s="231"/>
    </row>
    <row r="369" spans="1:83" ht="29.25" hidden="1">
      <c r="A369" s="297">
        <v>355</v>
      </c>
      <c r="B369" s="298"/>
      <c r="C369" s="298"/>
      <c r="D369" s="298"/>
      <c r="E369" s="299"/>
      <c r="F369" s="373">
        <v>1113219</v>
      </c>
      <c r="G369" s="374" t="s">
        <v>413</v>
      </c>
      <c r="H369" s="419" t="s">
        <v>42</v>
      </c>
      <c r="I369" s="298"/>
      <c r="J369" s="312"/>
      <c r="K369" s="313">
        <v>0</v>
      </c>
      <c r="L369" s="159">
        <f t="shared" ref="L369:L380" si="16">SUM(O369,Y369,AI369,AS369,BC369,BM369,BW369)</f>
        <v>3859</v>
      </c>
      <c r="M369" s="313">
        <v>0</v>
      </c>
      <c r="N369" s="314"/>
      <c r="O369" s="358">
        <v>808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0">
        <v>542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59">
        <v>469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1">
        <v>917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0">
        <v>533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18">
        <v>590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3"/>
      <c r="BX369" s="413">
        <v>0</v>
      </c>
      <c r="BY369" s="402">
        <f t="shared" si="14"/>
        <v>0</v>
      </c>
      <c r="BZ369" s="268">
        <v>0</v>
      </c>
      <c r="CA369" s="268">
        <v>0</v>
      </c>
      <c r="CB369" s="268">
        <v>0</v>
      </c>
      <c r="CC369" s="268">
        <v>0</v>
      </c>
      <c r="CD369" s="158">
        <f t="shared" si="15"/>
        <v>0</v>
      </c>
      <c r="CE369" s="268"/>
    </row>
    <row r="370" spans="1:83" ht="29.25" hidden="1">
      <c r="A370" s="167">
        <v>356</v>
      </c>
      <c r="B370" s="168"/>
      <c r="C370" s="168"/>
      <c r="D370" s="168"/>
      <c r="E370" s="170"/>
      <c r="F370" s="428">
        <v>1113220</v>
      </c>
      <c r="G370" s="429" t="s">
        <v>414</v>
      </c>
      <c r="H370" s="178" t="s">
        <v>42</v>
      </c>
      <c r="I370" s="168"/>
      <c r="J370" s="158"/>
      <c r="K370" s="267">
        <v>0</v>
      </c>
      <c r="L370" s="159">
        <f t="shared" si="16"/>
        <v>0</v>
      </c>
      <c r="M370" s="267">
        <v>0</v>
      </c>
      <c r="N370" s="268"/>
      <c r="O370" s="380"/>
      <c r="P370" s="268"/>
      <c r="Q370" s="402"/>
      <c r="R370" s="268"/>
      <c r="S370" s="268"/>
      <c r="T370" s="268"/>
      <c r="U370" s="268"/>
      <c r="V370" s="158"/>
      <c r="W370" s="268"/>
      <c r="X370" s="268"/>
      <c r="Y370" s="381"/>
      <c r="Z370" s="268"/>
      <c r="AA370" s="402"/>
      <c r="AB370" s="268"/>
      <c r="AC370" s="268"/>
      <c r="AD370" s="268"/>
      <c r="AE370" s="268"/>
      <c r="AF370" s="158"/>
      <c r="AG370" s="268"/>
      <c r="AH370" s="268"/>
      <c r="AI370" s="382"/>
      <c r="AJ370" s="268"/>
      <c r="AK370" s="402"/>
      <c r="AL370" s="268"/>
      <c r="AM370" s="268"/>
      <c r="AN370" s="268"/>
      <c r="AO370" s="268"/>
      <c r="AP370" s="158"/>
      <c r="AQ370" s="268"/>
      <c r="AR370" s="268"/>
      <c r="AS370" s="403"/>
      <c r="AT370" s="268"/>
      <c r="AU370" s="402"/>
      <c r="AV370" s="268"/>
      <c r="AW370" s="268"/>
      <c r="AX370" s="268"/>
      <c r="AY370" s="268"/>
      <c r="AZ370" s="158"/>
      <c r="BA370" s="268"/>
      <c r="BB370" s="268"/>
      <c r="BC370" s="404"/>
      <c r="BD370" s="268"/>
      <c r="BE370" s="402"/>
      <c r="BF370" s="268"/>
      <c r="BG370" s="268"/>
      <c r="BH370" s="268"/>
      <c r="BI370" s="268"/>
      <c r="BJ370" s="158"/>
      <c r="BK370" s="268"/>
      <c r="BL370" s="268"/>
      <c r="BM370" s="457"/>
      <c r="BN370" s="268"/>
      <c r="BO370" s="402"/>
      <c r="BP370" s="268"/>
      <c r="BQ370" s="268"/>
      <c r="BR370" s="268"/>
      <c r="BS370" s="268"/>
      <c r="BT370" s="158"/>
      <c r="BU370" s="268"/>
      <c r="BV370" s="268"/>
      <c r="BW370" s="459"/>
      <c r="BX370" s="173">
        <v>0</v>
      </c>
      <c r="BY370" s="210">
        <f t="shared" si="14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5"/>
        <v>0</v>
      </c>
      <c r="CE370" s="173"/>
    </row>
    <row r="371" spans="1:83" ht="29.25" hidden="1">
      <c r="A371" s="167">
        <v>357</v>
      </c>
      <c r="B371" s="168"/>
      <c r="C371" s="168"/>
      <c r="D371" s="168"/>
      <c r="E371" s="170"/>
      <c r="F371" s="329">
        <v>1113218</v>
      </c>
      <c r="G371" s="330" t="s">
        <v>415</v>
      </c>
      <c r="H371" s="178" t="s">
        <v>42</v>
      </c>
      <c r="I371" s="168"/>
      <c r="J371" s="158"/>
      <c r="K371" s="172">
        <v>0</v>
      </c>
      <c r="L371" s="159">
        <f t="shared" si="16"/>
        <v>3122</v>
      </c>
      <c r="M371" s="172">
        <v>0</v>
      </c>
      <c r="N371" s="173"/>
      <c r="O371" s="337">
        <v>600</v>
      </c>
      <c r="P371" s="173"/>
      <c r="Q371" s="210"/>
      <c r="R371" s="173"/>
      <c r="S371" s="173"/>
      <c r="T371" s="173"/>
      <c r="U371" s="173"/>
      <c r="V371" s="158"/>
      <c r="W371" s="173"/>
      <c r="X371" s="173"/>
      <c r="Y371" s="336">
        <v>487</v>
      </c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38">
        <v>397</v>
      </c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39">
        <v>813</v>
      </c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>
        <v>371</v>
      </c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1">
        <v>454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76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3" ht="29.25" hidden="1">
      <c r="A372" s="167">
        <v>358</v>
      </c>
      <c r="B372" s="168"/>
      <c r="C372" s="168"/>
      <c r="D372" s="168"/>
      <c r="E372" s="170"/>
      <c r="F372" s="329">
        <v>1113221</v>
      </c>
      <c r="G372" s="330" t="s">
        <v>416</v>
      </c>
      <c r="H372" s="178" t="s">
        <v>42</v>
      </c>
      <c r="I372" s="168"/>
      <c r="J372" s="158"/>
      <c r="K372" s="172">
        <v>0</v>
      </c>
      <c r="L372" s="159">
        <f t="shared" si="16"/>
        <v>3344</v>
      </c>
      <c r="M372" s="172"/>
      <c r="N372" s="173"/>
      <c r="O372" s="337">
        <v>648</v>
      </c>
      <c r="P372" s="173"/>
      <c r="Q372" s="210"/>
      <c r="R372" s="173"/>
      <c r="S372" s="173"/>
      <c r="T372" s="173"/>
      <c r="U372" s="173"/>
      <c r="V372" s="158"/>
      <c r="W372" s="173"/>
      <c r="X372" s="173"/>
      <c r="Y372" s="336">
        <v>517</v>
      </c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38">
        <v>359</v>
      </c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39">
        <v>907</v>
      </c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>
        <v>413</v>
      </c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1">
        <v>500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76"/>
      <c r="BX372" s="173"/>
      <c r="BY372" s="210"/>
      <c r="BZ372" s="173"/>
      <c r="CA372" s="173"/>
      <c r="CB372" s="173"/>
      <c r="CC372" s="173"/>
      <c r="CD372" s="158"/>
      <c r="CE372" s="173"/>
    </row>
    <row r="373" spans="1:83" ht="29.25" hidden="1">
      <c r="A373" s="167">
        <v>359</v>
      </c>
      <c r="B373" s="168"/>
      <c r="C373" s="187"/>
      <c r="D373" s="187"/>
      <c r="E373" s="295"/>
      <c r="F373" s="371">
        <v>1113222</v>
      </c>
      <c r="G373" s="372" t="s">
        <v>426</v>
      </c>
      <c r="H373" s="178" t="s">
        <v>42</v>
      </c>
      <c r="I373" s="168"/>
      <c r="J373" s="158"/>
      <c r="K373" s="172"/>
      <c r="L373" s="159">
        <f t="shared" si="16"/>
        <v>3610</v>
      </c>
      <c r="M373" s="172"/>
      <c r="N373" s="173"/>
      <c r="O373" s="337">
        <v>861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6">
        <v>430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38">
        <v>472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39">
        <v>794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514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1">
        <v>539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76"/>
      <c r="BX373" s="173"/>
      <c r="BY373" s="210"/>
      <c r="BZ373" s="173"/>
      <c r="CA373" s="173"/>
      <c r="CB373" s="173"/>
      <c r="CC373" s="173"/>
      <c r="CD373" s="158"/>
      <c r="CE373" s="173"/>
    </row>
    <row r="374" spans="1:83" ht="29.25" hidden="1">
      <c r="A374" s="167">
        <v>360</v>
      </c>
      <c r="B374" s="197"/>
      <c r="C374" s="298"/>
      <c r="D374" s="298"/>
      <c r="E374" s="299"/>
      <c r="F374" s="373">
        <v>1113223</v>
      </c>
      <c r="G374" s="374" t="s">
        <v>428</v>
      </c>
      <c r="H374" s="178" t="s">
        <v>42</v>
      </c>
      <c r="I374" s="168"/>
      <c r="J374" s="158"/>
      <c r="K374" s="172"/>
      <c r="L374" s="159">
        <f t="shared" si="16"/>
        <v>2793</v>
      </c>
      <c r="M374" s="172"/>
      <c r="N374" s="173"/>
      <c r="O374" s="337">
        <v>596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6">
        <v>322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38">
        <v>361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39">
        <v>699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417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1">
        <v>398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6"/>
      <c r="BX374" s="173"/>
      <c r="BY374" s="210"/>
      <c r="BZ374" s="173"/>
      <c r="CA374" s="173"/>
      <c r="CB374" s="173"/>
      <c r="CC374" s="173"/>
      <c r="CD374" s="158"/>
      <c r="CE374" s="173"/>
    </row>
    <row r="375" spans="1:83" ht="29.25" hidden="1">
      <c r="A375" s="167">
        <v>361</v>
      </c>
      <c r="B375" s="197"/>
      <c r="C375" s="298"/>
      <c r="D375" s="298"/>
      <c r="E375" s="299"/>
      <c r="F375" s="373">
        <v>1113224</v>
      </c>
      <c r="G375" s="374" t="s">
        <v>430</v>
      </c>
      <c r="H375" s="178" t="s">
        <v>42</v>
      </c>
      <c r="I375" s="168"/>
      <c r="J375" s="158"/>
      <c r="K375" s="172"/>
      <c r="L375" s="159">
        <f t="shared" si="16"/>
        <v>2311</v>
      </c>
      <c r="M375" s="172"/>
      <c r="N375" s="173"/>
      <c r="O375" s="337">
        <v>480</v>
      </c>
      <c r="P375" s="173"/>
      <c r="Q375" s="210"/>
      <c r="R375" s="173"/>
      <c r="S375" s="173"/>
      <c r="T375" s="173"/>
      <c r="U375" s="173"/>
      <c r="V375" s="158"/>
      <c r="W375" s="173"/>
      <c r="X375" s="173"/>
      <c r="Y375" s="336">
        <v>287</v>
      </c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38">
        <v>261</v>
      </c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39">
        <v>650</v>
      </c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>
        <v>328</v>
      </c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1">
        <v>305</v>
      </c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6"/>
      <c r="BX375" s="173"/>
      <c r="BY375" s="210"/>
      <c r="BZ375" s="173"/>
      <c r="CA375" s="173"/>
      <c r="CB375" s="173"/>
      <c r="CC375" s="173"/>
      <c r="CD375" s="158"/>
      <c r="CE375" s="173"/>
    </row>
    <row r="376" spans="1:83" ht="29.25" hidden="1">
      <c r="A376" s="167">
        <v>362</v>
      </c>
      <c r="B376" s="197"/>
      <c r="C376" s="298"/>
      <c r="D376" s="298"/>
      <c r="E376" s="299"/>
      <c r="F376" s="610">
        <v>1113225</v>
      </c>
      <c r="G376" s="611" t="s">
        <v>431</v>
      </c>
      <c r="H376" s="178" t="s">
        <v>42</v>
      </c>
      <c r="I376" s="168"/>
      <c r="J376" s="158"/>
      <c r="K376" s="172"/>
      <c r="L376" s="159">
        <f t="shared" si="16"/>
        <v>9151</v>
      </c>
      <c r="M376" s="172"/>
      <c r="N376" s="173"/>
      <c r="O376" s="337">
        <v>1876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6">
        <v>1146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38">
        <v>1423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39">
        <v>2059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1365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1">
        <v>1282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6"/>
      <c r="BX376" s="173"/>
      <c r="BY376" s="210"/>
      <c r="BZ376" s="173"/>
      <c r="CA376" s="173"/>
      <c r="CB376" s="173"/>
      <c r="CC376" s="173"/>
      <c r="CD376" s="158"/>
      <c r="CE376" s="173"/>
    </row>
    <row r="377" spans="1:83" ht="29.25" hidden="1">
      <c r="A377" s="167">
        <v>363</v>
      </c>
      <c r="B377" s="197"/>
      <c r="C377" s="298"/>
      <c r="D377" s="298"/>
      <c r="E377" s="299"/>
      <c r="F377" s="373">
        <v>1113226</v>
      </c>
      <c r="G377" s="374" t="s">
        <v>442</v>
      </c>
      <c r="H377" s="178" t="s">
        <v>42</v>
      </c>
      <c r="I377" s="168"/>
      <c r="J377" s="158"/>
      <c r="K377" s="172"/>
      <c r="L377" s="159">
        <f t="shared" si="16"/>
        <v>3982</v>
      </c>
      <c r="M377" s="172"/>
      <c r="N377" s="173"/>
      <c r="O377" s="337">
        <v>963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6">
        <v>406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38">
        <v>545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39">
        <v>850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622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1">
        <v>596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6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 hidden="1">
      <c r="A378" s="167">
        <v>364</v>
      </c>
      <c r="B378" s="197"/>
      <c r="C378" s="298"/>
      <c r="D378" s="298"/>
      <c r="E378" s="299"/>
      <c r="F378" s="373">
        <v>1113227</v>
      </c>
      <c r="G378" s="374" t="s">
        <v>446</v>
      </c>
      <c r="H378" s="178" t="s">
        <v>42</v>
      </c>
      <c r="I378" s="168"/>
      <c r="J378" s="158"/>
      <c r="K378" s="172"/>
      <c r="L378" s="159">
        <f t="shared" si="16"/>
        <v>3787</v>
      </c>
      <c r="M378" s="172"/>
      <c r="N378" s="173"/>
      <c r="O378" s="337">
        <v>947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6">
        <v>419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38">
        <v>498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39">
        <v>729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621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1">
        <v>573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6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 hidden="1">
      <c r="A379" s="167">
        <v>365</v>
      </c>
      <c r="B379" s="197"/>
      <c r="C379" s="298"/>
      <c r="D379" s="298"/>
      <c r="E379" s="299"/>
      <c r="F379" s="414">
        <v>1113228</v>
      </c>
      <c r="G379" s="374" t="s">
        <v>444</v>
      </c>
      <c r="H379" s="178" t="s">
        <v>42</v>
      </c>
      <c r="I379" s="168"/>
      <c r="J379" s="158"/>
      <c r="K379" s="172"/>
      <c r="L379" s="159">
        <f t="shared" si="16"/>
        <v>3908</v>
      </c>
      <c r="M379" s="172"/>
      <c r="N379" s="173"/>
      <c r="O379" s="337">
        <v>946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6">
        <v>414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38">
        <v>571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39">
        <v>772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621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1">
        <v>584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6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 hidden="1">
      <c r="A380" s="167">
        <v>366</v>
      </c>
      <c r="B380" s="197"/>
      <c r="C380" s="298"/>
      <c r="D380" s="298"/>
      <c r="E380" s="299"/>
      <c r="F380" s="414">
        <v>1113229</v>
      </c>
      <c r="G380" s="374" t="s">
        <v>472</v>
      </c>
      <c r="H380" s="178" t="s">
        <v>42</v>
      </c>
      <c r="I380" s="168"/>
      <c r="J380" s="158"/>
      <c r="K380" s="172">
        <v>0</v>
      </c>
      <c r="L380" s="159">
        <f t="shared" si="16"/>
        <v>5225</v>
      </c>
      <c r="M380" s="172">
        <v>0</v>
      </c>
      <c r="N380" s="173"/>
      <c r="O380" s="337">
        <v>1469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6">
        <v>632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>
        <v>251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>
        <v>1247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676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>
        <v>950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>
        <v>0</v>
      </c>
      <c r="BY380" s="210">
        <f t="shared" si="14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5"/>
        <v>0</v>
      </c>
      <c r="CE380" s="173"/>
    </row>
    <row r="381" spans="1:83" ht="29.25" hidden="1" customHeight="1">
      <c r="A381" s="167"/>
      <c r="B381" s="529"/>
      <c r="C381" s="529"/>
      <c r="D381" s="529"/>
      <c r="E381" s="182"/>
      <c r="F381" s="298">
        <v>20060399</v>
      </c>
      <c r="G381" s="534" t="s">
        <v>476</v>
      </c>
      <c r="H381" s="168" t="s">
        <v>69</v>
      </c>
      <c r="I381" s="530"/>
      <c r="J381" s="530"/>
      <c r="K381" s="172">
        <v>0</v>
      </c>
      <c r="L381" s="177">
        <f>SUM(O381,Y381,AI381,AS381,BC381,BM381,BW381)</f>
        <v>55</v>
      </c>
      <c r="M381" s="172">
        <v>0</v>
      </c>
      <c r="N381" s="531"/>
      <c r="O381" s="218"/>
      <c r="Q381" s="243"/>
      <c r="R381" s="242"/>
      <c r="S381" s="243"/>
      <c r="T381" s="242"/>
      <c r="U381" s="244"/>
      <c r="V381" s="244"/>
      <c r="W381" s="236"/>
      <c r="X381" s="236"/>
      <c r="Y381" s="221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2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48">
        <v>24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23">
        <v>16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24">
        <v>15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15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hidden="1" customHeight="1">
      <c r="A382" s="167"/>
      <c r="B382" s="529"/>
      <c r="C382" s="529"/>
      <c r="D382" s="529"/>
      <c r="E382" s="182"/>
      <c r="F382" s="298">
        <v>20060400</v>
      </c>
      <c r="G382" s="534" t="s">
        <v>477</v>
      </c>
      <c r="H382" s="168" t="s">
        <v>69</v>
      </c>
      <c r="I382" s="530"/>
      <c r="J382" s="530"/>
      <c r="K382" s="172"/>
      <c r="L382" s="177">
        <f t="shared" ref="L382:L386" si="17">SUM(O382,Y382,AI382,AS382,BC382,BM382,BW382)</f>
        <v>55</v>
      </c>
      <c r="M382" s="172"/>
      <c r="N382" s="531"/>
      <c r="O382" s="218"/>
      <c r="Q382" s="243"/>
      <c r="R382" s="242"/>
      <c r="S382" s="243"/>
      <c r="T382" s="242"/>
      <c r="U382" s="244"/>
      <c r="V382" s="244"/>
      <c r="W382" s="236"/>
      <c r="X382" s="236"/>
      <c r="Y382" s="221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2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48">
        <v>24</v>
      </c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23">
        <v>16</v>
      </c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24">
        <v>15</v>
      </c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15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hidden="1" customHeight="1">
      <c r="A383" s="167"/>
      <c r="B383" s="529"/>
      <c r="C383" s="529"/>
      <c r="D383" s="529"/>
      <c r="E383" s="182"/>
      <c r="F383" s="298">
        <v>20060401</v>
      </c>
      <c r="G383" s="534" t="s">
        <v>478</v>
      </c>
      <c r="H383" s="168" t="s">
        <v>69</v>
      </c>
      <c r="I383" s="530"/>
      <c r="J383" s="530"/>
      <c r="K383" s="172"/>
      <c r="L383" s="177">
        <f t="shared" si="17"/>
        <v>55</v>
      </c>
      <c r="M383" s="172"/>
      <c r="N383" s="531"/>
      <c r="O383" s="218"/>
      <c r="Q383" s="243"/>
      <c r="R383" s="242"/>
      <c r="S383" s="243"/>
      <c r="T383" s="242"/>
      <c r="U383" s="244"/>
      <c r="V383" s="244"/>
      <c r="W383" s="236"/>
      <c r="X383" s="236"/>
      <c r="Y383" s="221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2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48">
        <v>24</v>
      </c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23">
        <v>16</v>
      </c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24">
        <v>15</v>
      </c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15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hidden="1" customHeight="1">
      <c r="A384" s="167"/>
      <c r="B384" s="529"/>
      <c r="C384" s="529"/>
      <c r="D384" s="529"/>
      <c r="E384" s="182"/>
      <c r="F384" s="298">
        <v>20060412</v>
      </c>
      <c r="G384" s="534" t="s">
        <v>479</v>
      </c>
      <c r="H384" s="168" t="s">
        <v>69</v>
      </c>
      <c r="I384" s="530"/>
      <c r="J384" s="530"/>
      <c r="K384" s="172"/>
      <c r="L384" s="177">
        <f t="shared" si="17"/>
        <v>1500</v>
      </c>
      <c r="M384" s="172"/>
      <c r="N384" s="531"/>
      <c r="O384" s="218"/>
      <c r="Q384" s="243"/>
      <c r="R384" s="242"/>
      <c r="S384" s="243"/>
      <c r="T384" s="242"/>
      <c r="U384" s="244"/>
      <c r="V384" s="244"/>
      <c r="W384" s="236"/>
      <c r="X384" s="236"/>
      <c r="Y384" s="221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2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48">
        <v>760</v>
      </c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23">
        <v>720</v>
      </c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24">
        <v>20</v>
      </c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15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167"/>
      <c r="B385" s="529"/>
      <c r="C385" s="529"/>
      <c r="D385" s="529"/>
      <c r="E385" s="182"/>
      <c r="F385" s="298">
        <v>20060423</v>
      </c>
      <c r="G385" s="534" t="s">
        <v>480</v>
      </c>
      <c r="H385" s="168" t="s">
        <v>69</v>
      </c>
      <c r="I385" s="530"/>
      <c r="J385" s="530"/>
      <c r="K385" s="172"/>
      <c r="L385" s="177">
        <f t="shared" si="17"/>
        <v>2420</v>
      </c>
      <c r="M385" s="172"/>
      <c r="N385" s="531"/>
      <c r="O385" s="218"/>
      <c r="Q385" s="243"/>
      <c r="R385" s="242"/>
      <c r="S385" s="243"/>
      <c r="T385" s="242"/>
      <c r="U385" s="244"/>
      <c r="V385" s="244"/>
      <c r="W385" s="236"/>
      <c r="X385" s="236"/>
      <c r="Y385" s="221"/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222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248">
        <v>1160</v>
      </c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223">
        <v>1240</v>
      </c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224">
        <v>20</v>
      </c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215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167"/>
      <c r="B386" s="529"/>
      <c r="C386" s="529"/>
      <c r="D386" s="529"/>
      <c r="E386" s="182"/>
      <c r="F386" s="298">
        <v>20060434</v>
      </c>
      <c r="G386" s="534" t="s">
        <v>481</v>
      </c>
      <c r="H386" s="168" t="s">
        <v>69</v>
      </c>
      <c r="I386" s="530"/>
      <c r="J386" s="530"/>
      <c r="K386" s="172"/>
      <c r="L386" s="177">
        <f t="shared" si="17"/>
        <v>5080</v>
      </c>
      <c r="M386" s="172"/>
      <c r="N386" s="531"/>
      <c r="O386" s="218"/>
      <c r="Q386" s="243"/>
      <c r="R386" s="242"/>
      <c r="S386" s="243"/>
      <c r="T386" s="242"/>
      <c r="U386" s="244"/>
      <c r="V386" s="244"/>
      <c r="W386" s="236"/>
      <c r="X386" s="236"/>
      <c r="Y386" s="221"/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222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248">
        <v>1760</v>
      </c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223">
        <v>1720</v>
      </c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224">
        <v>1600</v>
      </c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215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167"/>
      <c r="B387" s="529"/>
      <c r="C387" s="529"/>
      <c r="D387" s="529"/>
      <c r="E387" s="182"/>
      <c r="F387" s="298">
        <v>20060445</v>
      </c>
      <c r="G387" s="534" t="s">
        <v>482</v>
      </c>
      <c r="H387" s="168" t="s">
        <v>69</v>
      </c>
      <c r="I387" s="530"/>
      <c r="J387" s="530"/>
      <c r="K387" s="172">
        <v>0</v>
      </c>
      <c r="L387" s="177">
        <f t="shared" ref="L387" si="18">SUM(O387,Y387,AI387,AS387,BC387,BM387,BW387)</f>
        <v>5596</v>
      </c>
      <c r="M387" s="172">
        <v>0</v>
      </c>
      <c r="N387" s="531"/>
      <c r="O387" s="218"/>
      <c r="Q387" s="243"/>
      <c r="R387" s="242"/>
      <c r="S387" s="243"/>
      <c r="T387" s="242"/>
      <c r="U387" s="244"/>
      <c r="V387" s="244"/>
      <c r="W387" s="236"/>
      <c r="X387" s="236"/>
      <c r="Y387" s="221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2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48">
        <v>1980</v>
      </c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23">
        <v>2016</v>
      </c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24">
        <v>1600</v>
      </c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15"/>
      <c r="BX387" s="237"/>
      <c r="BY387" s="237"/>
      <c r="BZ387" s="237"/>
      <c r="CA387" s="237"/>
      <c r="CB387" s="237"/>
      <c r="CC387" s="237"/>
      <c r="CD387" s="237"/>
      <c r="CE387" s="237"/>
    </row>
  </sheetData>
  <autoFilter ref="H1:H387" xr:uid="{00000000-0001-0000-0700-000000000000}">
    <filterColumn colId="0">
      <filters>
        <filter val="Makro"/>
        <filter val="The Mall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1"/>
  <sheetViews>
    <sheetView tabSelected="1" zoomScale="90" zoomScaleNormal="90" workbookViewId="0">
      <selection activeCell="CJ400" sqref="CJ40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462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22</v>
      </c>
      <c r="M5" s="172">
        <v>0</v>
      </c>
      <c r="N5" s="173"/>
      <c r="O5" s="202">
        <v>12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1660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55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>
        <v>15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328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109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321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75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5313</v>
      </c>
      <c r="M104" s="172">
        <v>0</v>
      </c>
      <c r="N104" s="173"/>
      <c r="O104" s="218">
        <v>1225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863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592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888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751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1">
        <v>994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41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590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32</v>
      </c>
      <c r="M126" s="172">
        <v>0</v>
      </c>
      <c r="N126" s="173"/>
      <c r="O126" s="202">
        <v>17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609">
        <v>1113090</v>
      </c>
      <c r="G141" s="608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8139</v>
      </c>
      <c r="M141" s="172">
        <v>0</v>
      </c>
      <c r="N141" s="173"/>
      <c r="O141" s="218">
        <v>1854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1612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1214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5">
        <v>1590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529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1">
        <v>1340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5845</v>
      </c>
      <c r="M144" s="172">
        <v>0</v>
      </c>
      <c r="N144" s="173"/>
      <c r="O144" s="218">
        <v>1269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987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641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9">
        <v>932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741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1275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9800</v>
      </c>
      <c r="M145" s="172">
        <v>0</v>
      </c>
      <c r="N145" s="173"/>
      <c r="O145" s="218">
        <v>1320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1380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1140+420</f>
        <v>1560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61</v>
      </c>
      <c r="M164" s="172">
        <v>0</v>
      </c>
      <c r="N164" s="173"/>
      <c r="O164" s="4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6487</v>
      </c>
      <c r="M169" s="172">
        <v>0</v>
      </c>
      <c r="N169" s="173"/>
      <c r="O169" s="218">
        <v>1320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1103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710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5">
        <v>1078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1476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57</v>
      </c>
      <c r="M170" s="172">
        <v>0</v>
      </c>
      <c r="N170" s="173"/>
      <c r="O170" s="218">
        <v>27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16005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2880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2340+630</f>
        <v>2970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58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558</v>
      </c>
      <c r="M174" s="172">
        <v>0</v>
      </c>
      <c r="N174" s="173"/>
      <c r="O174" s="202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133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11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185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358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358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6526</v>
      </c>
      <c r="M180" s="172">
        <v>0</v>
      </c>
      <c r="N180" s="173"/>
      <c r="O180" s="218">
        <v>1367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1080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715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5">
        <v>1089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792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1">
        <v>1483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6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10280</v>
      </c>
      <c r="M185" s="172">
        <v>0</v>
      </c>
      <c r="N185" s="173"/>
      <c r="O185" s="218">
        <v>1560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1620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1560+600</f>
        <v>2160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10760</v>
      </c>
      <c r="M204" s="172">
        <v>0</v>
      </c>
      <c r="N204" s="173"/>
      <c r="O204" s="218">
        <v>1580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1520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1800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1880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760+1220</f>
        <v>1980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12528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2124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2052+828</f>
        <v>2880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15888</v>
      </c>
      <c r="M223" s="172">
        <v>0</v>
      </c>
      <c r="N223" s="173"/>
      <c r="O223" s="218">
        <v>2520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2520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1800+792</f>
        <v>2592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16376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2816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896+2048</f>
        <v>2944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73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73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17244</v>
      </c>
      <c r="M300" s="172">
        <v>0</v>
      </c>
      <c r="N300" s="173"/>
      <c r="O300" s="218">
        <v>1944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3000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3240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2400+960</f>
        <v>3360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3300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5647</v>
      </c>
      <c r="M322" s="172">
        <v>0</v>
      </c>
      <c r="N322" s="173"/>
      <c r="O322" s="264">
        <v>1282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803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702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9">
        <v>940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763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1157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5118</v>
      </c>
      <c r="M323" s="172">
        <v>0</v>
      </c>
      <c r="N323" s="173"/>
      <c r="O323" s="218">
        <v>1214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787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614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839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680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1">
        <v>984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609">
        <v>1113194</v>
      </c>
      <c r="G324" s="608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8480</v>
      </c>
      <c r="M324" s="172">
        <v>0</v>
      </c>
      <c r="N324" s="173"/>
      <c r="O324" s="218">
        <v>2119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1335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1418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1165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907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1">
        <v>1536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0">
        <v>20056642</v>
      </c>
      <c r="G334" s="52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7926</v>
      </c>
      <c r="M337" s="267">
        <v>0</v>
      </c>
      <c r="N337" s="268"/>
      <c r="O337" s="218">
        <v>1071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1134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1386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1323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f>1071+441</f>
        <v>1512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1500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4426</v>
      </c>
      <c r="M341" s="172">
        <v>0</v>
      </c>
      <c r="N341" s="173"/>
      <c r="O341" s="218">
        <v>648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648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756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810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f>594+270</f>
        <v>864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700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11"/>
        <v>9580</v>
      </c>
      <c r="M343" s="172"/>
      <c r="N343" s="173"/>
      <c r="O343" s="218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1320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1620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480+1320</f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5" t="s">
        <v>437</v>
      </c>
      <c r="H344" s="168" t="s">
        <v>69</v>
      </c>
      <c r="I344" s="168"/>
      <c r="J344" s="158"/>
      <c r="K344" s="172"/>
      <c r="L344" s="177">
        <f t="shared" si="11"/>
        <v>10090</v>
      </c>
      <c r="M344" s="172"/>
      <c r="N344" s="173"/>
      <c r="O344" s="218">
        <v>1530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1530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1440+450</f>
        <v>1890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1900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520">
        <v>20059547</v>
      </c>
      <c r="G345" s="332" t="s">
        <v>449</v>
      </c>
      <c r="H345" s="168" t="s">
        <v>69</v>
      </c>
      <c r="I345" s="168"/>
      <c r="J345" s="158"/>
      <c r="K345" s="172"/>
      <c r="L345" s="177">
        <f t="shared" si="11"/>
        <v>24208</v>
      </c>
      <c r="M345" s="172"/>
      <c r="N345" s="173"/>
      <c r="O345" s="218">
        <v>3672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3744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4104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4212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1260+2916</f>
        <v>4176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4300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0">
        <v>20059548</v>
      </c>
      <c r="G346" s="332" t="s">
        <v>450</v>
      </c>
      <c r="H346" s="168" t="s">
        <v>69</v>
      </c>
      <c r="I346" s="168"/>
      <c r="J346" s="158"/>
      <c r="K346" s="172"/>
      <c r="L346" s="177">
        <f t="shared" si="11"/>
        <v>29660</v>
      </c>
      <c r="M346" s="172"/>
      <c r="N346" s="173"/>
      <c r="O346" s="218">
        <v>4440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4140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5040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5400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f>4080+1560</f>
        <v>5640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5000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298">
        <v>20059798</v>
      </c>
      <c r="G347" s="332" t="s">
        <v>452</v>
      </c>
      <c r="H347" s="168" t="s">
        <v>69</v>
      </c>
      <c r="I347" s="168"/>
      <c r="J347" s="158"/>
      <c r="K347" s="172"/>
      <c r="L347" s="177">
        <f t="shared" si="11"/>
        <v>5000</v>
      </c>
      <c r="M347" s="172"/>
      <c r="N347" s="173"/>
      <c r="O347" s="218">
        <v>720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780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840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840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f>300+720</f>
        <v>1020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800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298">
        <v>20059796</v>
      </c>
      <c r="G348" s="332" t="s">
        <v>453</v>
      </c>
      <c r="H348" s="168" t="s">
        <v>69</v>
      </c>
      <c r="I348" s="168"/>
      <c r="J348" s="158"/>
      <c r="K348" s="172"/>
      <c r="L348" s="177">
        <f t="shared" si="11"/>
        <v>10064</v>
      </c>
      <c r="M348" s="172"/>
      <c r="N348" s="173"/>
      <c r="O348" s="218">
        <v>1344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1408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1728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1728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f>1344+512</f>
        <v>1856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2000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20060019</v>
      </c>
      <c r="G349" s="332" t="s">
        <v>463</v>
      </c>
      <c r="H349" s="168" t="s">
        <v>69</v>
      </c>
      <c r="I349" s="168"/>
      <c r="J349" s="158"/>
      <c r="K349" s="172"/>
      <c r="L349" s="177">
        <f t="shared" si="11"/>
        <v>11660</v>
      </c>
      <c r="M349" s="172"/>
      <c r="N349" s="173"/>
      <c r="O349" s="218">
        <v>2040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2100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2100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1680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f>1260+480</f>
        <v>1740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2000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20060020</v>
      </c>
      <c r="G350" s="332" t="s">
        <v>464</v>
      </c>
      <c r="H350" s="168" t="s">
        <v>69</v>
      </c>
      <c r="I350" s="168"/>
      <c r="J350" s="158"/>
      <c r="K350" s="172"/>
      <c r="L350" s="177">
        <f t="shared" si="11"/>
        <v>900</v>
      </c>
      <c r="M350" s="172"/>
      <c r="N350" s="173"/>
      <c r="O350" s="218">
        <v>150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150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150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150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f>120+30</f>
        <v>150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150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3000002</v>
      </c>
      <c r="G351" s="332" t="s">
        <v>465</v>
      </c>
      <c r="H351" s="168" t="s">
        <v>69</v>
      </c>
      <c r="I351" s="168"/>
      <c r="J351" s="158"/>
      <c r="K351" s="172"/>
      <c r="L351" s="177">
        <f t="shared" si="11"/>
        <v>0</v>
      </c>
      <c r="M351" s="172"/>
      <c r="N351" s="173"/>
      <c r="O351" s="218"/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0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/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/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/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3000000</v>
      </c>
      <c r="G352" s="332" t="s">
        <v>466</v>
      </c>
      <c r="H352" s="168" t="s">
        <v>69</v>
      </c>
      <c r="I352" s="168"/>
      <c r="J352" s="158"/>
      <c r="K352" s="172"/>
      <c r="L352" s="177">
        <f t="shared" si="11"/>
        <v>8</v>
      </c>
      <c r="M352" s="172"/>
      <c r="N352" s="173"/>
      <c r="O352" s="218"/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8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/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/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/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3000003</v>
      </c>
      <c r="G353" s="332" t="s">
        <v>467</v>
      </c>
      <c r="H353" s="168" t="s">
        <v>69</v>
      </c>
      <c r="I353" s="168"/>
      <c r="J353" s="158"/>
      <c r="K353" s="172"/>
      <c r="L353" s="177">
        <f t="shared" si="11"/>
        <v>0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0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3000004</v>
      </c>
      <c r="G354" s="332" t="s">
        <v>468</v>
      </c>
      <c r="H354" s="168" t="s">
        <v>69</v>
      </c>
      <c r="I354" s="168"/>
      <c r="J354" s="158"/>
      <c r="K354" s="172"/>
      <c r="L354" s="177">
        <f t="shared" si="11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3000001</v>
      </c>
      <c r="G355" s="332" t="s">
        <v>469</v>
      </c>
      <c r="H355" s="168" t="s">
        <v>69</v>
      </c>
      <c r="I355" s="168"/>
      <c r="J355" s="158"/>
      <c r="K355" s="172"/>
      <c r="L355" s="177">
        <f t="shared" si="11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20059087</v>
      </c>
      <c r="G356" s="534" t="s">
        <v>239</v>
      </c>
      <c r="H356" s="168" t="s">
        <v>69</v>
      </c>
      <c r="I356" s="168"/>
      <c r="J356" s="158"/>
      <c r="K356" s="172"/>
      <c r="L356" s="177">
        <f t="shared" si="11"/>
        <v>19620</v>
      </c>
      <c r="M356" s="172"/>
      <c r="N356" s="173"/>
      <c r="O356" s="218">
        <v>4200</v>
      </c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3120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>
        <v>3120</v>
      </c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>
        <v>3000</v>
      </c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>
        <f>900+2280</f>
        <v>3180</v>
      </c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>
        <v>3000</v>
      </c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20060018</v>
      </c>
      <c r="G357" s="534" t="s">
        <v>470</v>
      </c>
      <c r="H357" s="168" t="s">
        <v>69</v>
      </c>
      <c r="I357" s="168"/>
      <c r="J357" s="158"/>
      <c r="K357" s="172"/>
      <c r="L357" s="177">
        <f t="shared" si="11"/>
        <v>4700</v>
      </c>
      <c r="M357" s="172"/>
      <c r="N357" s="173"/>
      <c r="O357" s="218">
        <v>720</v>
      </c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840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>
        <v>900</v>
      </c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>
        <v>780</v>
      </c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>
        <f>660+300</f>
        <v>960</v>
      </c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>
        <v>500</v>
      </c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/>
      <c r="B358" s="168"/>
      <c r="C358" s="168"/>
      <c r="D358" s="196"/>
      <c r="E358" s="182"/>
      <c r="F358" s="477">
        <v>20060184</v>
      </c>
      <c r="G358" s="374" t="s">
        <v>471</v>
      </c>
      <c r="H358" s="168" t="s">
        <v>69</v>
      </c>
      <c r="I358" s="168"/>
      <c r="J358" s="158"/>
      <c r="K358" s="172"/>
      <c r="L358" s="177">
        <f t="shared" si="11"/>
        <v>1100</v>
      </c>
      <c r="M358" s="172"/>
      <c r="N358" s="173"/>
      <c r="O358" s="218">
        <v>180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180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180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180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f>120+60</f>
        <v>180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200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20060399</v>
      </c>
      <c r="G359" s="534" t="s">
        <v>476</v>
      </c>
      <c r="H359" s="168" t="s">
        <v>69</v>
      </c>
      <c r="I359" s="168"/>
      <c r="J359" s="158"/>
      <c r="K359" s="172"/>
      <c r="L359" s="177">
        <f t="shared" si="11"/>
        <v>71</v>
      </c>
      <c r="M359" s="172"/>
      <c r="N359" s="173"/>
      <c r="O359" s="218">
        <v>24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8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8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8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v>8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15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/>
      <c r="B360" s="168"/>
      <c r="C360" s="168"/>
      <c r="D360" s="196"/>
      <c r="E360" s="182"/>
      <c r="F360" s="298">
        <v>20060400</v>
      </c>
      <c r="G360" s="534" t="s">
        <v>477</v>
      </c>
      <c r="H360" s="168" t="s">
        <v>69</v>
      </c>
      <c r="I360" s="168"/>
      <c r="J360" s="158"/>
      <c r="K360" s="172"/>
      <c r="L360" s="177">
        <f t="shared" si="11"/>
        <v>71</v>
      </c>
      <c r="M360" s="172"/>
      <c r="N360" s="173"/>
      <c r="O360" s="218">
        <v>24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8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8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8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v>8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15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 hidden="1">
      <c r="A361" s="167"/>
      <c r="B361" s="168"/>
      <c r="C361" s="168"/>
      <c r="D361" s="196"/>
      <c r="E361" s="182"/>
      <c r="F361" s="298">
        <v>20060401</v>
      </c>
      <c r="G361" s="534" t="s">
        <v>478</v>
      </c>
      <c r="H361" s="168" t="s">
        <v>69</v>
      </c>
      <c r="I361" s="168"/>
      <c r="J361" s="158"/>
      <c r="K361" s="172"/>
      <c r="L361" s="177">
        <f t="shared" si="11"/>
        <v>71</v>
      </c>
      <c r="M361" s="172"/>
      <c r="N361" s="173"/>
      <c r="O361" s="218">
        <v>24</v>
      </c>
      <c r="P361" s="173"/>
      <c r="Q361" s="210"/>
      <c r="R361" s="173"/>
      <c r="S361" s="173"/>
      <c r="T361" s="173"/>
      <c r="U361" s="173"/>
      <c r="V361" s="220"/>
      <c r="W361" s="173"/>
      <c r="X361" s="173"/>
      <c r="Y361" s="221">
        <v>8</v>
      </c>
      <c r="Z361" s="173"/>
      <c r="AA361" s="210"/>
      <c r="AB361" s="173"/>
      <c r="AC361" s="173"/>
      <c r="AD361" s="173"/>
      <c r="AE361" s="173"/>
      <c r="AF361" s="220"/>
      <c r="AG361" s="173"/>
      <c r="AH361" s="173"/>
      <c r="AI361" s="222">
        <v>8</v>
      </c>
      <c r="AJ361" s="219"/>
      <c r="AK361" s="210"/>
      <c r="AL361" s="173"/>
      <c r="AM361" s="173"/>
      <c r="AN361" s="173"/>
      <c r="AO361" s="173"/>
      <c r="AP361" s="220"/>
      <c r="AQ361" s="173"/>
      <c r="AR361" s="173"/>
      <c r="AS361" s="248">
        <v>8</v>
      </c>
      <c r="AT361" s="173"/>
      <c r="AU361" s="210"/>
      <c r="AV361" s="173"/>
      <c r="AW361" s="173"/>
      <c r="AX361" s="173"/>
      <c r="AY361" s="173"/>
      <c r="AZ361" s="220"/>
      <c r="BA361" s="173"/>
      <c r="BB361" s="173"/>
      <c r="BC361" s="223">
        <v>8</v>
      </c>
      <c r="BD361" s="173"/>
      <c r="BE361" s="210"/>
      <c r="BF361" s="173"/>
      <c r="BG361" s="173"/>
      <c r="BH361" s="173"/>
      <c r="BI361" s="173"/>
      <c r="BJ361" s="220"/>
      <c r="BK361" s="173"/>
      <c r="BL361" s="173"/>
      <c r="BM361" s="224">
        <v>15</v>
      </c>
      <c r="BN361" s="173"/>
      <c r="BO361" s="210"/>
      <c r="BP361" s="173"/>
      <c r="BQ361" s="173"/>
      <c r="BR361" s="173"/>
      <c r="BS361" s="173"/>
      <c r="BT361" s="220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6.25" hidden="1">
      <c r="A362" s="167"/>
      <c r="B362" s="168"/>
      <c r="C362" s="168"/>
      <c r="D362" s="196"/>
      <c r="E362" s="182"/>
      <c r="F362" s="298">
        <v>20060412</v>
      </c>
      <c r="G362" s="534" t="s">
        <v>479</v>
      </c>
      <c r="H362" s="168" t="s">
        <v>69</v>
      </c>
      <c r="I362" s="168"/>
      <c r="J362" s="158"/>
      <c r="K362" s="172"/>
      <c r="L362" s="177">
        <f t="shared" si="11"/>
        <v>2592</v>
      </c>
      <c r="M362" s="172"/>
      <c r="N362" s="173"/>
      <c r="O362" s="218">
        <v>760</v>
      </c>
      <c r="P362" s="173"/>
      <c r="Q362" s="210"/>
      <c r="R362" s="173"/>
      <c r="S362" s="173"/>
      <c r="T362" s="173"/>
      <c r="U362" s="173"/>
      <c r="V362" s="220"/>
      <c r="W362" s="173"/>
      <c r="X362" s="173"/>
      <c r="Y362" s="221">
        <v>360</v>
      </c>
      <c r="Z362" s="173"/>
      <c r="AA362" s="210"/>
      <c r="AB362" s="173"/>
      <c r="AC362" s="173"/>
      <c r="AD362" s="173"/>
      <c r="AE362" s="173"/>
      <c r="AF362" s="220"/>
      <c r="AG362" s="173"/>
      <c r="AH362" s="173"/>
      <c r="AI362" s="222">
        <v>360</v>
      </c>
      <c r="AJ362" s="219"/>
      <c r="AK362" s="210"/>
      <c r="AL362" s="173"/>
      <c r="AM362" s="173"/>
      <c r="AN362" s="173"/>
      <c r="AO362" s="173"/>
      <c r="AP362" s="220"/>
      <c r="AQ362" s="173"/>
      <c r="AR362" s="173"/>
      <c r="AS362" s="248">
        <v>360</v>
      </c>
      <c r="AT362" s="173"/>
      <c r="AU362" s="210"/>
      <c r="AV362" s="173"/>
      <c r="AW362" s="173"/>
      <c r="AX362" s="173"/>
      <c r="AY362" s="173"/>
      <c r="AZ362" s="220"/>
      <c r="BA362" s="173"/>
      <c r="BB362" s="173"/>
      <c r="BC362" s="223">
        <f>12+240</f>
        <v>252</v>
      </c>
      <c r="BD362" s="173"/>
      <c r="BE362" s="210"/>
      <c r="BF362" s="173"/>
      <c r="BG362" s="173"/>
      <c r="BH362" s="173"/>
      <c r="BI362" s="173"/>
      <c r="BJ362" s="220"/>
      <c r="BK362" s="173"/>
      <c r="BL362" s="173"/>
      <c r="BM362" s="224">
        <v>500</v>
      </c>
      <c r="BN362" s="173"/>
      <c r="BO362" s="210"/>
      <c r="BP362" s="173"/>
      <c r="BQ362" s="173"/>
      <c r="BR362" s="173"/>
      <c r="BS362" s="173"/>
      <c r="BT362" s="220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6.25" hidden="1">
      <c r="A363" s="167"/>
      <c r="B363" s="168"/>
      <c r="C363" s="168"/>
      <c r="D363" s="196"/>
      <c r="E363" s="182"/>
      <c r="F363" s="298">
        <v>20060423</v>
      </c>
      <c r="G363" s="534" t="s">
        <v>480</v>
      </c>
      <c r="H363" s="168" t="s">
        <v>69</v>
      </c>
      <c r="I363" s="168"/>
      <c r="J363" s="158"/>
      <c r="K363" s="172"/>
      <c r="L363" s="177">
        <f t="shared" si="11"/>
        <v>3920</v>
      </c>
      <c r="M363" s="172"/>
      <c r="N363" s="173"/>
      <c r="O363" s="218">
        <v>1160</v>
      </c>
      <c r="P363" s="173"/>
      <c r="Q363" s="210"/>
      <c r="R363" s="173"/>
      <c r="S363" s="173"/>
      <c r="T363" s="173"/>
      <c r="U363" s="173"/>
      <c r="V363" s="220"/>
      <c r="W363" s="173"/>
      <c r="X363" s="173"/>
      <c r="Y363" s="221">
        <v>560</v>
      </c>
      <c r="Z363" s="173"/>
      <c r="AA363" s="210"/>
      <c r="AB363" s="173"/>
      <c r="AC363" s="173"/>
      <c r="AD363" s="173"/>
      <c r="AE363" s="173"/>
      <c r="AF363" s="220"/>
      <c r="AG363" s="173"/>
      <c r="AH363" s="173"/>
      <c r="AI363" s="222">
        <v>600</v>
      </c>
      <c r="AJ363" s="219"/>
      <c r="AK363" s="210"/>
      <c r="AL363" s="173"/>
      <c r="AM363" s="173"/>
      <c r="AN363" s="173"/>
      <c r="AO363" s="173"/>
      <c r="AP363" s="220"/>
      <c r="AQ363" s="173"/>
      <c r="AR363" s="173"/>
      <c r="AS363" s="248">
        <v>560</v>
      </c>
      <c r="AT363" s="173"/>
      <c r="AU363" s="210"/>
      <c r="AV363" s="173"/>
      <c r="AW363" s="173"/>
      <c r="AX363" s="173"/>
      <c r="AY363" s="173"/>
      <c r="AZ363" s="220"/>
      <c r="BA363" s="173"/>
      <c r="BB363" s="173"/>
      <c r="BC363" s="223">
        <f>200+440</f>
        <v>640</v>
      </c>
      <c r="BD363" s="173"/>
      <c r="BE363" s="210"/>
      <c r="BF363" s="173"/>
      <c r="BG363" s="173"/>
      <c r="BH363" s="173"/>
      <c r="BI363" s="173"/>
      <c r="BJ363" s="220"/>
      <c r="BK363" s="173"/>
      <c r="BL363" s="173"/>
      <c r="BM363" s="224">
        <v>400</v>
      </c>
      <c r="BN363" s="173"/>
      <c r="BO363" s="210"/>
      <c r="BP363" s="173"/>
      <c r="BQ363" s="173"/>
      <c r="BR363" s="173"/>
      <c r="BS363" s="173"/>
      <c r="BT363" s="220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6.25" hidden="1">
      <c r="A364" s="167"/>
      <c r="B364" s="168"/>
      <c r="C364" s="168"/>
      <c r="D364" s="196"/>
      <c r="E364" s="182"/>
      <c r="F364" s="298">
        <v>20060434</v>
      </c>
      <c r="G364" s="534" t="s">
        <v>481</v>
      </c>
      <c r="H364" s="168" t="s">
        <v>69</v>
      </c>
      <c r="I364" s="168"/>
      <c r="J364" s="158"/>
      <c r="K364" s="172"/>
      <c r="L364" s="177">
        <f t="shared" si="11"/>
        <v>7916</v>
      </c>
      <c r="M364" s="172"/>
      <c r="N364" s="173"/>
      <c r="O364" s="218">
        <v>1680</v>
      </c>
      <c r="P364" s="173"/>
      <c r="Q364" s="210"/>
      <c r="R364" s="173"/>
      <c r="S364" s="173"/>
      <c r="T364" s="173"/>
      <c r="U364" s="173"/>
      <c r="V364" s="220"/>
      <c r="W364" s="173"/>
      <c r="X364" s="173"/>
      <c r="Y364" s="221">
        <v>840</v>
      </c>
      <c r="Z364" s="173"/>
      <c r="AA364" s="210"/>
      <c r="AB364" s="173"/>
      <c r="AC364" s="173"/>
      <c r="AD364" s="173"/>
      <c r="AE364" s="173"/>
      <c r="AF364" s="220"/>
      <c r="AG364" s="173"/>
      <c r="AH364" s="173"/>
      <c r="AI364" s="222">
        <v>840</v>
      </c>
      <c r="AJ364" s="219"/>
      <c r="AK364" s="210"/>
      <c r="AL364" s="173"/>
      <c r="AM364" s="173"/>
      <c r="AN364" s="173"/>
      <c r="AO364" s="173"/>
      <c r="AP364" s="220"/>
      <c r="AQ364" s="173"/>
      <c r="AR364" s="173"/>
      <c r="AS364" s="248">
        <v>1800</v>
      </c>
      <c r="AT364" s="173"/>
      <c r="AU364" s="210"/>
      <c r="AV364" s="173"/>
      <c r="AW364" s="173"/>
      <c r="AX364" s="173"/>
      <c r="AY364" s="173"/>
      <c r="AZ364" s="220"/>
      <c r="BA364" s="173"/>
      <c r="BB364" s="173"/>
      <c r="BC364" s="223">
        <f>756+200</f>
        <v>956</v>
      </c>
      <c r="BD364" s="173"/>
      <c r="BE364" s="210"/>
      <c r="BF364" s="173"/>
      <c r="BG364" s="173"/>
      <c r="BH364" s="173"/>
      <c r="BI364" s="173"/>
      <c r="BJ364" s="220"/>
      <c r="BK364" s="173"/>
      <c r="BL364" s="173"/>
      <c r="BM364" s="224">
        <v>1800</v>
      </c>
      <c r="BN364" s="173"/>
      <c r="BO364" s="210"/>
      <c r="BP364" s="173"/>
      <c r="BQ364" s="173"/>
      <c r="BR364" s="173"/>
      <c r="BS364" s="173"/>
      <c r="BT364" s="220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/>
      <c r="B365" s="168"/>
      <c r="C365" s="168"/>
      <c r="D365" s="196"/>
      <c r="E365" s="182"/>
      <c r="F365" s="298">
        <v>20060445</v>
      </c>
      <c r="G365" s="534" t="s">
        <v>482</v>
      </c>
      <c r="H365" s="168" t="s">
        <v>69</v>
      </c>
      <c r="I365" s="168"/>
      <c r="J365" s="158"/>
      <c r="K365" s="172"/>
      <c r="L365" s="177">
        <f t="shared" si="11"/>
        <v>8782</v>
      </c>
      <c r="M365" s="172"/>
      <c r="N365" s="173"/>
      <c r="O365" s="218">
        <v>1994</v>
      </c>
      <c r="P365" s="173"/>
      <c r="Q365" s="210"/>
      <c r="R365" s="173"/>
      <c r="S365" s="173"/>
      <c r="T365" s="173"/>
      <c r="U365" s="173"/>
      <c r="V365" s="220"/>
      <c r="W365" s="173"/>
      <c r="X365" s="173"/>
      <c r="Y365" s="221">
        <v>972</v>
      </c>
      <c r="Z365" s="173"/>
      <c r="AA365" s="210"/>
      <c r="AB365" s="173"/>
      <c r="AC365" s="173"/>
      <c r="AD365" s="173"/>
      <c r="AE365" s="173"/>
      <c r="AF365" s="220"/>
      <c r="AG365" s="173"/>
      <c r="AH365" s="173"/>
      <c r="AI365" s="222">
        <v>972</v>
      </c>
      <c r="AJ365" s="219"/>
      <c r="AK365" s="210"/>
      <c r="AL365" s="173"/>
      <c r="AM365" s="173"/>
      <c r="AN365" s="173"/>
      <c r="AO365" s="173"/>
      <c r="AP365" s="220"/>
      <c r="AQ365" s="173"/>
      <c r="AR365" s="173"/>
      <c r="AS365" s="248">
        <v>1900</v>
      </c>
      <c r="AT365" s="173"/>
      <c r="AU365" s="210"/>
      <c r="AV365" s="173"/>
      <c r="AW365" s="173"/>
      <c r="AX365" s="173"/>
      <c r="AY365" s="173"/>
      <c r="AZ365" s="220"/>
      <c r="BA365" s="173"/>
      <c r="BB365" s="173"/>
      <c r="BC365" s="223">
        <f>756+288</f>
        <v>1044</v>
      </c>
      <c r="BD365" s="173"/>
      <c r="BE365" s="210"/>
      <c r="BF365" s="173"/>
      <c r="BG365" s="173"/>
      <c r="BH365" s="173"/>
      <c r="BI365" s="173"/>
      <c r="BJ365" s="220"/>
      <c r="BK365" s="173"/>
      <c r="BL365" s="173"/>
      <c r="BM365" s="224">
        <v>1900</v>
      </c>
      <c r="BN365" s="173"/>
      <c r="BO365" s="210"/>
      <c r="BP365" s="173"/>
      <c r="BQ365" s="173"/>
      <c r="BR365" s="173"/>
      <c r="BS365" s="173"/>
      <c r="BT365" s="220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343</v>
      </c>
      <c r="B366" s="168"/>
      <c r="C366" s="168"/>
      <c r="D366" s="196"/>
      <c r="E366" s="182"/>
      <c r="F366" s="183">
        <v>1001001087</v>
      </c>
      <c r="G366" s="171" t="s">
        <v>377</v>
      </c>
      <c r="H366" s="168" t="s">
        <v>378</v>
      </c>
      <c r="I366" s="168"/>
      <c r="J366" s="158"/>
      <c r="K366" s="172">
        <v>0</v>
      </c>
      <c r="L366" s="159">
        <f t="shared" si="11"/>
        <v>60</v>
      </c>
      <c r="M366" s="172">
        <v>0</v>
      </c>
      <c r="N366" s="173"/>
      <c r="O366" s="216"/>
      <c r="P366" s="173"/>
      <c r="Q366" s="210"/>
      <c r="R366" s="173"/>
      <c r="S366" s="173"/>
      <c r="T366" s="173"/>
      <c r="U366" s="173"/>
      <c r="V366" s="158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219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12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3"/>
        <v>0</v>
      </c>
      <c r="CE366" s="173"/>
    </row>
    <row r="367" spans="1:83" ht="26.25">
      <c r="A367" s="167">
        <v>344</v>
      </c>
      <c r="B367" s="168"/>
      <c r="C367" s="168"/>
      <c r="D367" s="196"/>
      <c r="E367" s="182"/>
      <c r="F367" s="183">
        <v>1001001088</v>
      </c>
      <c r="G367" s="171" t="s">
        <v>379</v>
      </c>
      <c r="H367" s="168" t="s">
        <v>378</v>
      </c>
      <c r="I367" s="168"/>
      <c r="J367" s="158"/>
      <c r="K367" s="172">
        <v>0</v>
      </c>
      <c r="L367" s="159">
        <f t="shared" si="11"/>
        <v>60</v>
      </c>
      <c r="M367" s="172">
        <v>0</v>
      </c>
      <c r="N367" s="173"/>
      <c r="O367" s="216"/>
      <c r="P367" s="173"/>
      <c r="Q367" s="210"/>
      <c r="R367" s="173"/>
      <c r="S367" s="173"/>
      <c r="T367" s="173"/>
      <c r="U367" s="173"/>
      <c r="V367" s="158"/>
      <c r="W367" s="173"/>
      <c r="X367" s="173"/>
      <c r="Y367" s="21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21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21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1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1">
        <v>60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12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3"/>
        <v>0</v>
      </c>
      <c r="CE367" s="173"/>
    </row>
    <row r="368" spans="1:83" ht="26.25">
      <c r="A368" s="167">
        <v>345</v>
      </c>
      <c r="B368" s="168"/>
      <c r="C368" s="168"/>
      <c r="D368" s="196"/>
      <c r="E368" s="182"/>
      <c r="F368" s="183">
        <v>1001001089</v>
      </c>
      <c r="G368" s="171" t="s">
        <v>380</v>
      </c>
      <c r="H368" s="168" t="s">
        <v>378</v>
      </c>
      <c r="I368" s="168"/>
      <c r="J368" s="158"/>
      <c r="K368" s="172">
        <v>0</v>
      </c>
      <c r="L368" s="159">
        <f t="shared" si="11"/>
        <v>60</v>
      </c>
      <c r="M368" s="172">
        <v>0</v>
      </c>
      <c r="N368" s="173"/>
      <c r="O368" s="216"/>
      <c r="P368" s="173"/>
      <c r="Q368" s="210"/>
      <c r="R368" s="173"/>
      <c r="S368" s="173"/>
      <c r="T368" s="173"/>
      <c r="U368" s="219"/>
      <c r="V368" s="158"/>
      <c r="W368" s="173"/>
      <c r="X368" s="173"/>
      <c r="Y368" s="211"/>
      <c r="Z368" s="173"/>
      <c r="AA368" s="210"/>
      <c r="AB368" s="173"/>
      <c r="AC368" s="173"/>
      <c r="AD368" s="173"/>
      <c r="AE368" s="219"/>
      <c r="AF368" s="158"/>
      <c r="AG368" s="173"/>
      <c r="AH368" s="173"/>
      <c r="AI368" s="212"/>
      <c r="AJ368" s="219"/>
      <c r="AK368" s="210"/>
      <c r="AL368" s="173"/>
      <c r="AM368" s="173"/>
      <c r="AN368" s="173"/>
      <c r="AO368" s="219"/>
      <c r="AP368" s="158"/>
      <c r="AQ368" s="173"/>
      <c r="AR368" s="173"/>
      <c r="AS368" s="213"/>
      <c r="AT368" s="173"/>
      <c r="AU368" s="210"/>
      <c r="AV368" s="173"/>
      <c r="AW368" s="173"/>
      <c r="AX368" s="173"/>
      <c r="AY368" s="219"/>
      <c r="AZ368" s="158"/>
      <c r="BA368" s="173"/>
      <c r="BB368" s="173"/>
      <c r="BC368" s="217"/>
      <c r="BD368" s="173"/>
      <c r="BE368" s="210"/>
      <c r="BF368" s="173"/>
      <c r="BG368" s="173"/>
      <c r="BH368" s="173"/>
      <c r="BI368" s="219"/>
      <c r="BJ368" s="158"/>
      <c r="BK368" s="219"/>
      <c r="BL368" s="173"/>
      <c r="BM368" s="331">
        <v>60</v>
      </c>
      <c r="BN368" s="173"/>
      <c r="BO368" s="210"/>
      <c r="BP368" s="173"/>
      <c r="BQ368" s="173"/>
      <c r="BR368" s="173"/>
      <c r="BS368" s="219"/>
      <c r="BT368" s="158"/>
      <c r="BU368" s="173"/>
      <c r="BV368" s="173"/>
      <c r="BW368" s="215"/>
      <c r="BX368" s="173">
        <v>0</v>
      </c>
      <c r="BY368" s="210">
        <f t="shared" si="12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3"/>
        <v>0</v>
      </c>
      <c r="CE368" s="173"/>
    </row>
    <row r="369" spans="1:83" ht="26.25">
      <c r="A369" s="167">
        <v>346</v>
      </c>
      <c r="B369" s="168"/>
      <c r="C369" s="168"/>
      <c r="D369" s="196"/>
      <c r="E369" s="182"/>
      <c r="F369" s="183">
        <v>1001001110</v>
      </c>
      <c r="G369" s="171" t="s">
        <v>381</v>
      </c>
      <c r="H369" s="168" t="s">
        <v>378</v>
      </c>
      <c r="I369" s="168"/>
      <c r="J369" s="158"/>
      <c r="K369" s="172">
        <v>0</v>
      </c>
      <c r="L369" s="177">
        <f t="shared" si="11"/>
        <v>60</v>
      </c>
      <c r="M369" s="172">
        <v>0</v>
      </c>
      <c r="N369" s="173"/>
      <c r="O369" s="225"/>
      <c r="P369" s="173"/>
      <c r="Q369" s="210"/>
      <c r="R369" s="173"/>
      <c r="S369" s="173"/>
      <c r="T369" s="173"/>
      <c r="U369" s="219"/>
      <c r="V369" s="220"/>
      <c r="W369" s="173"/>
      <c r="X369" s="173"/>
      <c r="Y369" s="211"/>
      <c r="Z369" s="173"/>
      <c r="AA369" s="210"/>
      <c r="AB369" s="173"/>
      <c r="AC369" s="173"/>
      <c r="AD369" s="173"/>
      <c r="AE369" s="219"/>
      <c r="AF369" s="158"/>
      <c r="AG369" s="173"/>
      <c r="AH369" s="173"/>
      <c r="AI369" s="212"/>
      <c r="AJ369" s="219"/>
      <c r="AK369" s="210"/>
      <c r="AL369" s="173"/>
      <c r="AM369" s="173"/>
      <c r="AN369" s="173"/>
      <c r="AO369" s="219"/>
      <c r="AP369" s="158"/>
      <c r="AQ369" s="173"/>
      <c r="AR369" s="173"/>
      <c r="AS369" s="213"/>
      <c r="AT369" s="173"/>
      <c r="AU369" s="210"/>
      <c r="AV369" s="173"/>
      <c r="AW369" s="173"/>
      <c r="AX369" s="173"/>
      <c r="AY369" s="219"/>
      <c r="AZ369" s="158"/>
      <c r="BA369" s="173"/>
      <c r="BB369" s="173"/>
      <c r="BC369" s="217"/>
      <c r="BD369" s="173"/>
      <c r="BE369" s="210"/>
      <c r="BF369" s="173"/>
      <c r="BG369" s="173"/>
      <c r="BH369" s="173"/>
      <c r="BI369" s="219"/>
      <c r="BJ369" s="158"/>
      <c r="BK369" s="219"/>
      <c r="BL369" s="173"/>
      <c r="BM369" s="331">
        <v>60</v>
      </c>
      <c r="BN369" s="173"/>
      <c r="BO369" s="210"/>
      <c r="BP369" s="173"/>
      <c r="BQ369" s="173"/>
      <c r="BR369" s="173"/>
      <c r="BS369" s="219"/>
      <c r="BT369" s="158"/>
      <c r="BU369" s="173"/>
      <c r="BV369" s="173"/>
      <c r="BW369" s="215"/>
      <c r="BX369" s="173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6.25">
      <c r="A370" s="167">
        <v>347</v>
      </c>
      <c r="B370" s="168"/>
      <c r="C370" s="168"/>
      <c r="D370" s="196"/>
      <c r="E370" s="182"/>
      <c r="F370" s="183">
        <v>1001001111</v>
      </c>
      <c r="G370" s="171" t="s">
        <v>382</v>
      </c>
      <c r="H370" s="168" t="s">
        <v>378</v>
      </c>
      <c r="I370" s="168"/>
      <c r="J370" s="158"/>
      <c r="K370" s="172">
        <v>0</v>
      </c>
      <c r="L370" s="177">
        <f t="shared" si="11"/>
        <v>60</v>
      </c>
      <c r="M370" s="172">
        <v>0</v>
      </c>
      <c r="N370" s="173"/>
      <c r="O370" s="225"/>
      <c r="P370" s="173"/>
      <c r="Q370" s="210"/>
      <c r="R370" s="173"/>
      <c r="S370" s="173"/>
      <c r="T370" s="173"/>
      <c r="U370" s="219"/>
      <c r="V370" s="220"/>
      <c r="W370" s="173"/>
      <c r="X370" s="173"/>
      <c r="Y370" s="211"/>
      <c r="Z370" s="173"/>
      <c r="AA370" s="210"/>
      <c r="AB370" s="173"/>
      <c r="AC370" s="173"/>
      <c r="AD370" s="173"/>
      <c r="AE370" s="219"/>
      <c r="AF370" s="158"/>
      <c r="AG370" s="173"/>
      <c r="AH370" s="173"/>
      <c r="AI370" s="212"/>
      <c r="AJ370" s="219"/>
      <c r="AK370" s="210"/>
      <c r="AL370" s="173"/>
      <c r="AM370" s="173"/>
      <c r="AN370" s="173"/>
      <c r="AO370" s="219"/>
      <c r="AP370" s="158"/>
      <c r="AQ370" s="173"/>
      <c r="AR370" s="173"/>
      <c r="AS370" s="213"/>
      <c r="AT370" s="173"/>
      <c r="AU370" s="210"/>
      <c r="AV370" s="173"/>
      <c r="AW370" s="173"/>
      <c r="AX370" s="173"/>
      <c r="AY370" s="219"/>
      <c r="AZ370" s="158"/>
      <c r="BA370" s="173"/>
      <c r="BB370" s="173"/>
      <c r="BC370" s="217"/>
      <c r="BD370" s="173"/>
      <c r="BE370" s="210"/>
      <c r="BF370" s="173"/>
      <c r="BG370" s="173"/>
      <c r="BH370" s="173"/>
      <c r="BI370" s="219"/>
      <c r="BJ370" s="158"/>
      <c r="BK370" s="219"/>
      <c r="BL370" s="173"/>
      <c r="BM370" s="331">
        <v>60</v>
      </c>
      <c r="BN370" s="173"/>
      <c r="BO370" s="210"/>
      <c r="BP370" s="173"/>
      <c r="BQ370" s="173"/>
      <c r="BR370" s="173"/>
      <c r="BS370" s="219"/>
      <c r="BT370" s="158"/>
      <c r="BU370" s="173"/>
      <c r="BV370" s="173"/>
      <c r="BW370" s="215"/>
      <c r="BX370" s="173">
        <v>0</v>
      </c>
      <c r="BY370" s="210">
        <f t="shared" si="12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3"/>
        <v>0</v>
      </c>
      <c r="CE370" s="173"/>
    </row>
    <row r="371" spans="1:83" ht="26.25">
      <c r="A371" s="167">
        <v>348</v>
      </c>
      <c r="B371" s="168"/>
      <c r="C371" s="168"/>
      <c r="D371" s="196"/>
      <c r="E371" s="182"/>
      <c r="F371" s="183">
        <v>1001001112</v>
      </c>
      <c r="G371" s="171" t="s">
        <v>383</v>
      </c>
      <c r="H371" s="168" t="s">
        <v>378</v>
      </c>
      <c r="I371" s="168"/>
      <c r="J371" s="158"/>
      <c r="K371" s="172">
        <v>0</v>
      </c>
      <c r="L371" s="177">
        <f t="shared" si="11"/>
        <v>60</v>
      </c>
      <c r="M371" s="172">
        <v>0</v>
      </c>
      <c r="N371" s="173"/>
      <c r="O371" s="225"/>
      <c r="P371" s="173"/>
      <c r="Q371" s="210"/>
      <c r="R371" s="173"/>
      <c r="S371" s="173"/>
      <c r="T371" s="173"/>
      <c r="U371" s="173"/>
      <c r="V371" s="220"/>
      <c r="W371" s="173"/>
      <c r="X371" s="173"/>
      <c r="Y371" s="211"/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212"/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213"/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217"/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1">
        <v>60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215"/>
      <c r="BX371" s="173">
        <v>0</v>
      </c>
      <c r="BY371" s="210">
        <f t="shared" si="12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3"/>
        <v>0</v>
      </c>
      <c r="CE371" s="173"/>
    </row>
    <row r="372" spans="1:83" ht="26.25">
      <c r="A372" s="167">
        <v>349</v>
      </c>
      <c r="B372" s="168"/>
      <c r="C372" s="168"/>
      <c r="D372" s="196"/>
      <c r="E372" s="182"/>
      <c r="F372" s="183">
        <v>1001001113</v>
      </c>
      <c r="G372" s="171" t="s">
        <v>384</v>
      </c>
      <c r="H372" s="168" t="s">
        <v>378</v>
      </c>
      <c r="I372" s="168"/>
      <c r="J372" s="158"/>
      <c r="K372" s="172">
        <v>0</v>
      </c>
      <c r="L372" s="159">
        <f t="shared" si="11"/>
        <v>60</v>
      </c>
      <c r="M372" s="172">
        <v>0</v>
      </c>
      <c r="N372" s="173"/>
      <c r="O372" s="216"/>
      <c r="P372" s="173"/>
      <c r="Q372" s="210"/>
      <c r="R372" s="173"/>
      <c r="S372" s="173"/>
      <c r="T372" s="173"/>
      <c r="U372" s="173"/>
      <c r="V372" s="158"/>
      <c r="W372" s="173"/>
      <c r="X372" s="173"/>
      <c r="Y372" s="211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212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213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217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1">
        <v>60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215"/>
      <c r="BX372" s="173">
        <v>0</v>
      </c>
      <c r="BY372" s="210">
        <f t="shared" si="12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3"/>
        <v>0</v>
      </c>
      <c r="CE372" s="173"/>
    </row>
    <row r="373" spans="1:83" ht="26.25">
      <c r="A373" s="167">
        <v>350</v>
      </c>
      <c r="B373" s="168"/>
      <c r="C373" s="168"/>
      <c r="D373" s="196"/>
      <c r="E373" s="182"/>
      <c r="F373" s="183">
        <v>1001001114</v>
      </c>
      <c r="G373" s="171" t="s">
        <v>385</v>
      </c>
      <c r="H373" s="168" t="s">
        <v>378</v>
      </c>
      <c r="I373" s="168"/>
      <c r="J373" s="158"/>
      <c r="K373" s="172">
        <v>0</v>
      </c>
      <c r="L373" s="159">
        <f t="shared" si="11"/>
        <v>60</v>
      </c>
      <c r="M373" s="172">
        <v>0</v>
      </c>
      <c r="N373" s="173"/>
      <c r="O373" s="216"/>
      <c r="P373" s="173"/>
      <c r="Q373" s="210"/>
      <c r="R373" s="173"/>
      <c r="S373" s="173"/>
      <c r="T373" s="173"/>
      <c r="U373" s="173"/>
      <c r="V373" s="158"/>
      <c r="W373" s="173"/>
      <c r="X373" s="173"/>
      <c r="Y373" s="211"/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212"/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213"/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217"/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1">
        <v>60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215"/>
      <c r="BX373" s="173">
        <v>0</v>
      </c>
      <c r="BY373" s="210">
        <f t="shared" si="12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3"/>
        <v>0</v>
      </c>
      <c r="CE373" s="173"/>
    </row>
    <row r="374" spans="1:83" ht="29.25" hidden="1">
      <c r="A374" s="167">
        <v>355</v>
      </c>
      <c r="B374" s="190"/>
      <c r="C374" s="190"/>
      <c r="D374" s="190"/>
      <c r="E374" s="568"/>
      <c r="F374" s="373">
        <v>1113219</v>
      </c>
      <c r="G374" s="374" t="s">
        <v>413</v>
      </c>
      <c r="H374" s="263" t="s">
        <v>42</v>
      </c>
      <c r="I374" s="190"/>
      <c r="J374" s="232"/>
      <c r="K374" s="172">
        <v>0</v>
      </c>
      <c r="L374" s="159">
        <f t="shared" ref="L374:L385" si="14">SUM(O374,Y374,AI374,AS374,BC374,BM374,BW374)</f>
        <v>3653</v>
      </c>
      <c r="M374" s="172">
        <v>0</v>
      </c>
      <c r="N374" s="173"/>
      <c r="O374" s="337">
        <v>796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6">
        <v>534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38">
        <v>422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39">
        <v>916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480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1">
        <v>505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6"/>
      <c r="BX374" s="173">
        <v>0</v>
      </c>
      <c r="BY374" s="210">
        <f t="shared" ref="BY374:BY385" si="15">SUM(BV374:BX374)</f>
        <v>0</v>
      </c>
      <c r="BZ374" s="173">
        <v>0</v>
      </c>
      <c r="CA374" s="173">
        <v>0</v>
      </c>
      <c r="CB374" s="173">
        <v>0</v>
      </c>
      <c r="CC374" s="173">
        <v>0</v>
      </c>
      <c r="CD374" s="158">
        <f t="shared" ref="CD374:CD385" si="16">BW374-CA374</f>
        <v>0</v>
      </c>
      <c r="CE374" s="173"/>
    </row>
    <row r="375" spans="1:83" ht="29.25" hidden="1">
      <c r="A375" s="167">
        <v>356</v>
      </c>
      <c r="B375" s="168"/>
      <c r="C375" s="168"/>
      <c r="D375" s="168"/>
      <c r="E375" s="170"/>
      <c r="F375" s="428">
        <v>1113220</v>
      </c>
      <c r="G375" s="429" t="s">
        <v>414</v>
      </c>
      <c r="H375" s="178" t="s">
        <v>42</v>
      </c>
      <c r="I375" s="168"/>
      <c r="J375" s="158"/>
      <c r="K375" s="172">
        <v>0</v>
      </c>
      <c r="L375" s="159">
        <f t="shared" si="14"/>
        <v>0</v>
      </c>
      <c r="M375" s="172">
        <v>0</v>
      </c>
      <c r="N375" s="173"/>
      <c r="O375" s="337"/>
      <c r="P375" s="173"/>
      <c r="Q375" s="210"/>
      <c r="R375" s="173"/>
      <c r="S375" s="173"/>
      <c r="T375" s="173"/>
      <c r="U375" s="173"/>
      <c r="V375" s="158"/>
      <c r="W375" s="173"/>
      <c r="X375" s="173"/>
      <c r="Y375" s="336"/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38"/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39"/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/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1"/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6"/>
      <c r="BX375" s="173">
        <v>0</v>
      </c>
      <c r="BY375" s="210">
        <f t="shared" si="15"/>
        <v>0</v>
      </c>
      <c r="BZ375" s="173">
        <v>0</v>
      </c>
      <c r="CA375" s="173">
        <v>0</v>
      </c>
      <c r="CB375" s="173">
        <v>0</v>
      </c>
      <c r="CC375" s="173">
        <v>0</v>
      </c>
      <c r="CD375" s="158">
        <f t="shared" si="16"/>
        <v>0</v>
      </c>
      <c r="CE375" s="173"/>
    </row>
    <row r="376" spans="1:83" ht="29.25" hidden="1">
      <c r="A376" s="167">
        <v>357</v>
      </c>
      <c r="B376" s="168"/>
      <c r="C376" s="168"/>
      <c r="D376" s="168"/>
      <c r="E376" s="170"/>
      <c r="F376" s="371">
        <v>1113218</v>
      </c>
      <c r="G376" s="372" t="s">
        <v>415</v>
      </c>
      <c r="H376" s="178" t="s">
        <v>42</v>
      </c>
      <c r="I376" s="168"/>
      <c r="J376" s="158"/>
      <c r="K376" s="172">
        <v>0</v>
      </c>
      <c r="L376" s="159">
        <f t="shared" si="14"/>
        <v>2888</v>
      </c>
      <c r="M376" s="172">
        <v>0</v>
      </c>
      <c r="N376" s="173"/>
      <c r="O376" s="337">
        <v>581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6">
        <v>428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38">
        <v>321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39">
        <v>818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360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1">
        <v>380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6"/>
      <c r="BX376" s="173">
        <v>0</v>
      </c>
      <c r="BY376" s="210">
        <f t="shared" si="15"/>
        <v>0</v>
      </c>
      <c r="BZ376" s="173">
        <v>0</v>
      </c>
      <c r="CA376" s="173">
        <v>0</v>
      </c>
      <c r="CB376" s="173">
        <v>0</v>
      </c>
      <c r="CC376" s="173">
        <v>0</v>
      </c>
      <c r="CD376" s="158">
        <f t="shared" si="16"/>
        <v>0</v>
      </c>
      <c r="CE376" s="173"/>
    </row>
    <row r="377" spans="1:83" ht="29.25" hidden="1">
      <c r="A377" s="167">
        <v>358</v>
      </c>
      <c r="B377" s="168"/>
      <c r="C377" s="168"/>
      <c r="D377" s="168"/>
      <c r="E377" s="182"/>
      <c r="F377" s="373">
        <v>1113221</v>
      </c>
      <c r="G377" s="374" t="s">
        <v>416</v>
      </c>
      <c r="H377" s="178" t="s">
        <v>42</v>
      </c>
      <c r="I377" s="168"/>
      <c r="J377" s="158"/>
      <c r="K377" s="172"/>
      <c r="L377" s="159">
        <f t="shared" si="14"/>
        <v>3080</v>
      </c>
      <c r="M377" s="172"/>
      <c r="N377" s="173"/>
      <c r="O377" s="337">
        <v>593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6">
        <v>496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38">
        <v>318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39">
        <v>922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372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1">
        <v>379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6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 hidden="1">
      <c r="A378" s="167">
        <v>359</v>
      </c>
      <c r="B378" s="168"/>
      <c r="C378" s="187"/>
      <c r="D378" s="187"/>
      <c r="E378" s="253"/>
      <c r="F378" s="371">
        <v>1113222</v>
      </c>
      <c r="G378" s="372" t="s">
        <v>426</v>
      </c>
      <c r="H378" s="178" t="s">
        <v>42</v>
      </c>
      <c r="I378" s="168"/>
      <c r="J378" s="158"/>
      <c r="K378" s="172"/>
      <c r="L378" s="159">
        <f t="shared" si="14"/>
        <v>3262</v>
      </c>
      <c r="M378" s="172"/>
      <c r="N378" s="173"/>
      <c r="O378" s="337">
        <v>746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6">
        <v>429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38">
        <v>383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39">
        <v>804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482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1">
        <v>418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6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 hidden="1">
      <c r="A379" s="167">
        <v>360</v>
      </c>
      <c r="B379" s="197"/>
      <c r="C379" s="298"/>
      <c r="D379" s="298"/>
      <c r="E379" s="299"/>
      <c r="F379" s="612">
        <v>1113223</v>
      </c>
      <c r="G379" s="613" t="s">
        <v>428</v>
      </c>
      <c r="H379" s="178" t="s">
        <v>42</v>
      </c>
      <c r="I379" s="168"/>
      <c r="J379" s="158"/>
      <c r="K379" s="172"/>
      <c r="L379" s="159">
        <f t="shared" si="14"/>
        <v>2431</v>
      </c>
      <c r="M379" s="172"/>
      <c r="N379" s="173"/>
      <c r="O379" s="337">
        <v>568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6">
        <v>329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38">
        <v>254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39">
        <v>667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347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1">
        <v>266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6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 hidden="1">
      <c r="A380" s="167">
        <v>361</v>
      </c>
      <c r="B380" s="197"/>
      <c r="C380" s="298"/>
      <c r="D380" s="298"/>
      <c r="E380" s="299"/>
      <c r="F380" s="373">
        <v>1113224</v>
      </c>
      <c r="G380" s="374" t="s">
        <v>430</v>
      </c>
      <c r="H380" s="178" t="s">
        <v>42</v>
      </c>
      <c r="I380" s="168"/>
      <c r="J380" s="158"/>
      <c r="K380" s="172"/>
      <c r="L380" s="159">
        <f t="shared" si="14"/>
        <v>2092</v>
      </c>
      <c r="M380" s="172"/>
      <c r="N380" s="173"/>
      <c r="O380" s="337">
        <v>486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6">
        <v>260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>
        <v>206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>
        <v>630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286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>
        <v>224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/>
      <c r="BY380" s="210"/>
      <c r="BZ380" s="173"/>
      <c r="CA380" s="173"/>
      <c r="CB380" s="173"/>
      <c r="CC380" s="173"/>
      <c r="CD380" s="158"/>
      <c r="CE380" s="173"/>
    </row>
    <row r="381" spans="1:83" ht="29.25" hidden="1">
      <c r="A381" s="167">
        <v>362</v>
      </c>
      <c r="B381" s="197"/>
      <c r="C381" s="298"/>
      <c r="D381" s="298"/>
      <c r="E381" s="299"/>
      <c r="F381" s="610">
        <v>1113225</v>
      </c>
      <c r="G381" s="611" t="s">
        <v>431</v>
      </c>
      <c r="H381" s="178" t="s">
        <v>42</v>
      </c>
      <c r="I381" s="168"/>
      <c r="J381" s="158"/>
      <c r="K381" s="172"/>
      <c r="L381" s="159">
        <f t="shared" si="14"/>
        <v>8482</v>
      </c>
      <c r="M381" s="172"/>
      <c r="N381" s="173"/>
      <c r="O381" s="337">
        <v>2591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6">
        <v>1124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8">
        <v>986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9">
        <v>1708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819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1">
        <v>1254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6"/>
      <c r="BX381" s="173"/>
      <c r="BY381" s="210"/>
      <c r="BZ381" s="173"/>
      <c r="CA381" s="173"/>
      <c r="CB381" s="173"/>
      <c r="CC381" s="173"/>
      <c r="CD381" s="158"/>
      <c r="CE381" s="173"/>
    </row>
    <row r="382" spans="1:83" ht="29.25" hidden="1">
      <c r="A382" s="167">
        <v>363</v>
      </c>
      <c r="B382" s="197"/>
      <c r="C382" s="298"/>
      <c r="D382" s="298"/>
      <c r="E382" s="299"/>
      <c r="F382" s="373">
        <v>1113226</v>
      </c>
      <c r="G382" s="374" t="s">
        <v>442</v>
      </c>
      <c r="H382" s="178" t="s">
        <v>42</v>
      </c>
      <c r="I382" s="168"/>
      <c r="J382" s="158"/>
      <c r="K382" s="172"/>
      <c r="L382" s="159">
        <f t="shared" si="14"/>
        <v>3513</v>
      </c>
      <c r="M382" s="172"/>
      <c r="N382" s="173"/>
      <c r="O382" s="337">
        <v>878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36">
        <v>450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38">
        <v>464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39">
        <v>689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10">
        <v>564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31">
        <v>468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376"/>
      <c r="BX382" s="173"/>
      <c r="BY382" s="210"/>
      <c r="BZ382" s="173"/>
      <c r="CA382" s="173"/>
      <c r="CB382" s="173"/>
      <c r="CC382" s="173"/>
      <c r="CD382" s="158"/>
      <c r="CE382" s="173"/>
    </row>
    <row r="383" spans="1:83" ht="29.25" hidden="1">
      <c r="A383" s="167">
        <v>364</v>
      </c>
      <c r="B383" s="197"/>
      <c r="C383" s="298"/>
      <c r="D383" s="298"/>
      <c r="E383" s="299"/>
      <c r="F383" s="373">
        <v>1113227</v>
      </c>
      <c r="G383" s="374" t="s">
        <v>443</v>
      </c>
      <c r="H383" s="178" t="s">
        <v>42</v>
      </c>
      <c r="I383" s="168"/>
      <c r="J383" s="158"/>
      <c r="K383" s="172"/>
      <c r="L383" s="159">
        <f t="shared" si="14"/>
        <v>3344</v>
      </c>
      <c r="M383" s="172"/>
      <c r="N383" s="173"/>
      <c r="O383" s="337">
        <v>841</v>
      </c>
      <c r="P383" s="173"/>
      <c r="Q383" s="210"/>
      <c r="R383" s="173"/>
      <c r="S383" s="173"/>
      <c r="T383" s="173"/>
      <c r="U383" s="173"/>
      <c r="V383" s="158"/>
      <c r="W383" s="173"/>
      <c r="X383" s="173"/>
      <c r="Y383" s="336">
        <v>443</v>
      </c>
      <c r="Z383" s="173"/>
      <c r="AA383" s="210"/>
      <c r="AB383" s="173"/>
      <c r="AC383" s="173"/>
      <c r="AD383" s="173"/>
      <c r="AE383" s="173"/>
      <c r="AF383" s="158"/>
      <c r="AG383" s="173"/>
      <c r="AH383" s="173"/>
      <c r="AI383" s="338">
        <v>439</v>
      </c>
      <c r="AJ383" s="173"/>
      <c r="AK383" s="210"/>
      <c r="AL383" s="173"/>
      <c r="AM383" s="173"/>
      <c r="AN383" s="173"/>
      <c r="AO383" s="173"/>
      <c r="AP383" s="158"/>
      <c r="AQ383" s="173"/>
      <c r="AR383" s="173"/>
      <c r="AS383" s="339">
        <v>679</v>
      </c>
      <c r="AT383" s="173"/>
      <c r="AU383" s="210"/>
      <c r="AV383" s="173"/>
      <c r="AW383" s="173"/>
      <c r="AX383" s="173"/>
      <c r="AY383" s="173"/>
      <c r="AZ383" s="158"/>
      <c r="BA383" s="173"/>
      <c r="BB383" s="173"/>
      <c r="BC383" s="310">
        <v>510</v>
      </c>
      <c r="BD383" s="173"/>
      <c r="BE383" s="210"/>
      <c r="BF383" s="173"/>
      <c r="BG383" s="173"/>
      <c r="BH383" s="173"/>
      <c r="BI383" s="173"/>
      <c r="BJ383" s="158"/>
      <c r="BK383" s="173"/>
      <c r="BL383" s="173"/>
      <c r="BM383" s="331">
        <v>432</v>
      </c>
      <c r="BN383" s="173"/>
      <c r="BO383" s="210"/>
      <c r="BP383" s="173"/>
      <c r="BQ383" s="173"/>
      <c r="BR383" s="173"/>
      <c r="BS383" s="173"/>
      <c r="BT383" s="158"/>
      <c r="BU383" s="173"/>
      <c r="BV383" s="173"/>
      <c r="BW383" s="376"/>
      <c r="BX383" s="173"/>
      <c r="BY383" s="210"/>
      <c r="BZ383" s="173"/>
      <c r="CA383" s="173"/>
      <c r="CB383" s="173"/>
      <c r="CC383" s="173"/>
      <c r="CD383" s="158"/>
      <c r="CE383" s="173"/>
    </row>
    <row r="384" spans="1:83" ht="29.25" hidden="1">
      <c r="A384" s="167">
        <v>365</v>
      </c>
      <c r="B384" s="197"/>
      <c r="C384" s="298"/>
      <c r="D384" s="298"/>
      <c r="E384" s="299"/>
      <c r="F384" s="373">
        <v>1113228</v>
      </c>
      <c r="G384" s="374" t="s">
        <v>444</v>
      </c>
      <c r="H384" s="178" t="s">
        <v>42</v>
      </c>
      <c r="I384" s="168"/>
      <c r="J384" s="158"/>
      <c r="K384" s="172"/>
      <c r="L384" s="159">
        <f t="shared" si="14"/>
        <v>3502</v>
      </c>
      <c r="M384" s="172"/>
      <c r="N384" s="173"/>
      <c r="O384" s="337">
        <v>866</v>
      </c>
      <c r="P384" s="173"/>
      <c r="Q384" s="210"/>
      <c r="R384" s="173"/>
      <c r="S384" s="173"/>
      <c r="T384" s="173"/>
      <c r="U384" s="173"/>
      <c r="V384" s="158"/>
      <c r="W384" s="173"/>
      <c r="X384" s="173"/>
      <c r="Y384" s="336">
        <v>483</v>
      </c>
      <c r="Z384" s="173"/>
      <c r="AA384" s="210"/>
      <c r="AB384" s="173"/>
      <c r="AC384" s="173"/>
      <c r="AD384" s="173"/>
      <c r="AE384" s="173"/>
      <c r="AF384" s="158"/>
      <c r="AG384" s="173"/>
      <c r="AH384" s="173"/>
      <c r="AI384" s="338">
        <v>409</v>
      </c>
      <c r="AJ384" s="173"/>
      <c r="AK384" s="210"/>
      <c r="AL384" s="173"/>
      <c r="AM384" s="173"/>
      <c r="AN384" s="173"/>
      <c r="AO384" s="173"/>
      <c r="AP384" s="158"/>
      <c r="AQ384" s="173"/>
      <c r="AR384" s="173"/>
      <c r="AS384" s="339">
        <v>733</v>
      </c>
      <c r="AT384" s="173"/>
      <c r="AU384" s="210"/>
      <c r="AV384" s="173"/>
      <c r="AW384" s="173"/>
      <c r="AX384" s="173"/>
      <c r="AY384" s="173"/>
      <c r="AZ384" s="158"/>
      <c r="BA384" s="173"/>
      <c r="BB384" s="173"/>
      <c r="BC384" s="310">
        <v>574</v>
      </c>
      <c r="BD384" s="173"/>
      <c r="BE384" s="210"/>
      <c r="BF384" s="173"/>
      <c r="BG384" s="173"/>
      <c r="BH384" s="173"/>
      <c r="BI384" s="173"/>
      <c r="BJ384" s="158"/>
      <c r="BK384" s="173"/>
      <c r="BL384" s="173"/>
      <c r="BM384" s="331">
        <v>437</v>
      </c>
      <c r="BN384" s="173"/>
      <c r="BO384" s="210"/>
      <c r="BP384" s="173"/>
      <c r="BQ384" s="173"/>
      <c r="BR384" s="173"/>
      <c r="BS384" s="173"/>
      <c r="BT384" s="158"/>
      <c r="BU384" s="173"/>
      <c r="BV384" s="173"/>
      <c r="BW384" s="376"/>
      <c r="BX384" s="173"/>
      <c r="BY384" s="210"/>
      <c r="BZ384" s="173"/>
      <c r="CA384" s="173"/>
      <c r="CB384" s="173"/>
      <c r="CC384" s="173"/>
      <c r="CD384" s="158"/>
      <c r="CE384" s="173"/>
    </row>
    <row r="385" spans="1:83" ht="29.25" hidden="1">
      <c r="A385" s="167">
        <v>366</v>
      </c>
      <c r="B385" s="197"/>
      <c r="C385" s="298"/>
      <c r="D385" s="298"/>
      <c r="E385" s="299"/>
      <c r="F385" s="373">
        <v>1113229</v>
      </c>
      <c r="G385" s="374" t="s">
        <v>472</v>
      </c>
      <c r="H385" s="178" t="s">
        <v>42</v>
      </c>
      <c r="I385" s="168"/>
      <c r="J385" s="158"/>
      <c r="K385" s="172">
        <v>0</v>
      </c>
      <c r="L385" s="159">
        <f t="shared" si="14"/>
        <v>5552</v>
      </c>
      <c r="M385" s="172">
        <v>0</v>
      </c>
      <c r="N385" s="173"/>
      <c r="O385" s="337">
        <v>1565</v>
      </c>
      <c r="P385" s="173"/>
      <c r="Q385" s="210"/>
      <c r="R385" s="173"/>
      <c r="S385" s="173"/>
      <c r="T385" s="173"/>
      <c r="U385" s="173"/>
      <c r="V385" s="158"/>
      <c r="W385" s="173"/>
      <c r="X385" s="173"/>
      <c r="Y385" s="336">
        <v>672</v>
      </c>
      <c r="Z385" s="173"/>
      <c r="AA385" s="210"/>
      <c r="AB385" s="173"/>
      <c r="AC385" s="173"/>
      <c r="AD385" s="173"/>
      <c r="AE385" s="173"/>
      <c r="AF385" s="158"/>
      <c r="AG385" s="173"/>
      <c r="AH385" s="173"/>
      <c r="AI385" s="338">
        <v>815</v>
      </c>
      <c r="AJ385" s="173"/>
      <c r="AK385" s="210"/>
      <c r="AL385" s="173"/>
      <c r="AM385" s="173"/>
      <c r="AN385" s="173"/>
      <c r="AO385" s="173"/>
      <c r="AP385" s="158"/>
      <c r="AQ385" s="173"/>
      <c r="AR385" s="173"/>
      <c r="AS385" s="339">
        <v>1014</v>
      </c>
      <c r="AT385" s="173"/>
      <c r="AU385" s="210"/>
      <c r="AV385" s="173"/>
      <c r="AW385" s="173"/>
      <c r="AX385" s="173"/>
      <c r="AY385" s="173"/>
      <c r="AZ385" s="158"/>
      <c r="BA385" s="173"/>
      <c r="BB385" s="173"/>
      <c r="BC385" s="310">
        <v>863</v>
      </c>
      <c r="BD385" s="173"/>
      <c r="BE385" s="210"/>
      <c r="BF385" s="173"/>
      <c r="BG385" s="173"/>
      <c r="BH385" s="173"/>
      <c r="BI385" s="173"/>
      <c r="BJ385" s="158"/>
      <c r="BK385" s="173"/>
      <c r="BL385" s="173"/>
      <c r="BM385" s="331">
        <v>623</v>
      </c>
      <c r="BN385" s="173"/>
      <c r="BO385" s="210"/>
      <c r="BP385" s="173"/>
      <c r="BQ385" s="173"/>
      <c r="BR385" s="173"/>
      <c r="BS385" s="173"/>
      <c r="BT385" s="158"/>
      <c r="BU385" s="173"/>
      <c r="BV385" s="173"/>
      <c r="BW385" s="376"/>
      <c r="BX385" s="173">
        <v>0</v>
      </c>
      <c r="BY385" s="210">
        <f t="shared" si="15"/>
        <v>0</v>
      </c>
      <c r="BZ385" s="173">
        <v>0</v>
      </c>
      <c r="CA385" s="173">
        <v>0</v>
      </c>
      <c r="CB385" s="173">
        <v>0</v>
      </c>
      <c r="CC385" s="173">
        <v>0</v>
      </c>
      <c r="CD385" s="158">
        <f t="shared" si="16"/>
        <v>0</v>
      </c>
      <c r="CE385" s="173"/>
    </row>
    <row r="386" spans="1:83" ht="24.75" hidden="1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6"/>
      <c r="O386" s="242" t="s">
        <v>386</v>
      </c>
      <c r="Q386" s="243">
        <v>316</v>
      </c>
      <c r="R386" s="242" t="s">
        <v>387</v>
      </c>
      <c r="S386" s="243"/>
      <c r="T386" s="244"/>
      <c r="U386" s="244"/>
      <c r="V386" s="244"/>
      <c r="W386" s="236"/>
      <c r="X386" s="236"/>
      <c r="Y386" s="291"/>
      <c r="Z386" s="245"/>
      <c r="AA386" s="243">
        <v>316</v>
      </c>
      <c r="AB386" s="242" t="s">
        <v>387</v>
      </c>
      <c r="AC386" s="243"/>
      <c r="AD386" s="244"/>
      <c r="AE386" s="244"/>
      <c r="AF386" s="244"/>
      <c r="AG386" s="236"/>
      <c r="AH386" s="236"/>
      <c r="AI386" s="291"/>
      <c r="AJ386" s="245"/>
      <c r="AK386" s="243">
        <v>316</v>
      </c>
      <c r="AL386" s="242" t="s">
        <v>387</v>
      </c>
      <c r="AM386" s="243"/>
      <c r="AN386" s="244"/>
      <c r="AO386" s="244"/>
      <c r="AP386" s="244"/>
      <c r="AQ386" s="236"/>
      <c r="AR386" s="236"/>
      <c r="AS386" s="291"/>
      <c r="AT386" s="245"/>
      <c r="AU386" s="243">
        <v>316</v>
      </c>
      <c r="AV386" s="242" t="s">
        <v>387</v>
      </c>
      <c r="AW386" s="243"/>
      <c r="AX386" s="244"/>
      <c r="AY386" s="244"/>
      <c r="AZ386" s="244"/>
      <c r="BA386" s="236"/>
      <c r="BB386" s="236"/>
      <c r="BC386" s="291"/>
      <c r="BD386" s="245"/>
      <c r="BE386" s="243">
        <v>316</v>
      </c>
      <c r="BF386" s="242" t="s">
        <v>387</v>
      </c>
      <c r="BG386" s="243"/>
      <c r="BH386" s="244"/>
      <c r="BI386" s="244"/>
      <c r="BJ386" s="244"/>
      <c r="BK386" s="236"/>
      <c r="BL386" s="236"/>
      <c r="BM386" s="291"/>
      <c r="BN386" s="245"/>
      <c r="BO386" s="243">
        <v>316</v>
      </c>
      <c r="BP386" s="242" t="s">
        <v>387</v>
      </c>
      <c r="BQ386" s="243"/>
      <c r="BR386" s="244"/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43.5" hidden="1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6"/>
      <c r="O387" s="242" t="s">
        <v>388</v>
      </c>
      <c r="P387" s="245"/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32.25" hidden="1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6"/>
      <c r="O388" s="242" t="s">
        <v>390</v>
      </c>
      <c r="P388" s="245"/>
      <c r="Q388" s="243"/>
      <c r="R388" s="242" t="s">
        <v>387</v>
      </c>
      <c r="S388" s="243">
        <v>0</v>
      </c>
      <c r="T388" s="242" t="s">
        <v>389</v>
      </c>
      <c r="U388" s="244"/>
      <c r="V388" s="244"/>
      <c r="W388" s="236"/>
      <c r="X388" s="236"/>
      <c r="Y388" s="292"/>
      <c r="Z388" s="245"/>
      <c r="AA388" s="243"/>
      <c r="AB388" s="242" t="s">
        <v>387</v>
      </c>
      <c r="AC388" s="243">
        <v>0</v>
      </c>
      <c r="AD388" s="242" t="s">
        <v>389</v>
      </c>
      <c r="AE388" s="244"/>
      <c r="AF388" s="244"/>
      <c r="AG388" s="236"/>
      <c r="AH388" s="236"/>
      <c r="AI388" s="292"/>
      <c r="AJ388" s="245"/>
      <c r="AK388" s="243"/>
      <c r="AL388" s="242" t="s">
        <v>387</v>
      </c>
      <c r="AM388" s="243">
        <v>0</v>
      </c>
      <c r="AN388" s="242" t="s">
        <v>389</v>
      </c>
      <c r="AO388" s="244"/>
      <c r="AP388" s="244"/>
      <c r="AQ388" s="236"/>
      <c r="AR388" s="236"/>
      <c r="AS388" s="292"/>
      <c r="AT388" s="245"/>
      <c r="AU388" s="243"/>
      <c r="AV388" s="242" t="s">
        <v>387</v>
      </c>
      <c r="AW388" s="243">
        <v>0</v>
      </c>
      <c r="AX388" s="242" t="s">
        <v>389</v>
      </c>
      <c r="AY388" s="244"/>
      <c r="AZ388" s="244"/>
      <c r="BA388" s="236"/>
      <c r="BB388" s="236"/>
      <c r="BC388" s="292"/>
      <c r="BD388" s="245"/>
      <c r="BE388" s="243"/>
      <c r="BF388" s="242" t="s">
        <v>387</v>
      </c>
      <c r="BG388" s="243">
        <v>0</v>
      </c>
      <c r="BH388" s="242" t="s">
        <v>389</v>
      </c>
      <c r="BI388" s="244"/>
      <c r="BJ388" s="244"/>
      <c r="BK388" s="236"/>
      <c r="BL388" s="236"/>
      <c r="BM388" s="292"/>
      <c r="BN388" s="245"/>
      <c r="BO388" s="243"/>
      <c r="BP388" s="242" t="s">
        <v>387</v>
      </c>
      <c r="BQ388" s="243">
        <v>0</v>
      </c>
      <c r="BR388" s="242" t="s">
        <v>389</v>
      </c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51" hidden="1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 t="s">
        <v>391</v>
      </c>
      <c r="Q389" s="243"/>
      <c r="R389" s="242" t="s">
        <v>387</v>
      </c>
      <c r="S389" s="243">
        <v>0</v>
      </c>
      <c r="T389" s="242" t="s">
        <v>389</v>
      </c>
      <c r="U389" s="244"/>
      <c r="V389" s="244"/>
      <c r="W389" s="236"/>
      <c r="X389" s="236"/>
      <c r="Y389" s="292"/>
      <c r="Z389" s="245"/>
      <c r="AA389" s="243"/>
      <c r="AB389" s="242" t="s">
        <v>387</v>
      </c>
      <c r="AC389" s="243">
        <v>0</v>
      </c>
      <c r="AD389" s="242" t="s">
        <v>389</v>
      </c>
      <c r="AE389" s="244"/>
      <c r="AF389" s="244"/>
      <c r="AG389" s="236"/>
      <c r="AH389" s="236"/>
      <c r="AI389" s="292"/>
      <c r="AJ389" s="245"/>
      <c r="AK389" s="243"/>
      <c r="AL389" s="242" t="s">
        <v>387</v>
      </c>
      <c r="AM389" s="243">
        <v>0</v>
      </c>
      <c r="AN389" s="242" t="s">
        <v>389</v>
      </c>
      <c r="AO389" s="244"/>
      <c r="AP389" s="244"/>
      <c r="AQ389" s="236"/>
      <c r="AR389" s="236"/>
      <c r="AS389" s="292"/>
      <c r="AT389" s="245"/>
      <c r="AU389" s="243"/>
      <c r="AV389" s="242" t="s">
        <v>387</v>
      </c>
      <c r="AW389" s="243">
        <v>0</v>
      </c>
      <c r="AX389" s="242" t="s">
        <v>389</v>
      </c>
      <c r="AY389" s="244"/>
      <c r="AZ389" s="244"/>
      <c r="BA389" s="236"/>
      <c r="BB389" s="236"/>
      <c r="BC389" s="292"/>
      <c r="BD389" s="245"/>
      <c r="BE389" s="243"/>
      <c r="BF389" s="242" t="s">
        <v>387</v>
      </c>
      <c r="BG389" s="243">
        <v>0</v>
      </c>
      <c r="BH389" s="242" t="s">
        <v>389</v>
      </c>
      <c r="BI389" s="244"/>
      <c r="BJ389" s="244"/>
      <c r="BK389" s="236"/>
      <c r="BL389" s="236"/>
      <c r="BM389" s="292"/>
      <c r="BN389" s="245"/>
      <c r="BO389" s="243"/>
      <c r="BP389" s="242" t="s">
        <v>387</v>
      </c>
      <c r="BQ389" s="243">
        <v>0</v>
      </c>
      <c r="BR389" s="242" t="s">
        <v>389</v>
      </c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69" hidden="1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 t="s">
        <v>392</v>
      </c>
      <c r="Q390" s="243"/>
      <c r="R390" s="242" t="s">
        <v>387</v>
      </c>
      <c r="S390" s="243">
        <v>0</v>
      </c>
      <c r="T390" s="242" t="s">
        <v>389</v>
      </c>
      <c r="U390" s="244"/>
      <c r="V390" s="244"/>
      <c r="W390" s="236"/>
      <c r="X390" s="236"/>
      <c r="Y390" s="292"/>
      <c r="Z390" s="245"/>
      <c r="AA390" s="243"/>
      <c r="AB390" s="242" t="s">
        <v>387</v>
      </c>
      <c r="AC390" s="243">
        <v>0</v>
      </c>
      <c r="AD390" s="242" t="s">
        <v>389</v>
      </c>
      <c r="AE390" s="244"/>
      <c r="AF390" s="244"/>
      <c r="AG390" s="236"/>
      <c r="AH390" s="236"/>
      <c r="AI390" s="292"/>
      <c r="AJ390" s="245"/>
      <c r="AK390" s="243"/>
      <c r="AL390" s="242" t="s">
        <v>387</v>
      </c>
      <c r="AM390" s="243">
        <v>0</v>
      </c>
      <c r="AN390" s="242" t="s">
        <v>389</v>
      </c>
      <c r="AO390" s="244"/>
      <c r="AP390" s="244"/>
      <c r="AQ390" s="236"/>
      <c r="AR390" s="236"/>
      <c r="AS390" s="292"/>
      <c r="AT390" s="245"/>
      <c r="AU390" s="243"/>
      <c r="AV390" s="242" t="s">
        <v>387</v>
      </c>
      <c r="AW390" s="243">
        <v>0</v>
      </c>
      <c r="AX390" s="242" t="s">
        <v>389</v>
      </c>
      <c r="AY390" s="244"/>
      <c r="AZ390" s="244"/>
      <c r="BA390" s="236"/>
      <c r="BB390" s="236"/>
      <c r="BC390" s="292"/>
      <c r="BD390" s="245"/>
      <c r="BE390" s="243"/>
      <c r="BF390" s="242" t="s">
        <v>387</v>
      </c>
      <c r="BG390" s="243">
        <v>0</v>
      </c>
      <c r="BH390" s="242" t="s">
        <v>389</v>
      </c>
      <c r="BI390" s="244"/>
      <c r="BJ390" s="244"/>
      <c r="BK390" s="236"/>
      <c r="BL390" s="236"/>
      <c r="BM390" s="292"/>
      <c r="BN390" s="245"/>
      <c r="BO390" s="243"/>
      <c r="BP390" s="242" t="s">
        <v>387</v>
      </c>
      <c r="BQ390" s="243">
        <v>0</v>
      </c>
      <c r="BR390" s="242" t="s">
        <v>389</v>
      </c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54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242" t="s">
        <v>393</v>
      </c>
      <c r="Q391" s="243"/>
      <c r="R391" s="242" t="s">
        <v>387</v>
      </c>
      <c r="S391" s="243">
        <v>0</v>
      </c>
      <c r="T391" s="242" t="s">
        <v>389</v>
      </c>
      <c r="U391" s="244"/>
      <c r="V391" s="244"/>
      <c r="W391" s="236"/>
      <c r="X391" s="236"/>
      <c r="Y391" s="292"/>
      <c r="Z391" s="245"/>
      <c r="AA391" s="243"/>
      <c r="AB391" s="242" t="s">
        <v>387</v>
      </c>
      <c r="AC391" s="243">
        <v>0</v>
      </c>
      <c r="AD391" s="242" t="s">
        <v>389</v>
      </c>
      <c r="AE391" s="244"/>
      <c r="AF391" s="244"/>
      <c r="AG391" s="236"/>
      <c r="AH391" s="236"/>
      <c r="AI391" s="292"/>
      <c r="AJ391" s="245"/>
      <c r="AK391" s="243"/>
      <c r="AL391" s="242" t="s">
        <v>387</v>
      </c>
      <c r="AM391" s="243">
        <v>0</v>
      </c>
      <c r="AN391" s="242" t="s">
        <v>389</v>
      </c>
      <c r="AO391" s="244"/>
      <c r="AP391" s="244"/>
      <c r="AQ391" s="236"/>
      <c r="AR391" s="236"/>
      <c r="AS391" s="292"/>
      <c r="AT391" s="245"/>
      <c r="AU391" s="243"/>
      <c r="AV391" s="242" t="s">
        <v>387</v>
      </c>
      <c r="AW391" s="243">
        <v>0</v>
      </c>
      <c r="AX391" s="242" t="s">
        <v>389</v>
      </c>
      <c r="AY391" s="244"/>
      <c r="AZ391" s="244"/>
      <c r="BA391" s="236"/>
      <c r="BB391" s="236"/>
      <c r="BC391" s="292"/>
      <c r="BD391" s="245"/>
      <c r="BE391" s="243"/>
      <c r="BF391" s="242" t="s">
        <v>387</v>
      </c>
      <c r="BG391" s="243">
        <v>0</v>
      </c>
      <c r="BH391" s="242" t="s">
        <v>389</v>
      </c>
      <c r="BI391" s="244"/>
      <c r="BJ391" s="244"/>
      <c r="BK391" s="236"/>
      <c r="BL391" s="236"/>
      <c r="BM391" s="292"/>
      <c r="BN391" s="245"/>
      <c r="BO391" s="243"/>
      <c r="BP391" s="242" t="s">
        <v>387</v>
      </c>
      <c r="BQ391" s="243">
        <v>0</v>
      </c>
      <c r="BR391" s="242" t="s">
        <v>389</v>
      </c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A1:CE391" xr:uid="{00000000-0001-0000-0900-000000000000}">
    <filterColumn colId="7">
      <filters>
        <filter val="Makro"/>
        <filter val="The Mall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2025-07-29T09:36:31Z</dcterms:modified>
</cp:coreProperties>
</file>