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Revised\มิถุนายน\"/>
    </mc:Choice>
  </mc:AlternateContent>
  <xr:revisionPtr revIDLastSave="0" documentId="13_ncr:1_{0109B08C-A3D5-456D-8AF0-04E483BD1E31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1'!$H$1:$H$381</definedName>
    <definedName name="_xlnm._FilterDatabase" localSheetId="3" hidden="1">'Week 2'!$H$1:$H$381</definedName>
    <definedName name="_xlnm._FilterDatabase" localSheetId="5" hidden="1">'Week 3'!$H$1:$H$381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9" i="2" l="1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173" i="2"/>
  <c r="BC381" i="2"/>
  <c r="BC380" i="2"/>
  <c r="BC379" i="2"/>
  <c r="BC378" i="2"/>
  <c r="BC376" i="2"/>
  <c r="BC375" i="2"/>
  <c r="BC374" i="2"/>
  <c r="BC372" i="2"/>
  <c r="BC361" i="2"/>
  <c r="BC360" i="2"/>
  <c r="BC358" i="2"/>
  <c r="BC357" i="2"/>
  <c r="BC345" i="2"/>
  <c r="BC301" i="2"/>
  <c r="BC225" i="2"/>
  <c r="BC223" i="2"/>
  <c r="BC205" i="2"/>
  <c r="BC186" i="2"/>
  <c r="BC171" i="2"/>
  <c r="BC145" i="2"/>
  <c r="AS381" i="2"/>
  <c r="AS380" i="2"/>
  <c r="AS379" i="2"/>
  <c r="AS378" i="2"/>
  <c r="AS376" i="2"/>
  <c r="AS375" i="2"/>
  <c r="AS374" i="2"/>
  <c r="AS372" i="2"/>
  <c r="AS361" i="2"/>
  <c r="AS360" i="2"/>
  <c r="AS358" i="2"/>
  <c r="AS357" i="2"/>
  <c r="AS345" i="2"/>
  <c r="AS301" i="2"/>
  <c r="AS225" i="2"/>
  <c r="AS223" i="2"/>
  <c r="AS205" i="2"/>
  <c r="AS186" i="2"/>
  <c r="AS171" i="2"/>
  <c r="AS145" i="2"/>
  <c r="AI381" i="2"/>
  <c r="AI380" i="2"/>
  <c r="AI379" i="2"/>
  <c r="AI378" i="2"/>
  <c r="AI376" i="2"/>
  <c r="AI375" i="2"/>
  <c r="AI374" i="2"/>
  <c r="AI372" i="2"/>
  <c r="AI361" i="2"/>
  <c r="AI360" i="2"/>
  <c r="AI358" i="2"/>
  <c r="AI357" i="2"/>
  <c r="AI345" i="2"/>
  <c r="AI342" i="2"/>
  <c r="AI301" i="2"/>
  <c r="AI225" i="2"/>
  <c r="AI224" i="2"/>
  <c r="AI223" i="2"/>
  <c r="AI205" i="2"/>
  <c r="AI186" i="2"/>
  <c r="AI171" i="2"/>
  <c r="AI145" i="2"/>
  <c r="Y381" i="2"/>
  <c r="Y380" i="2"/>
  <c r="Y379" i="2"/>
  <c r="Y378" i="2"/>
  <c r="Y376" i="2"/>
  <c r="Y375" i="2"/>
  <c r="Y374" i="2"/>
  <c r="Y372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1" i="2"/>
  <c r="O380" i="2"/>
  <c r="O379" i="2"/>
  <c r="O378" i="2"/>
  <c r="O376" i="2"/>
  <c r="O375" i="2"/>
  <c r="O374" i="2"/>
  <c r="O372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53" i="2"/>
  <c r="L352" i="2"/>
  <c r="L351" i="2"/>
  <c r="L350" i="2"/>
  <c r="L349" i="2"/>
  <c r="L348" i="2"/>
  <c r="L347" i="2"/>
  <c r="L346" i="2"/>
  <c r="L94" i="2"/>
  <c r="L93" i="2"/>
  <c r="L92" i="2"/>
  <c r="L380" i="2" l="1"/>
  <c r="L378" i="2"/>
  <c r="L381" i="2"/>
  <c r="L379" i="2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75" i="4" l="1"/>
  <c r="L374" i="4"/>
  <c r="L373" i="4"/>
  <c r="L372" i="4"/>
  <c r="L371" i="4"/>
  <c r="L370" i="4"/>
  <c r="L369" i="4"/>
  <c r="L368" i="4"/>
  <c r="L367" i="4"/>
  <c r="L366" i="4"/>
  <c r="L365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62" i="4"/>
  <c r="L363" i="4"/>
  <c r="L364" i="4"/>
  <c r="L360" i="4"/>
  <c r="L351" i="4" l="1"/>
  <c r="L350" i="4"/>
  <c r="L349" i="4"/>
  <c r="L348" i="4"/>
  <c r="L347" i="4"/>
  <c r="L346" i="4"/>
  <c r="L345" i="4"/>
  <c r="L344" i="4"/>
  <c r="L94" i="4"/>
  <c r="L93" i="4"/>
  <c r="L92" i="4"/>
  <c r="L376" i="2"/>
  <c r="L375" i="2"/>
  <c r="L374" i="2"/>
  <c r="L373" i="2"/>
  <c r="L372" i="2"/>
  <c r="L361" i="2"/>
  <c r="L360" i="2"/>
  <c r="L370" i="2" l="1"/>
  <c r="L371" i="2"/>
  <c r="L377" i="2"/>
  <c r="L356" i="6" l="1"/>
  <c r="L353" i="4"/>
  <c r="L354" i="4"/>
  <c r="L355" i="4"/>
  <c r="L356" i="4"/>
  <c r="L357" i="4"/>
  <c r="L358" i="4"/>
  <c r="L359" i="4"/>
  <c r="L174" i="2"/>
  <c r="L359" i="2"/>
  <c r="L361" i="10" l="1"/>
  <c r="BY367" i="6"/>
  <c r="CD367" i="6"/>
  <c r="L355" i="6"/>
  <c r="L358" i="2"/>
  <c r="L357" i="2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7" i="4"/>
  <c r="BY367" i="4"/>
  <c r="CD366" i="4"/>
  <c r="BY366" i="4"/>
  <c r="CD365" i="4"/>
  <c r="BY365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<sst xmlns="http://schemas.openxmlformats.org/spreadsheetml/2006/main" count="9169" uniqueCount="464">
  <si>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</si>
  <si>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</si>
  <si>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</si>
  <si>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</si>
  <si>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</si>
  <si>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</si>
  <si>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</si>
  <si>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</si>
  <si>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</si>
  <si>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</si>
  <si>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</si>
  <si>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</si>
  <si>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</si>
  <si>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</si>
  <si>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</si>
  <si>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</si>
  <si>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</si>
  <si>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</si>
  <si>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</si>
  <si>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</si>
  <si>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</si>
  <si>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</si>
  <si>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</si>
  <si>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</si>
  <si>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</si>
  <si>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</si>
  <si>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</si>
  <si>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</si>
  <si>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</si>
  <si>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</si>
  <si>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</si>
  <si>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</si>
  <si>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</si>
  <si>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</si>
  <si>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</si>
  <si>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</si>
  <si>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</si>
  <si>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</si>
  <si>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</si>
  <si>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</si>
  <si>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</si>
  <si>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</si>
  <si>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</si>
  <si>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</si>
  <si>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</si>
  <si>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</si>
  <si>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</si>
  <si>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</si>
  <si>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</si>
  <si>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</si>
  <si>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</si>
  <si>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</si>
  <si>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</si>
  <si>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</si>
  <si>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</si>
  <si>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</si>
  <si>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</si>
  <si>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</si>
  <si>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</si>
  <si>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</si>
  <si>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</si>
  <si>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</si>
  <si>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</si>
  <si>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</si>
  <si>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</si>
  <si>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</si>
  <si>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</si>
  <si>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</si>
  <si>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</si>
  <si>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</si>
  <si>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</si>
  <si>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</si>
  <si>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</si>
  <si>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</si>
  <si>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</si>
  <si>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</si>
  <si>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</si>
  <si>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</si>
  <si>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</si>
  <si>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</si>
  <si>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</si>
  <si>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</si>
  <si>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</si>
  <si>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</si>
  <si>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</si>
  <si>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</si>
  <si>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</si>
  <si>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</si>
  <si>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</si>
  <si>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</si>
  <si>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</si>
  <si>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</si>
  <si>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</si>
  <si>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</si>
  <si>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</si>
  <si>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</si>
  <si>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</si>
  <si>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</si>
  <si>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</si>
  <si>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</si>
  <si>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</si>
  <si>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</si>
  <si>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</si>
  <si>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</si>
  <si>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</si>
  <si>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</si>
  <si>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</si>
  <si>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</si>
  <si>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</si>
  <si>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</si>
  <si>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</si>
  <si>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</si>
  <si>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</si>
  <si>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</si>
  <si>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</si>
  <si>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</si>
  <si>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</si>
  <si>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</si>
  <si>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</si>
  <si>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</si>
  <si>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</si>
  <si>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</si>
  <si>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</si>
  <si>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</si>
  <si>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</si>
  <si>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</si>
  <si>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</si>
  <si>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</si>
  <si>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</si>
  <si>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</si>
  <si>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</si>
  <si>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</si>
  <si>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</si>
  <si>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</si>
  <si>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</si>
  <si>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</si>
  <si>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</si>
  <si>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</si>
  <si>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</si>
  <si>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</si>
  <si>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</si>
  <si>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</si>
  <si>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</si>
  <si>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</si>
  <si>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</si>
  <si>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</si>
  <si>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</si>
  <si>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</si>
  <si>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</si>
  <si>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</si>
  <si>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</si>
  <si>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</si>
  <si>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</si>
  <si>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</si>
  <si>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</si>
  <si>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</si>
  <si>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</si>
  <si>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</si>
  <si>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</si>
  <si>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</si>
  <si>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</si>
  <si>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</si>
  <si>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</si>
  <si>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</si>
  <si>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</si>
  <si>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</si>
  <si>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</si>
  <si>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</si>
  <si>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</si>
  <si>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</si>
  <si>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</si>
  <si>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</si>
  <si>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</si>
  <si>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</si>
  <si>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</si>
  <si>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</si>
  <si>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</si>
  <si>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</si>
  <si>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</si>
  <si>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</si>
  <si>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</si>
  <si>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</si>
  <si>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</si>
  <si>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</si>
  <si>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</si>
  <si>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</si>
  <si>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</si>
  <si>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</si>
  <si>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</si>
  <si>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</si>
  <si>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</si>
  <si>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</si>
  <si>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</si>
  <si>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</si>
  <si>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</si>
  <si>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</si>
  <si>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</si>
  <si>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</si>
  <si>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</si>
  <si>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</si>
  <si>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</si>
  <si>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</si>
  <si>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</si>
  <si>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</si>
  <si>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</si>
  <si>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</si>
  <si>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</si>
  <si>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</si>
  <si>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</si>
  <si>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</si>
  <si>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</si>
  <si>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</si>
  <si>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</si>
  <si>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</si>
  <si>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</si>
  <si>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</si>
  <si>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</si>
  <si>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</si>
  <si>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</si>
  <si>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</si>
  <si>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</si>
  <si>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</si>
  <si>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</si>
  <si>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</si>
  <si>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</si>
  <si>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</si>
  <si>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</si>
  <si>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</si>
  <si>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</si>
  <si>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</si>
  <si>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</si>
  <si>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</si>
  <si>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</si>
  <si>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</si>
  <si>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</si>
  <si>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</si>
  <si>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</si>
  <si>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</si>
  <si>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</si>
  <si>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</si>
  <si>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</si>
  <si>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</si>
  <si>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</si>
  <si>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</si>
  <si>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</si>
  <si>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</si>
  <si>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</si>
  <si>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</si>
  <si>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</si>
  <si>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</si>
  <si>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</si>
  <si>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</si>
  <si>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</si>
  <si>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</si>
  <si>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</si>
  <si>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</si>
  <si>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</si>
  <si>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</si>
  <si>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</si>
  <si>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</si>
  <si>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</si>
  <si>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</si>
  <si>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</si>
  <si>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</si>
  <si>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</si>
  <si>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</si>
  <si>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</si>
  <si>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</si>
  <si>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</si>
  <si>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</si>
  <si>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</si>
  <si>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</si>
  <si>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</si>
  <si>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</si>
  <si>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</si>
  <si>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</si>
  <si>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</si>
  <si>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</si>
  <si>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</si>
  <si>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</si>
  <si>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</si>
  <si>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</si>
  <si>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</si>
  <si>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</si>
  <si>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</si>
  <si>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</si>
  <si>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</si>
  <si>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</si>
  <si>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</si>
  <si>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</si>
  <si>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</si>
  <si>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</si>
  <si>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</si>
  <si>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</si>
  <si>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</si>
  <si>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</si>
  <si>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</si>
  <si>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</si>
  <si>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</si>
  <si>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</si>
  <si>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</si>
  <si>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</si>
  <si>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</si>
  <si>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</si>
  <si>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</si>
  <si>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</si>
  <si>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</si>
  <si>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</si>
  <si>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</si>
  <si>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</si>
  <si>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</si>
  <si>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</si>
  <si>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</si>
  <si>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</si>
  <si>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</si>
  <si>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</si>
  <si>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</si>
  <si>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</si>
  <si>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</si>
  <si>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</si>
  <si>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</si>
  <si>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</si>
  <si>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</si>
  <si>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</si>
  <si>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</si>
  <si>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</si>
  <si>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</si>
  <si>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</si>
  <si>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</si>
  <si>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</si>
  <si>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</si>
  <si>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</si>
  <si>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</si>
  <si>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</si>
  <si>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</si>
  <si>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</si>
  <si>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</si>
  <si>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</si>
  <si>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</si>
  <si>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</si>
  <si>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</si>
  <si>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</si>
  <si>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</si>
  <si>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</si>
  <si>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</si>
  <si>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</si>
  <si>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</si>
  <si>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</si>
  <si>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</si>
  <si>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</si>
  <si>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</si>
  <si>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</si>
  <si>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</si>
  <si>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</si>
  <si>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</si>
  <si>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</si>
  <si>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</si>
  <si>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</si>
  <si>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</si>
  <si>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</si>
  <si>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</si>
  <si>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</si>
  <si>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</si>
  <si>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</si>
  <si>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</si>
  <si>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</si>
  <si>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</si>
  <si>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</si>
  <si>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</si>
  <si>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</si>
  <si>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</si>
  <si>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</si>
  <si>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</si>
  <si>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</si>
  <si>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</si>
  <si>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</si>
  <si>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</si>
  <si>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</si>
  <si>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</si>
  <si>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</si>
  <si>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</si>
  <si>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</si>
  <si>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</si>
  <si>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</si>
  <si>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</si>
  <si>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</si>
  <si>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</si>
  <si>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</si>
  <si>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</si>
  <si>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</si>
  <si>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</si>
  <si>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</si>
  <si>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</si>
  <si>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</si>
  <si>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</si>
  <si>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</si>
  <si>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</si>
  <si>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</si>
  <si>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</si>
  <si>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</si>
  <si>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</si>
  <si>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</si>
  <si>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</si>
  <si>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</si>
  <si>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</si>
  <si>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</si>
  <si>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</si>
  <si>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</si>
  <si>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</si>
  <si>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</si>
  <si>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</si>
  <si>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</si>
  <si>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</si>
  <si>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</si>
  <si>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</si>
  <si>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</si>
  <si>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</si>
  <si>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</si>
  <si>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</si>
  <si>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</si>
  <si>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</si>
  <si>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</si>
  <si>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</si>
  <si>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</si>
  <si>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</si>
  <si>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</si>
  <si>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</si>
  <si>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</si>
  <si>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</si>
  <si>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</si>
  <si>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</si>
  <si>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</si>
  <si>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</si>
  <si>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</si>
  <si>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</si>
  <si>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</si>
  <si>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</si>
  <si>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</si>
  <si>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</si>
  <si>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</si>
  <si>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</si>
  <si>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</si>
  <si>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</si>
  <si>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</si>
  <si>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</si>
  <si>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</si>
  <si>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</si>
  <si>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</si>
  <si>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</si>
  <si>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</si>
  <si>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</si>
  <si>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</si>
  <si>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</si>
  <si>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</si>
  <si>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</si>
  <si>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</si>
  <si>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</si>
  <si>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</si>
  <si>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</si>
  <si>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</si>
  <si>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</si>
  <si>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</si>
  <si>
    <t>วรรณวนัชแซนวิชปูอัดไข่กุ้ง 120g</t>
  </si>
  <si>
    <t>เอแคลร์ 6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</si>
</sst>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3" fillId="23" borderId="16" xfId="0" applyFont="1" applyFill="1" applyBorder="1" applyAlignment="1">
      <alignment horizontal="center"/>
    </xf>
    <xf numFmtId="0" fontId="43" fillId="34" borderId="7" xfId="0" applyFont="1" applyFill="1" applyBorder="1" applyAlignment="1">
      <alignment horizontal="center"/>
    </xf>
    <xf numFmtId="0" fontId="43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2" fillId="0" borderId="16" xfId="0" applyFont="1" applyBorder="1" applyAlignment="1">
      <alignment horizontal="center" vertical="center" wrapText="1"/>
    </xf>
    <xf numFmtId="0" fontId="42" fillId="0" borderId="16" xfId="0" applyFont="1" applyBorder="1" applyAlignment="1">
      <alignment wrapText="1"/>
    </xf>
    <xf numFmtId="0" fontId="43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2" fillId="0" borderId="24" xfId="0" applyFont="1" applyBorder="1" applyAlignment="1">
      <alignment horizontal="center" vertical="center" wrapText="1"/>
    </xf>
    <xf numFmtId="0" fontId="42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4" fillId="22" borderId="6" xfId="0" applyFont="1" applyFill="1" applyBorder="1" applyAlignment="1">
      <alignment horizontal="center"/>
    </xf>
    <xf numFmtId="0" fontId="44" fillId="23" borderId="8" xfId="0" applyFont="1" applyFill="1" applyBorder="1" applyAlignment="1">
      <alignment horizontal="center"/>
    </xf>
    <xf numFmtId="3" fontId="44" fillId="22" borderId="6" xfId="0" applyNumberFormat="1" applyFont="1" applyFill="1" applyBorder="1" applyAlignment="1">
      <alignment horizontal="center"/>
    </xf>
    <xf numFmtId="0" fontId="44" fillId="22" borderId="8" xfId="0" applyFont="1" applyFill="1" applyBorder="1" applyAlignment="1">
      <alignment horizontal="center"/>
    </xf>
    <xf numFmtId="3" fontId="44" fillId="22" borderId="3" xfId="0" applyNumberFormat="1" applyFont="1" applyFill="1" applyBorder="1" applyAlignment="1">
      <alignment horizontal="center"/>
    </xf>
    <xf numFmtId="0" fontId="44" fillId="22" borderId="7" xfId="0" applyFont="1" applyFill="1" applyBorder="1" applyAlignment="1">
      <alignment horizontal="center"/>
    </xf>
    <xf numFmtId="0" fontId="44" fillId="22" borderId="1" xfId="0" applyFont="1" applyFill="1" applyBorder="1" applyAlignment="1">
      <alignment horizontal="center"/>
    </xf>
    <xf numFmtId="0" fontId="44" fillId="22" borderId="16" xfId="0" applyFont="1" applyFill="1" applyBorder="1" applyAlignment="1">
      <alignment horizontal="center"/>
    </xf>
    <xf numFmtId="0" fontId="44" fillId="22" borderId="24" xfId="0" applyFont="1" applyFill="1" applyBorder="1" applyAlignment="1">
      <alignment horizontal="center"/>
    </xf>
    <xf numFmtId="0" fontId="44" fillId="23" borderId="7" xfId="0" applyFont="1" applyFill="1" applyBorder="1" applyAlignment="1">
      <alignment horizontal="center"/>
    </xf>
    <xf numFmtId="0" fontId="44" fillId="23" borderId="1" xfId="0" applyFont="1" applyFill="1" applyBorder="1" applyAlignment="1">
      <alignment horizontal="center"/>
    </xf>
    <xf numFmtId="0" fontId="44" fillId="23" borderId="16" xfId="0" applyFont="1" applyFill="1" applyBorder="1" applyAlignment="1">
      <alignment horizontal="center"/>
    </xf>
    <xf numFmtId="0" fontId="44" fillId="23" borderId="24" xfId="0" applyFont="1" applyFill="1" applyBorder="1" applyAlignment="1">
      <alignment horizontal="center"/>
    </xf>
    <xf numFmtId="0" fontId="45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4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2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21" fillId="46" borderId="16" xfId="0" applyFont="1" applyFill="1" applyBorder="1"/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2" fillId="18" borderId="18" xfId="0" applyFont="1" applyFill="1" applyBorder="1" applyAlignment="1">
      <alignment horizontal="center"/>
    </xf>
    <xf numFmtId="0" fontId="32" fillId="34" borderId="16" xfId="0" applyFont="1" applyFill="1" applyBorder="1" applyAlignment="1">
      <alignment horizontal="center"/>
    </xf>
    <xf numFmtId="0" fontId="32" fillId="33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06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10" t="s">
        <v>5</v>
      </c>
      <c r="G1" s="611" t="s">
        <v>6</v>
      </c>
      <c r="H1" s="155" t="s">
        <v>7</v>
      </c>
      <c r="I1" s="612" t="s">
        <v>8</v>
      </c>
      <c r="J1" s="613"/>
      <c r="K1" s="614"/>
      <c r="L1" s="615"/>
      <c r="M1" s="613"/>
      <c r="N1" s="616" t="s">
        <v>417</v>
      </c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5"/>
      <c r="AA1" s="615"/>
      <c r="AB1" s="615"/>
      <c r="AC1" s="615"/>
      <c r="AD1" s="615"/>
      <c r="AE1" s="615"/>
      <c r="AF1" s="615"/>
      <c r="AG1" s="615"/>
      <c r="AH1" s="613"/>
      <c r="AI1" s="616" t="s">
        <v>418</v>
      </c>
      <c r="AJ1" s="615"/>
      <c r="AK1" s="615"/>
      <c r="AL1" s="615"/>
      <c r="AM1" s="615"/>
      <c r="AN1" s="615"/>
      <c r="AO1" s="615"/>
      <c r="AP1" s="615"/>
      <c r="AQ1" s="615"/>
      <c r="AR1" s="615"/>
      <c r="AS1" s="615"/>
      <c r="AT1" s="615"/>
      <c r="AU1" s="615"/>
      <c r="AV1" s="615"/>
      <c r="AW1" s="615"/>
      <c r="AX1" s="615"/>
      <c r="AY1" s="615"/>
      <c r="AZ1" s="615"/>
      <c r="BA1" s="615"/>
      <c r="BB1" s="615"/>
      <c r="BC1" s="613"/>
      <c r="BD1" s="616" t="s">
        <v>419</v>
      </c>
      <c r="BE1" s="615"/>
      <c r="BF1" s="615"/>
      <c r="BG1" s="615"/>
      <c r="BH1" s="615"/>
      <c r="BI1" s="615"/>
      <c r="BJ1" s="615"/>
      <c r="BK1" s="615"/>
      <c r="BL1" s="615"/>
      <c r="BM1" s="615"/>
      <c r="BN1" s="615"/>
      <c r="BO1" s="615"/>
      <c r="BP1" s="615"/>
      <c r="BQ1" s="615"/>
      <c r="BR1" s="615"/>
      <c r="BS1" s="615"/>
      <c r="BT1" s="615"/>
      <c r="BU1" s="615"/>
      <c r="BV1" s="615"/>
      <c r="BW1" s="615"/>
      <c r="BX1" s="613"/>
      <c r="BY1" s="616" t="s">
        <v>420</v>
      </c>
      <c r="BZ1" s="615"/>
      <c r="CA1" s="615"/>
      <c r="CB1" s="615"/>
      <c r="CC1" s="615"/>
      <c r="CD1" s="615"/>
      <c r="CE1" s="615"/>
      <c r="CF1" s="615"/>
      <c r="CG1" s="615"/>
      <c r="CH1" s="615"/>
      <c r="CI1" s="615"/>
      <c r="CJ1" s="615"/>
      <c r="CK1" s="615"/>
      <c r="CL1" s="615"/>
      <c r="CM1" s="615"/>
      <c r="CN1" s="615"/>
      <c r="CO1" s="615"/>
      <c r="CP1" s="615"/>
      <c r="CQ1" s="615"/>
      <c r="CR1" s="615"/>
      <c r="CS1" s="613"/>
      <c r="CT1" s="616" t="s">
        <v>421</v>
      </c>
      <c r="CU1" s="615"/>
      <c r="CV1" s="615"/>
      <c r="CW1" s="615"/>
      <c r="CX1" s="615"/>
      <c r="CY1" s="615"/>
      <c r="CZ1" s="615"/>
      <c r="DA1" s="615"/>
      <c r="DB1" s="615"/>
      <c r="DC1" s="615"/>
      <c r="DD1" s="615"/>
      <c r="DE1" s="615"/>
      <c r="DF1" s="615"/>
      <c r="DG1" s="615"/>
      <c r="DH1" s="615"/>
      <c r="DI1" s="615"/>
      <c r="DJ1" s="615"/>
      <c r="DK1" s="615"/>
      <c r="DL1" s="615"/>
      <c r="DM1" s="615"/>
      <c r="DN1" s="613"/>
    </row>
    <row r="2" spans="1:118" ht="26.25">
      <c r="A2" s="607"/>
      <c r="B2" s="607"/>
      <c r="C2" s="607"/>
      <c r="D2" s="607"/>
      <c r="E2" s="607"/>
      <c r="F2" s="607"/>
      <c r="G2" s="607"/>
      <c r="H2" s="246"/>
      <c r="I2" s="617" t="s">
        <v>11</v>
      </c>
      <c r="J2" s="617" t="s">
        <v>12</v>
      </c>
      <c r="K2" s="614" t="s">
        <v>13</v>
      </c>
      <c r="L2" s="615"/>
      <c r="M2" s="613"/>
      <c r="N2" s="620" t="s">
        <v>14</v>
      </c>
      <c r="O2" s="615"/>
      <c r="P2" s="613"/>
      <c r="Q2" s="620" t="s">
        <v>15</v>
      </c>
      <c r="R2" s="615"/>
      <c r="S2" s="613"/>
      <c r="T2" s="620" t="s">
        <v>16</v>
      </c>
      <c r="U2" s="615"/>
      <c r="V2" s="613"/>
      <c r="W2" s="620" t="s">
        <v>17</v>
      </c>
      <c r="X2" s="615"/>
      <c r="Y2" s="613"/>
      <c r="Z2" s="620" t="s">
        <v>18</v>
      </c>
      <c r="AA2" s="615"/>
      <c r="AB2" s="613"/>
      <c r="AC2" s="620" t="s">
        <v>19</v>
      </c>
      <c r="AD2" s="615"/>
      <c r="AE2" s="613"/>
      <c r="AF2" s="620" t="s">
        <v>20</v>
      </c>
      <c r="AG2" s="615"/>
      <c r="AH2" s="613"/>
      <c r="AI2" s="620" t="s">
        <v>14</v>
      </c>
      <c r="AJ2" s="615"/>
      <c r="AK2" s="613"/>
      <c r="AL2" s="620" t="s">
        <v>15</v>
      </c>
      <c r="AM2" s="615"/>
      <c r="AN2" s="613"/>
      <c r="AO2" s="620" t="s">
        <v>16</v>
      </c>
      <c r="AP2" s="615"/>
      <c r="AQ2" s="613"/>
      <c r="AR2" s="620" t="s">
        <v>17</v>
      </c>
      <c r="AS2" s="615"/>
      <c r="AT2" s="613"/>
      <c r="AU2" s="620" t="s">
        <v>18</v>
      </c>
      <c r="AV2" s="615"/>
      <c r="AW2" s="613"/>
      <c r="AX2" s="620" t="s">
        <v>19</v>
      </c>
      <c r="AY2" s="615"/>
      <c r="AZ2" s="613"/>
      <c r="BA2" s="620" t="s">
        <v>20</v>
      </c>
      <c r="BB2" s="615"/>
      <c r="BC2" s="613"/>
      <c r="BD2" s="620" t="s">
        <v>14</v>
      </c>
      <c r="BE2" s="615"/>
      <c r="BF2" s="613"/>
      <c r="BG2" s="620" t="s">
        <v>15</v>
      </c>
      <c r="BH2" s="615"/>
      <c r="BI2" s="613"/>
      <c r="BJ2" s="620" t="s">
        <v>16</v>
      </c>
      <c r="BK2" s="615"/>
      <c r="BL2" s="613"/>
      <c r="BM2" s="620" t="s">
        <v>17</v>
      </c>
      <c r="BN2" s="615"/>
      <c r="BO2" s="613"/>
      <c r="BP2" s="620" t="s">
        <v>18</v>
      </c>
      <c r="BQ2" s="615"/>
      <c r="BR2" s="613"/>
      <c r="BS2" s="620" t="s">
        <v>19</v>
      </c>
      <c r="BT2" s="615"/>
      <c r="BU2" s="613"/>
      <c r="BV2" s="620" t="s">
        <v>20</v>
      </c>
      <c r="BW2" s="615"/>
      <c r="BX2" s="613"/>
      <c r="BY2" s="620" t="s">
        <v>14</v>
      </c>
      <c r="BZ2" s="615"/>
      <c r="CA2" s="613"/>
      <c r="CB2" s="620" t="s">
        <v>15</v>
      </c>
      <c r="CC2" s="615"/>
      <c r="CD2" s="613"/>
      <c r="CE2" s="620" t="s">
        <v>16</v>
      </c>
      <c r="CF2" s="615"/>
      <c r="CG2" s="613"/>
      <c r="CH2" s="620" t="s">
        <v>17</v>
      </c>
      <c r="CI2" s="615"/>
      <c r="CJ2" s="613"/>
      <c r="CK2" s="620" t="s">
        <v>18</v>
      </c>
      <c r="CL2" s="615"/>
      <c r="CM2" s="613"/>
      <c r="CN2" s="620" t="s">
        <v>19</v>
      </c>
      <c r="CO2" s="615"/>
      <c r="CP2" s="613"/>
      <c r="CQ2" s="620" t="s">
        <v>20</v>
      </c>
      <c r="CR2" s="615"/>
      <c r="CS2" s="613"/>
      <c r="CT2" s="620" t="s">
        <v>14</v>
      </c>
      <c r="CU2" s="615"/>
      <c r="CV2" s="613"/>
      <c r="CW2" s="620" t="s">
        <v>15</v>
      </c>
      <c r="CX2" s="615"/>
      <c r="CY2" s="613"/>
      <c r="CZ2" s="620" t="s">
        <v>16</v>
      </c>
      <c r="DA2" s="615"/>
      <c r="DB2" s="613"/>
      <c r="DC2" s="620" t="s">
        <v>17</v>
      </c>
      <c r="DD2" s="615"/>
      <c r="DE2" s="613"/>
      <c r="DF2" s="620" t="s">
        <v>18</v>
      </c>
      <c r="DG2" s="615"/>
      <c r="DH2" s="613"/>
      <c r="DI2" s="620" t="s">
        <v>19</v>
      </c>
      <c r="DJ2" s="615"/>
      <c r="DK2" s="613"/>
      <c r="DL2" s="620" t="s">
        <v>20</v>
      </c>
      <c r="DM2" s="615"/>
      <c r="DN2" s="613"/>
    </row>
    <row r="3" spans="1:118" ht="26.25">
      <c r="A3" s="607"/>
      <c r="B3" s="607"/>
      <c r="C3" s="607"/>
      <c r="D3" s="607"/>
      <c r="E3" s="607"/>
      <c r="F3" s="607"/>
      <c r="G3" s="607"/>
      <c r="H3" s="246"/>
      <c r="I3" s="618"/>
      <c r="J3" s="618"/>
      <c r="K3" s="614" t="s">
        <v>21</v>
      </c>
      <c r="L3" s="615"/>
      <c r="M3" s="61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0">
        <v>30</v>
      </c>
      <c r="DG3" s="615"/>
      <c r="DH3" s="613"/>
      <c r="DI3" s="620">
        <v>31</v>
      </c>
      <c r="DJ3" s="615"/>
      <c r="DK3" s="613"/>
      <c r="DL3" s="620">
        <v>1</v>
      </c>
      <c r="DM3" s="615"/>
      <c r="DN3" s="613"/>
    </row>
    <row r="4" spans="1:118" ht="60.75" customHeight="1">
      <c r="A4" s="608"/>
      <c r="B4" s="608"/>
      <c r="C4" s="608"/>
      <c r="D4" s="608"/>
      <c r="E4" s="608"/>
      <c r="F4" s="608"/>
      <c r="G4" s="608"/>
      <c r="H4" s="247"/>
      <c r="I4" s="619"/>
      <c r="J4" s="61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21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21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21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21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21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21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3"/>
  <sheetViews>
    <sheetView tabSelected="1" zoomScale="90" zoomScaleNormal="90" workbookViewId="0">
      <selection activeCell="M393" sqref="M39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10" t="s">
        <v>5</v>
      </c>
      <c r="G1" s="611" t="s">
        <v>6</v>
      </c>
      <c r="H1" s="155" t="s">
        <v>7</v>
      </c>
      <c r="I1" s="612" t="s">
        <v>8</v>
      </c>
      <c r="J1" s="628"/>
      <c r="K1" s="614"/>
      <c r="L1" s="627"/>
      <c r="M1" s="628"/>
      <c r="N1" s="634" t="s">
        <v>458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 hidden="1">
      <c r="A2" s="607"/>
      <c r="B2" s="607"/>
      <c r="C2" s="607"/>
      <c r="D2" s="607"/>
      <c r="E2" s="607"/>
      <c r="F2" s="607"/>
      <c r="G2" s="607"/>
      <c r="H2" s="246"/>
      <c r="I2" s="635" t="s">
        <v>11</v>
      </c>
      <c r="J2" s="635" t="s">
        <v>12</v>
      </c>
      <c r="K2" s="614" t="s">
        <v>13</v>
      </c>
      <c r="L2" s="627"/>
      <c r="M2" s="628"/>
      <c r="N2" s="620" t="s">
        <v>14</v>
      </c>
      <c r="O2" s="627"/>
      <c r="P2" s="627"/>
      <c r="Q2" s="628"/>
      <c r="R2" s="621" t="s">
        <v>368</v>
      </c>
      <c r="S2" s="629"/>
      <c r="T2" s="629"/>
      <c r="U2" s="629"/>
      <c r="V2" s="629"/>
      <c r="W2" s="630"/>
      <c r="X2" s="620" t="s">
        <v>15</v>
      </c>
      <c r="Y2" s="627"/>
      <c r="Z2" s="627"/>
      <c r="AA2" s="628"/>
      <c r="AB2" s="621" t="s">
        <v>368</v>
      </c>
      <c r="AC2" s="622"/>
      <c r="AD2" s="622"/>
      <c r="AE2" s="622"/>
      <c r="AF2" s="622"/>
      <c r="AG2" s="623"/>
      <c r="AH2" s="620" t="s">
        <v>16</v>
      </c>
      <c r="AI2" s="627"/>
      <c r="AJ2" s="627"/>
      <c r="AK2" s="628"/>
      <c r="AL2" s="621" t="s">
        <v>368</v>
      </c>
      <c r="AM2" s="622"/>
      <c r="AN2" s="622"/>
      <c r="AO2" s="622"/>
      <c r="AP2" s="622"/>
      <c r="AQ2" s="623"/>
      <c r="AR2" s="620" t="s">
        <v>17</v>
      </c>
      <c r="AS2" s="627"/>
      <c r="AT2" s="627"/>
      <c r="AU2" s="628"/>
      <c r="AV2" s="621" t="s">
        <v>368</v>
      </c>
      <c r="AW2" s="622"/>
      <c r="AX2" s="622"/>
      <c r="AY2" s="622"/>
      <c r="AZ2" s="622"/>
      <c r="BA2" s="623"/>
      <c r="BB2" s="620" t="s">
        <v>18</v>
      </c>
      <c r="BC2" s="627"/>
      <c r="BD2" s="627"/>
      <c r="BE2" s="628"/>
      <c r="BF2" s="621" t="s">
        <v>368</v>
      </c>
      <c r="BG2" s="622"/>
      <c r="BH2" s="622"/>
      <c r="BI2" s="622"/>
      <c r="BJ2" s="622"/>
      <c r="BK2" s="623"/>
      <c r="BL2" s="620" t="s">
        <v>19</v>
      </c>
      <c r="BM2" s="627"/>
      <c r="BN2" s="627"/>
      <c r="BO2" s="628"/>
      <c r="BP2" s="621" t="s">
        <v>368</v>
      </c>
      <c r="BQ2" s="622"/>
      <c r="BR2" s="622"/>
      <c r="BS2" s="622"/>
      <c r="BT2" s="622"/>
      <c r="BU2" s="623"/>
      <c r="BV2" s="620" t="s">
        <v>20</v>
      </c>
      <c r="BW2" s="627"/>
      <c r="BX2" s="627"/>
      <c r="BY2" s="628"/>
      <c r="BZ2" s="621" t="s">
        <v>368</v>
      </c>
      <c r="CA2" s="622"/>
      <c r="CB2" s="622"/>
      <c r="CC2" s="622"/>
      <c r="CD2" s="622"/>
      <c r="CE2" s="623"/>
    </row>
    <row r="3" spans="1:83" ht="26.25" hidden="1">
      <c r="A3" s="607"/>
      <c r="B3" s="607"/>
      <c r="C3" s="607"/>
      <c r="D3" s="607"/>
      <c r="E3" s="607"/>
      <c r="F3" s="607"/>
      <c r="G3" s="607"/>
      <c r="H3" s="246"/>
      <c r="I3" s="607"/>
      <c r="J3" s="607"/>
      <c r="K3" s="614" t="s">
        <v>21</v>
      </c>
      <c r="L3" s="627"/>
      <c r="M3" s="628"/>
      <c r="N3" s="620"/>
      <c r="O3" s="627"/>
      <c r="P3" s="627"/>
      <c r="Q3" s="628"/>
      <c r="R3" s="631"/>
      <c r="S3" s="632"/>
      <c r="T3" s="632"/>
      <c r="U3" s="632"/>
      <c r="V3" s="632"/>
      <c r="W3" s="633"/>
      <c r="X3" s="620"/>
      <c r="Y3" s="627"/>
      <c r="Z3" s="627"/>
      <c r="AA3" s="628"/>
      <c r="AB3" s="624"/>
      <c r="AC3" s="625"/>
      <c r="AD3" s="625"/>
      <c r="AE3" s="625"/>
      <c r="AF3" s="625"/>
      <c r="AG3" s="626"/>
      <c r="AH3" s="620"/>
      <c r="AI3" s="627"/>
      <c r="AJ3" s="627"/>
      <c r="AK3" s="628"/>
      <c r="AL3" s="624"/>
      <c r="AM3" s="625"/>
      <c r="AN3" s="625"/>
      <c r="AO3" s="625"/>
      <c r="AP3" s="625"/>
      <c r="AQ3" s="626"/>
      <c r="AR3" s="620"/>
      <c r="AS3" s="627"/>
      <c r="AT3" s="627"/>
      <c r="AU3" s="628"/>
      <c r="AV3" s="624"/>
      <c r="AW3" s="625"/>
      <c r="AX3" s="625"/>
      <c r="AY3" s="625"/>
      <c r="AZ3" s="625"/>
      <c r="BA3" s="626"/>
      <c r="BB3" s="620"/>
      <c r="BC3" s="627"/>
      <c r="BD3" s="627"/>
      <c r="BE3" s="628"/>
      <c r="BF3" s="624"/>
      <c r="BG3" s="625"/>
      <c r="BH3" s="625"/>
      <c r="BI3" s="625"/>
      <c r="BJ3" s="625"/>
      <c r="BK3" s="626"/>
      <c r="BL3" s="620"/>
      <c r="BM3" s="627"/>
      <c r="BN3" s="627"/>
      <c r="BO3" s="628"/>
      <c r="BP3" s="624"/>
      <c r="BQ3" s="625"/>
      <c r="BR3" s="625"/>
      <c r="BS3" s="625"/>
      <c r="BT3" s="625"/>
      <c r="BU3" s="626"/>
      <c r="BV3" s="620"/>
      <c r="BW3" s="627"/>
      <c r="BX3" s="627"/>
      <c r="BY3" s="628"/>
      <c r="BZ3" s="624"/>
      <c r="CA3" s="625"/>
      <c r="CB3" s="625"/>
      <c r="CC3" s="625"/>
      <c r="CD3" s="625"/>
      <c r="CE3" s="626"/>
    </row>
    <row r="4" spans="1:83" ht="56.25" hidden="1" customHeight="1">
      <c r="A4" s="608"/>
      <c r="B4" s="608"/>
      <c r="C4" s="608"/>
      <c r="D4" s="608"/>
      <c r="E4" s="608"/>
      <c r="F4" s="608"/>
      <c r="G4" s="608"/>
      <c r="H4" s="247"/>
      <c r="I4" s="608"/>
      <c r="J4" s="6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8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8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620</v>
      </c>
      <c r="M9" s="172">
        <v>0</v>
      </c>
      <c r="N9" s="173"/>
      <c r="O9" s="202">
        <v>310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6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75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82"/>
      <c r="BD17" s="428"/>
      <c r="BE17" s="210"/>
      <c r="BF17" s="173"/>
      <c r="BG17" s="173"/>
      <c r="BH17" s="173"/>
      <c r="BI17" s="173"/>
      <c r="BJ17" s="158"/>
      <c r="BK17" s="173"/>
      <c r="BL17" s="173"/>
      <c r="BM17" s="594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8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6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384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75">
        <v>158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82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8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8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8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8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62">
        <v>86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75">
        <v>143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82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122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8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28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5712</v>
      </c>
      <c r="M104" s="172">
        <v>0</v>
      </c>
      <c r="N104" s="173"/>
      <c r="O104" s="567">
        <v>1215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63">
        <v>885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70">
        <v>611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76">
        <v>929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83">
        <v>760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95">
        <v>1312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53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8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8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8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8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62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75">
        <v>595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84"/>
      <c r="BM114" s="594">
        <v>5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8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7861</v>
      </c>
      <c r="M141" s="172">
        <v>0</v>
      </c>
      <c r="N141" s="173"/>
      <c r="O141" s="567">
        <v>1478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63">
        <v>1130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70">
        <v>857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76">
        <v>1347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83">
        <v>981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95">
        <v>2068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5996</v>
      </c>
      <c r="M144" s="172">
        <v>0</v>
      </c>
      <c r="N144" s="173"/>
      <c r="O144" s="567">
        <v>1181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63">
        <v>937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70">
        <v>654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76">
        <v>998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83">
        <v>746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95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11760</v>
      </c>
      <c r="M145" s="172">
        <v>0</v>
      </c>
      <c r="N145" s="173"/>
      <c r="O145" s="218">
        <f>480+1560</f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480+1320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540+1500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5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6525</v>
      </c>
      <c r="M169" s="172">
        <v>0</v>
      </c>
      <c r="N169" s="173"/>
      <c r="O169" s="567">
        <v>1278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63">
        <v>1012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70">
        <v>695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76">
        <v>1075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83">
        <v>779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95">
        <v>1686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59</v>
      </c>
      <c r="M170" s="172">
        <v>0</v>
      </c>
      <c r="N170" s="173"/>
      <c r="O170" s="218">
        <v>29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18136</v>
      </c>
      <c r="M171" s="172">
        <v>0</v>
      </c>
      <c r="N171" s="173"/>
      <c r="O171" s="218">
        <f>765+2475</f>
        <v>3240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675+2070</f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756+2295</f>
        <v>3051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810+2520</f>
        <v>3330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463</v>
      </c>
      <c r="H173" s="168" t="s">
        <v>27</v>
      </c>
      <c r="I173" s="168"/>
      <c r="J173" s="158"/>
      <c r="K173" s="172"/>
      <c r="L173" s="177">
        <f t="shared" si="0"/>
        <v>26</v>
      </c>
      <c r="M173" s="172"/>
      <c r="N173" s="173"/>
      <c r="O173" s="343">
        <v>13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60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596</v>
      </c>
      <c r="M175" s="172">
        <v>0</v>
      </c>
      <c r="N175" s="173"/>
      <c r="O175" s="567">
        <v>20</v>
      </c>
      <c r="P175" s="372">
        <v>170</v>
      </c>
      <c r="Q175" s="372">
        <v>170</v>
      </c>
      <c r="R175" s="372">
        <v>170</v>
      </c>
      <c r="S175" s="372">
        <v>170</v>
      </c>
      <c r="T175" s="372">
        <v>170</v>
      </c>
      <c r="U175" s="372">
        <v>170</v>
      </c>
      <c r="V175" s="372">
        <v>170</v>
      </c>
      <c r="W175" s="372">
        <v>170</v>
      </c>
      <c r="X175" s="372">
        <v>170</v>
      </c>
      <c r="Y175" s="562">
        <v>163</v>
      </c>
      <c r="Z175" s="338">
        <v>20</v>
      </c>
      <c r="AA175" s="338">
        <v>20</v>
      </c>
      <c r="AB175" s="338">
        <v>20</v>
      </c>
      <c r="AC175" s="338">
        <v>20</v>
      </c>
      <c r="AD175" s="338">
        <v>20</v>
      </c>
      <c r="AE175" s="338">
        <v>20</v>
      </c>
      <c r="AF175" s="338">
        <v>20</v>
      </c>
      <c r="AG175" s="338">
        <v>20</v>
      </c>
      <c r="AH175" s="338">
        <v>20</v>
      </c>
      <c r="AI175" s="570">
        <v>6</v>
      </c>
      <c r="AJ175" s="373">
        <v>230</v>
      </c>
      <c r="AK175" s="373">
        <v>230</v>
      </c>
      <c r="AL175" s="373">
        <v>230</v>
      </c>
      <c r="AM175" s="373">
        <v>230</v>
      </c>
      <c r="AN175" s="373">
        <v>230</v>
      </c>
      <c r="AO175" s="373">
        <v>230</v>
      </c>
      <c r="AP175" s="373">
        <v>230</v>
      </c>
      <c r="AQ175" s="373">
        <v>230</v>
      </c>
      <c r="AR175" s="373">
        <v>230</v>
      </c>
      <c r="AS175" s="575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83">
        <v>12</v>
      </c>
      <c r="BD175" s="374">
        <v>200</v>
      </c>
      <c r="BE175" s="374">
        <v>200</v>
      </c>
      <c r="BF175" s="374">
        <v>200</v>
      </c>
      <c r="BG175" s="374">
        <v>200</v>
      </c>
      <c r="BH175" s="374">
        <v>200</v>
      </c>
      <c r="BI175" s="374">
        <v>200</v>
      </c>
      <c r="BJ175" s="374">
        <v>200</v>
      </c>
      <c r="BK175" s="374">
        <v>200</v>
      </c>
      <c r="BL175" s="374">
        <v>200</v>
      </c>
      <c r="BM175" s="594">
        <v>187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5582</v>
      </c>
      <c r="M181" s="172">
        <v>0</v>
      </c>
      <c r="N181" s="173"/>
      <c r="O181" s="567">
        <v>775</v>
      </c>
      <c r="P181" s="343">
        <v>1700</v>
      </c>
      <c r="Q181" s="343">
        <v>1700</v>
      </c>
      <c r="R181" s="343">
        <v>1700</v>
      </c>
      <c r="S181" s="343">
        <v>1700</v>
      </c>
      <c r="T181" s="343">
        <v>1700</v>
      </c>
      <c r="U181" s="343">
        <v>1700</v>
      </c>
      <c r="V181" s="343">
        <v>1700</v>
      </c>
      <c r="W181" s="343">
        <v>1700</v>
      </c>
      <c r="X181" s="343">
        <v>1700</v>
      </c>
      <c r="Y181" s="563">
        <v>818</v>
      </c>
      <c r="Z181" s="338">
        <v>1570</v>
      </c>
      <c r="AA181" s="338">
        <v>1570</v>
      </c>
      <c r="AB181" s="338">
        <v>1570</v>
      </c>
      <c r="AC181" s="338">
        <v>1570</v>
      </c>
      <c r="AD181" s="338">
        <v>1570</v>
      </c>
      <c r="AE181" s="338">
        <v>1570</v>
      </c>
      <c r="AF181" s="338">
        <v>1570</v>
      </c>
      <c r="AG181" s="338">
        <v>1570</v>
      </c>
      <c r="AH181" s="338">
        <v>1570</v>
      </c>
      <c r="AI181" s="570">
        <v>583</v>
      </c>
      <c r="AJ181" s="345">
        <v>1700</v>
      </c>
      <c r="AK181" s="345">
        <v>1700</v>
      </c>
      <c r="AL181" s="345">
        <v>1700</v>
      </c>
      <c r="AM181" s="345">
        <v>1700</v>
      </c>
      <c r="AN181" s="345">
        <v>1700</v>
      </c>
      <c r="AO181" s="345">
        <v>1700</v>
      </c>
      <c r="AP181" s="345">
        <v>1700</v>
      </c>
      <c r="AQ181" s="345">
        <v>1700</v>
      </c>
      <c r="AR181" s="345">
        <v>1700</v>
      </c>
      <c r="AS181" s="576">
        <v>948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83">
        <v>777</v>
      </c>
      <c r="BD181" s="336">
        <v>1800</v>
      </c>
      <c r="BE181" s="336">
        <v>1800</v>
      </c>
      <c r="BF181" s="336">
        <v>1800</v>
      </c>
      <c r="BG181" s="336">
        <v>1800</v>
      </c>
      <c r="BH181" s="336">
        <v>1800</v>
      </c>
      <c r="BI181" s="336">
        <v>1800</v>
      </c>
      <c r="BJ181" s="336">
        <v>1800</v>
      </c>
      <c r="BK181" s="336">
        <v>1800</v>
      </c>
      <c r="BL181" s="336">
        <v>1800</v>
      </c>
      <c r="BM181" s="595">
        <v>1681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15640</v>
      </c>
      <c r="M186" s="172">
        <v>0</v>
      </c>
      <c r="N186" s="173"/>
      <c r="O186" s="218">
        <f>780+2100</f>
        <v>2880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720+1740</f>
        <v>2460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720+1920</f>
        <v>2640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720+1800</f>
        <v>2520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720+1920</f>
        <v>2640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8260</v>
      </c>
      <c r="M205" s="172">
        <v>0</v>
      </c>
      <c r="N205" s="173"/>
      <c r="O205" s="218">
        <f>580+980</f>
        <v>1560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580+820</f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500+840</f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540+820</f>
        <v>1360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520+880</f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17544</v>
      </c>
      <c r="M223" s="172">
        <v>0</v>
      </c>
      <c r="N223" s="173"/>
      <c r="O223" s="218">
        <f>936+2160</f>
        <v>3096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864+1800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864+1980</f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936+1980</f>
        <v>2916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900+2124</f>
        <v>3024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462</v>
      </c>
      <c r="H224" s="168" t="s">
        <v>69</v>
      </c>
      <c r="I224" s="168"/>
      <c r="J224" s="158"/>
      <c r="K224" s="172">
        <v>0</v>
      </c>
      <c r="L224" s="177">
        <f t="shared" si="0"/>
        <v>12324</v>
      </c>
      <c r="M224" s="172">
        <v>0</v>
      </c>
      <c r="N224" s="173"/>
      <c r="O224" s="218">
        <f>792+1908</f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864+2232</f>
        <v>3096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1008+2520</f>
        <v>3528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13892</v>
      </c>
      <c r="M225" s="172">
        <v>0</v>
      </c>
      <c r="N225" s="173"/>
      <c r="O225" s="218">
        <f>832+1536</f>
        <v>2368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768+1280</f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768+1408</f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896+1600</f>
        <v>2496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21100</v>
      </c>
      <c r="M301" s="172">
        <v>0</v>
      </c>
      <c r="N301" s="173"/>
      <c r="O301" s="218">
        <f>1320+2280</f>
        <v>3600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1260+1920</f>
        <v>3180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1140+2100</f>
        <v>3240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1320+2160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1200+2400</f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8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85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5595</v>
      </c>
      <c r="M323" s="172">
        <v>0</v>
      </c>
      <c r="N323" s="173"/>
      <c r="O323" s="567">
        <v>1187</v>
      </c>
      <c r="P323" s="342">
        <v>790</v>
      </c>
      <c r="Q323" s="342">
        <v>790</v>
      </c>
      <c r="R323" s="342">
        <v>790</v>
      </c>
      <c r="S323" s="342">
        <v>790</v>
      </c>
      <c r="T323" s="342">
        <v>790</v>
      </c>
      <c r="U323" s="342">
        <v>790</v>
      </c>
      <c r="V323" s="342">
        <v>790</v>
      </c>
      <c r="W323" s="342">
        <v>790</v>
      </c>
      <c r="X323" s="342">
        <v>790</v>
      </c>
      <c r="Y323" s="564">
        <v>805</v>
      </c>
      <c r="Z323" s="338">
        <v>700</v>
      </c>
      <c r="AA323" s="338">
        <v>700</v>
      </c>
      <c r="AB323" s="338">
        <v>700</v>
      </c>
      <c r="AC323" s="338">
        <v>700</v>
      </c>
      <c r="AD323" s="338">
        <v>700</v>
      </c>
      <c r="AE323" s="338">
        <v>700</v>
      </c>
      <c r="AF323" s="338">
        <v>700</v>
      </c>
      <c r="AG323" s="338">
        <v>700</v>
      </c>
      <c r="AH323" s="338">
        <v>700</v>
      </c>
      <c r="AI323" s="570">
        <v>685</v>
      </c>
      <c r="AJ323" s="344">
        <v>930</v>
      </c>
      <c r="AK323" s="344">
        <v>930</v>
      </c>
      <c r="AL323" s="344">
        <v>930</v>
      </c>
      <c r="AM323" s="344">
        <v>930</v>
      </c>
      <c r="AN323" s="344">
        <v>930</v>
      </c>
      <c r="AO323" s="344">
        <v>930</v>
      </c>
      <c r="AP323" s="344">
        <v>930</v>
      </c>
      <c r="AQ323" s="344">
        <v>930</v>
      </c>
      <c r="AR323" s="344">
        <v>930</v>
      </c>
      <c r="AS323" s="577">
        <v>929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83">
        <v>747</v>
      </c>
      <c r="BD323" s="346">
        <v>1180</v>
      </c>
      <c r="BE323" s="346">
        <v>1180</v>
      </c>
      <c r="BF323" s="346">
        <v>1180</v>
      </c>
      <c r="BG323" s="346">
        <v>1180</v>
      </c>
      <c r="BH323" s="346">
        <v>1180</v>
      </c>
      <c r="BI323" s="346">
        <v>1180</v>
      </c>
      <c r="BJ323" s="346">
        <v>1180</v>
      </c>
      <c r="BK323" s="346">
        <v>1180</v>
      </c>
      <c r="BL323" s="346">
        <v>1180</v>
      </c>
      <c r="BM323" s="596">
        <v>1242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5129</v>
      </c>
      <c r="M324" s="172">
        <v>0</v>
      </c>
      <c r="N324" s="173"/>
      <c r="O324" s="567">
        <v>1094</v>
      </c>
      <c r="P324" s="343">
        <v>770</v>
      </c>
      <c r="Q324" s="343">
        <v>770</v>
      </c>
      <c r="R324" s="343">
        <v>770</v>
      </c>
      <c r="S324" s="343">
        <v>770</v>
      </c>
      <c r="T324" s="343">
        <v>770</v>
      </c>
      <c r="U324" s="343">
        <v>770</v>
      </c>
      <c r="V324" s="343">
        <v>770</v>
      </c>
      <c r="W324" s="343">
        <v>770</v>
      </c>
      <c r="X324" s="343">
        <v>770</v>
      </c>
      <c r="Y324" s="563">
        <v>769</v>
      </c>
      <c r="Z324" s="338">
        <v>650</v>
      </c>
      <c r="AA324" s="338">
        <v>650</v>
      </c>
      <c r="AB324" s="338">
        <v>650</v>
      </c>
      <c r="AC324" s="338">
        <v>650</v>
      </c>
      <c r="AD324" s="338">
        <v>650</v>
      </c>
      <c r="AE324" s="338">
        <v>650</v>
      </c>
      <c r="AF324" s="338">
        <v>650</v>
      </c>
      <c r="AG324" s="338">
        <v>650</v>
      </c>
      <c r="AH324" s="338">
        <v>650</v>
      </c>
      <c r="AI324" s="570">
        <v>605</v>
      </c>
      <c r="AJ324" s="345">
        <v>840</v>
      </c>
      <c r="AK324" s="345">
        <v>840</v>
      </c>
      <c r="AL324" s="345">
        <v>840</v>
      </c>
      <c r="AM324" s="345">
        <v>840</v>
      </c>
      <c r="AN324" s="345">
        <v>840</v>
      </c>
      <c r="AO324" s="345">
        <v>840</v>
      </c>
      <c r="AP324" s="345">
        <v>840</v>
      </c>
      <c r="AQ324" s="345">
        <v>840</v>
      </c>
      <c r="AR324" s="345">
        <v>840</v>
      </c>
      <c r="AS324" s="576">
        <v>863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83">
        <v>711</v>
      </c>
      <c r="BD324" s="336">
        <v>1050</v>
      </c>
      <c r="BE324" s="336">
        <v>1050</v>
      </c>
      <c r="BF324" s="336">
        <v>1050</v>
      </c>
      <c r="BG324" s="336">
        <v>1050</v>
      </c>
      <c r="BH324" s="336">
        <v>1050</v>
      </c>
      <c r="BI324" s="336">
        <v>1050</v>
      </c>
      <c r="BJ324" s="336">
        <v>1050</v>
      </c>
      <c r="BK324" s="336">
        <v>1050</v>
      </c>
      <c r="BL324" s="336">
        <v>1050</v>
      </c>
      <c r="BM324" s="595">
        <v>1087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10648</v>
      </c>
      <c r="M325" s="172">
        <v>0</v>
      </c>
      <c r="N325" s="173"/>
      <c r="O325" s="567">
        <v>1926</v>
      </c>
      <c r="P325" s="343">
        <v>1140</v>
      </c>
      <c r="Q325" s="343">
        <v>1140</v>
      </c>
      <c r="R325" s="343">
        <v>1140</v>
      </c>
      <c r="S325" s="343">
        <v>1140</v>
      </c>
      <c r="T325" s="343">
        <v>1140</v>
      </c>
      <c r="U325" s="343">
        <v>1140</v>
      </c>
      <c r="V325" s="343">
        <v>1140</v>
      </c>
      <c r="W325" s="343">
        <v>1140</v>
      </c>
      <c r="X325" s="343">
        <v>1140</v>
      </c>
      <c r="Y325" s="563">
        <v>3593</v>
      </c>
      <c r="Z325" s="446">
        <v>1090</v>
      </c>
      <c r="AA325" s="446">
        <v>1090</v>
      </c>
      <c r="AB325" s="446">
        <v>1090</v>
      </c>
      <c r="AC325" s="446">
        <v>1090</v>
      </c>
      <c r="AD325" s="446">
        <v>1090</v>
      </c>
      <c r="AE325" s="446">
        <v>1090</v>
      </c>
      <c r="AF325" s="446">
        <v>1090</v>
      </c>
      <c r="AG325" s="446">
        <v>1090</v>
      </c>
      <c r="AH325" s="446">
        <v>1090</v>
      </c>
      <c r="AI325" s="571">
        <v>1727</v>
      </c>
      <c r="AJ325" s="345">
        <v>1450</v>
      </c>
      <c r="AK325" s="345">
        <v>1450</v>
      </c>
      <c r="AL325" s="345">
        <v>1450</v>
      </c>
      <c r="AM325" s="345">
        <v>1450</v>
      </c>
      <c r="AN325" s="345">
        <v>1450</v>
      </c>
      <c r="AO325" s="345">
        <v>1450</v>
      </c>
      <c r="AP325" s="345">
        <v>1450</v>
      </c>
      <c r="AQ325" s="345">
        <v>1450</v>
      </c>
      <c r="AR325" s="345">
        <v>1450</v>
      </c>
      <c r="AS325" s="576">
        <v>1016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83">
        <v>811</v>
      </c>
      <c r="BD325" s="336">
        <v>2100</v>
      </c>
      <c r="BE325" s="336">
        <v>2100</v>
      </c>
      <c r="BF325" s="336">
        <v>2100</v>
      </c>
      <c r="BG325" s="336">
        <v>2100</v>
      </c>
      <c r="BH325" s="336">
        <v>2100</v>
      </c>
      <c r="BI325" s="336">
        <v>2100</v>
      </c>
      <c r="BJ325" s="336">
        <v>2100</v>
      </c>
      <c r="BK325" s="336">
        <v>2100</v>
      </c>
      <c r="BL325" s="336">
        <v>2100</v>
      </c>
      <c r="BM325" s="601">
        <v>1575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8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8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8">
        <v>20056642</v>
      </c>
      <c r="G335" s="554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87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8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2680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f>180+450</f>
        <v>630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>
        <f>180+450</f>
        <v>630</v>
      </c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>
        <v>700</v>
      </c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12100</v>
      </c>
      <c r="M345" s="172">
        <v>0</v>
      </c>
      <c r="N345" s="173"/>
      <c r="O345" s="218">
        <f>660+1140</f>
        <v>1800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660+1200</f>
        <v>1860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600+1320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660+1320</f>
        <v>1980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600+1440</f>
        <v>2040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2500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 hidden="1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3770</v>
      </c>
      <c r="M354" s="313"/>
      <c r="N354" s="314"/>
      <c r="O354" s="568">
        <v>851</v>
      </c>
      <c r="P354" s="362">
        <v>450</v>
      </c>
      <c r="Q354" s="362">
        <v>450</v>
      </c>
      <c r="R354" s="362">
        <v>450</v>
      </c>
      <c r="S354" s="362">
        <v>450</v>
      </c>
      <c r="T354" s="362">
        <v>450</v>
      </c>
      <c r="U354" s="362">
        <v>450</v>
      </c>
      <c r="V354" s="362">
        <v>450</v>
      </c>
      <c r="W354" s="362">
        <v>450</v>
      </c>
      <c r="X354" s="362">
        <v>450</v>
      </c>
      <c r="Y354" s="565">
        <v>526</v>
      </c>
      <c r="Z354" s="447">
        <v>400</v>
      </c>
      <c r="AA354" s="447">
        <v>400</v>
      </c>
      <c r="AB354" s="447">
        <v>400</v>
      </c>
      <c r="AC354" s="447">
        <v>400</v>
      </c>
      <c r="AD354" s="447">
        <v>400</v>
      </c>
      <c r="AE354" s="447">
        <v>400</v>
      </c>
      <c r="AF354" s="447">
        <v>400</v>
      </c>
      <c r="AG354" s="447">
        <v>400</v>
      </c>
      <c r="AH354" s="447">
        <v>400</v>
      </c>
      <c r="AI354" s="572">
        <v>437</v>
      </c>
      <c r="AJ354" s="448">
        <v>500</v>
      </c>
      <c r="AK354" s="448">
        <v>500</v>
      </c>
      <c r="AL354" s="448">
        <v>500</v>
      </c>
      <c r="AM354" s="448">
        <v>500</v>
      </c>
      <c r="AN354" s="448">
        <v>500</v>
      </c>
      <c r="AO354" s="448">
        <v>500</v>
      </c>
      <c r="AP354" s="448">
        <v>500</v>
      </c>
      <c r="AQ354" s="448">
        <v>500</v>
      </c>
      <c r="AR354" s="448">
        <v>500</v>
      </c>
      <c r="AS354" s="578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88">
        <v>478</v>
      </c>
      <c r="BD354" s="336">
        <v>600</v>
      </c>
      <c r="BE354" s="336">
        <v>600</v>
      </c>
      <c r="BF354" s="336">
        <v>600</v>
      </c>
      <c r="BG354" s="336">
        <v>600</v>
      </c>
      <c r="BH354" s="336">
        <v>600</v>
      </c>
      <c r="BI354" s="336">
        <v>600</v>
      </c>
      <c r="BJ354" s="336">
        <v>600</v>
      </c>
      <c r="BK354" s="336">
        <v>600</v>
      </c>
      <c r="BL354" s="336">
        <v>600</v>
      </c>
      <c r="BM354" s="595">
        <v>557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89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3054</v>
      </c>
      <c r="M356" s="313"/>
      <c r="N356" s="314"/>
      <c r="O356" s="568">
        <v>589</v>
      </c>
      <c r="P356" s="362">
        <v>420</v>
      </c>
      <c r="Q356" s="362">
        <v>420</v>
      </c>
      <c r="R356" s="362">
        <v>420</v>
      </c>
      <c r="S356" s="362">
        <v>420</v>
      </c>
      <c r="T356" s="362">
        <v>420</v>
      </c>
      <c r="U356" s="362">
        <v>420</v>
      </c>
      <c r="V356" s="362">
        <v>420</v>
      </c>
      <c r="W356" s="362">
        <v>420</v>
      </c>
      <c r="X356" s="362">
        <v>420</v>
      </c>
      <c r="Y356" s="565">
        <v>465</v>
      </c>
      <c r="Z356" s="364">
        <v>340</v>
      </c>
      <c r="AA356" s="364">
        <v>340</v>
      </c>
      <c r="AB356" s="364">
        <v>340</v>
      </c>
      <c r="AC356" s="364">
        <v>340</v>
      </c>
      <c r="AD356" s="364">
        <v>340</v>
      </c>
      <c r="AE356" s="364">
        <v>340</v>
      </c>
      <c r="AF356" s="364">
        <v>340</v>
      </c>
      <c r="AG356" s="364">
        <v>340</v>
      </c>
      <c r="AH356" s="364">
        <v>340</v>
      </c>
      <c r="AI356" s="573">
        <v>341</v>
      </c>
      <c r="AJ356" s="363">
        <v>840</v>
      </c>
      <c r="AK356" s="363">
        <v>840</v>
      </c>
      <c r="AL356" s="363">
        <v>840</v>
      </c>
      <c r="AM356" s="363">
        <v>840</v>
      </c>
      <c r="AN356" s="363">
        <v>840</v>
      </c>
      <c r="AO356" s="363">
        <v>840</v>
      </c>
      <c r="AP356" s="363">
        <v>840</v>
      </c>
      <c r="AQ356" s="363">
        <v>840</v>
      </c>
      <c r="AR356" s="363">
        <v>840</v>
      </c>
      <c r="AS356" s="579">
        <v>833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88">
        <v>359</v>
      </c>
      <c r="BD356" s="449">
        <v>460</v>
      </c>
      <c r="BE356" s="449">
        <v>460</v>
      </c>
      <c r="BF356" s="449">
        <v>460</v>
      </c>
      <c r="BG356" s="449">
        <v>460</v>
      </c>
      <c r="BH356" s="449">
        <v>460</v>
      </c>
      <c r="BI356" s="449">
        <v>460</v>
      </c>
      <c r="BJ356" s="449">
        <v>460</v>
      </c>
      <c r="BK356" s="449">
        <v>460</v>
      </c>
      <c r="BL356" s="449">
        <v>460</v>
      </c>
      <c r="BM356" s="597">
        <v>467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7" si="13">SUM(O357,Y357,AI357,AS357,BC357,BM357,BW357)</f>
        <v>6364</v>
      </c>
      <c r="M357" s="313"/>
      <c r="N357" s="314"/>
      <c r="O357" s="362">
        <f>288+792</f>
        <v>1080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252+720</f>
        <v>972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f>252+720</f>
        <v>972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f>324+792</f>
        <v>1116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f>360+864</f>
        <v>1224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>
        <v>1000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9440</v>
      </c>
      <c r="M358" s="313"/>
      <c r="N358" s="314"/>
      <c r="O358" s="362">
        <f>360+1350</f>
        <v>1710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360+1170</f>
        <v>1530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270+1170</f>
        <v>1440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270+1170</f>
        <v>1440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360+1260</f>
        <v>1620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80">
        <v>1700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81">
        <v>20059086</v>
      </c>
      <c r="G359" s="482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13390</v>
      </c>
      <c r="M360" s="313"/>
      <c r="N360" s="314"/>
      <c r="O360" s="362">
        <f>540+1800</f>
        <v>2340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450+1530</f>
        <v>1980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450+1530</f>
        <v>1980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540+1710</f>
        <v>2250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540+1800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80">
        <v>2500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7122</v>
      </c>
      <c r="M361" s="313"/>
      <c r="N361" s="314"/>
      <c r="O361" s="362">
        <f>378+756</f>
        <v>1134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378+693</f>
        <v>1071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252+756</f>
        <v>1008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441+882</f>
        <v>1323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378+1008</f>
        <v>1386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80">
        <v>1200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 hidden="1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3301</v>
      </c>
      <c r="M362" s="472"/>
      <c r="N362" s="314"/>
      <c r="O362" s="568">
        <v>634</v>
      </c>
      <c r="P362" s="362">
        <v>460</v>
      </c>
      <c r="Q362" s="362">
        <v>460</v>
      </c>
      <c r="R362" s="362">
        <v>460</v>
      </c>
      <c r="S362" s="362">
        <v>460</v>
      </c>
      <c r="T362" s="362">
        <v>460</v>
      </c>
      <c r="U362" s="362">
        <v>460</v>
      </c>
      <c r="V362" s="362">
        <v>460</v>
      </c>
      <c r="W362" s="362">
        <v>460</v>
      </c>
      <c r="X362" s="362">
        <v>460</v>
      </c>
      <c r="Y362" s="565">
        <v>535</v>
      </c>
      <c r="Z362" s="364">
        <v>380</v>
      </c>
      <c r="AA362" s="364">
        <v>380</v>
      </c>
      <c r="AB362" s="364">
        <v>380</v>
      </c>
      <c r="AC362" s="364">
        <v>380</v>
      </c>
      <c r="AD362" s="364">
        <v>380</v>
      </c>
      <c r="AE362" s="364">
        <v>380</v>
      </c>
      <c r="AF362" s="364">
        <v>380</v>
      </c>
      <c r="AG362" s="364">
        <v>380</v>
      </c>
      <c r="AH362" s="364">
        <v>380</v>
      </c>
      <c r="AI362" s="573">
        <v>333</v>
      </c>
      <c r="AJ362" s="363">
        <v>930</v>
      </c>
      <c r="AK362" s="363">
        <v>930</v>
      </c>
      <c r="AL362" s="363">
        <v>930</v>
      </c>
      <c r="AM362" s="363">
        <v>930</v>
      </c>
      <c r="AN362" s="363">
        <v>930</v>
      </c>
      <c r="AO362" s="363">
        <v>930</v>
      </c>
      <c r="AP362" s="363">
        <v>930</v>
      </c>
      <c r="AQ362" s="363">
        <v>930</v>
      </c>
      <c r="AR362" s="363">
        <v>930</v>
      </c>
      <c r="AS362" s="579">
        <v>913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88">
        <v>382</v>
      </c>
      <c r="BD362" s="366">
        <v>530</v>
      </c>
      <c r="BE362" s="366">
        <v>530</v>
      </c>
      <c r="BF362" s="366">
        <v>530</v>
      </c>
      <c r="BG362" s="366">
        <v>530</v>
      </c>
      <c r="BH362" s="366">
        <v>530</v>
      </c>
      <c r="BI362" s="366">
        <v>530</v>
      </c>
      <c r="BJ362" s="366">
        <v>530</v>
      </c>
      <c r="BK362" s="366">
        <v>530</v>
      </c>
      <c r="BL362" s="366">
        <v>530</v>
      </c>
      <c r="BM362" s="598">
        <v>504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3500</v>
      </c>
      <c r="M363" s="313"/>
      <c r="N363" s="314"/>
      <c r="O363" s="568">
        <v>824</v>
      </c>
      <c r="P363" s="362">
        <v>450</v>
      </c>
      <c r="Q363" s="362">
        <v>450</v>
      </c>
      <c r="R363" s="362">
        <v>450</v>
      </c>
      <c r="S363" s="362">
        <v>450</v>
      </c>
      <c r="T363" s="362">
        <v>450</v>
      </c>
      <c r="U363" s="362">
        <v>450</v>
      </c>
      <c r="V363" s="362">
        <v>450</v>
      </c>
      <c r="W363" s="362">
        <v>450</v>
      </c>
      <c r="X363" s="362">
        <v>450</v>
      </c>
      <c r="Y363" s="565">
        <v>406</v>
      </c>
      <c r="Z363" s="364">
        <v>400</v>
      </c>
      <c r="AA363" s="364">
        <v>400</v>
      </c>
      <c r="AB363" s="364">
        <v>400</v>
      </c>
      <c r="AC363" s="364">
        <v>400</v>
      </c>
      <c r="AD363" s="364">
        <v>400</v>
      </c>
      <c r="AE363" s="364">
        <v>400</v>
      </c>
      <c r="AF363" s="364">
        <v>400</v>
      </c>
      <c r="AG363" s="364">
        <v>400</v>
      </c>
      <c r="AH363" s="364">
        <v>400</v>
      </c>
      <c r="AI363" s="573">
        <v>357</v>
      </c>
      <c r="AJ363" s="448">
        <v>600</v>
      </c>
      <c r="AK363" s="448">
        <v>600</v>
      </c>
      <c r="AL363" s="448">
        <v>600</v>
      </c>
      <c r="AM363" s="448">
        <v>600</v>
      </c>
      <c r="AN363" s="448">
        <v>600</v>
      </c>
      <c r="AO363" s="448">
        <v>600</v>
      </c>
      <c r="AP363" s="448">
        <v>600</v>
      </c>
      <c r="AQ363" s="448">
        <v>600</v>
      </c>
      <c r="AR363" s="448">
        <v>600</v>
      </c>
      <c r="AS363" s="578">
        <v>916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88">
        <v>473</v>
      </c>
      <c r="BD363" s="366">
        <v>540</v>
      </c>
      <c r="BE363" s="366">
        <v>540</v>
      </c>
      <c r="BF363" s="366">
        <v>540</v>
      </c>
      <c r="BG363" s="366">
        <v>540</v>
      </c>
      <c r="BH363" s="366">
        <v>540</v>
      </c>
      <c r="BI363" s="366">
        <v>540</v>
      </c>
      <c r="BJ363" s="366">
        <v>540</v>
      </c>
      <c r="BK363" s="366">
        <v>540</v>
      </c>
      <c r="BL363" s="366">
        <v>540</v>
      </c>
      <c r="BM363" s="598">
        <v>524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4">
        <v>357</v>
      </c>
      <c r="B364" s="468"/>
      <c r="C364" s="468"/>
      <c r="D364" s="468"/>
      <c r="E364" s="469"/>
      <c r="F364" s="375">
        <v>1113223</v>
      </c>
      <c r="G364" s="376" t="s">
        <v>428</v>
      </c>
      <c r="H364" s="470" t="s">
        <v>42</v>
      </c>
      <c r="I364" s="468"/>
      <c r="J364" s="471"/>
      <c r="K364" s="472"/>
      <c r="L364" s="159">
        <f t="shared" si="13"/>
        <v>2438</v>
      </c>
      <c r="M364" s="313"/>
      <c r="N364" s="473"/>
      <c r="O364" s="569">
        <v>566</v>
      </c>
      <c r="P364" s="474">
        <v>330</v>
      </c>
      <c r="Q364" s="474">
        <v>330</v>
      </c>
      <c r="R364" s="474">
        <v>330</v>
      </c>
      <c r="S364" s="474">
        <v>330</v>
      </c>
      <c r="T364" s="474">
        <v>330</v>
      </c>
      <c r="U364" s="474">
        <v>330</v>
      </c>
      <c r="V364" s="474">
        <v>330</v>
      </c>
      <c r="W364" s="474">
        <v>330</v>
      </c>
      <c r="X364" s="474">
        <v>330</v>
      </c>
      <c r="Y364" s="566">
        <v>297</v>
      </c>
      <c r="Z364" s="475">
        <v>300</v>
      </c>
      <c r="AA364" s="475">
        <v>300</v>
      </c>
      <c r="AB364" s="475">
        <v>300</v>
      </c>
      <c r="AC364" s="475">
        <v>300</v>
      </c>
      <c r="AD364" s="475">
        <v>300</v>
      </c>
      <c r="AE364" s="475">
        <v>300</v>
      </c>
      <c r="AF364" s="475">
        <v>300</v>
      </c>
      <c r="AG364" s="475">
        <v>300</v>
      </c>
      <c r="AH364" s="475">
        <v>300</v>
      </c>
      <c r="AI364" s="574">
        <v>234</v>
      </c>
      <c r="AJ364" s="477">
        <v>400</v>
      </c>
      <c r="AK364" s="477">
        <v>400</v>
      </c>
      <c r="AL364" s="477">
        <v>400</v>
      </c>
      <c r="AM364" s="477">
        <v>400</v>
      </c>
      <c r="AN364" s="477">
        <v>400</v>
      </c>
      <c r="AO364" s="477">
        <v>400</v>
      </c>
      <c r="AP364" s="477">
        <v>400</v>
      </c>
      <c r="AQ364" s="477">
        <v>400</v>
      </c>
      <c r="AR364" s="477">
        <v>400</v>
      </c>
      <c r="AS364" s="580">
        <v>678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90">
        <v>323</v>
      </c>
      <c r="BD364" s="476">
        <v>350</v>
      </c>
      <c r="BE364" s="476">
        <v>350</v>
      </c>
      <c r="BF364" s="476">
        <v>350</v>
      </c>
      <c r="BG364" s="476">
        <v>350</v>
      </c>
      <c r="BH364" s="476">
        <v>350</v>
      </c>
      <c r="BI364" s="476">
        <v>350</v>
      </c>
      <c r="BJ364" s="476">
        <v>350</v>
      </c>
      <c r="BK364" s="476">
        <v>350</v>
      </c>
      <c r="BL364" s="476">
        <v>350</v>
      </c>
      <c r="BM364" s="599">
        <v>340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3"/>
        <v>3541</v>
      </c>
      <c r="M365" s="313"/>
      <c r="N365" s="314"/>
      <c r="O365" s="568">
        <v>810</v>
      </c>
      <c r="P365" s="362">
        <v>470</v>
      </c>
      <c r="Q365" s="362">
        <v>470</v>
      </c>
      <c r="R365" s="362">
        <v>470</v>
      </c>
      <c r="S365" s="362">
        <v>470</v>
      </c>
      <c r="T365" s="362">
        <v>470</v>
      </c>
      <c r="U365" s="362">
        <v>470</v>
      </c>
      <c r="V365" s="362">
        <v>470</v>
      </c>
      <c r="W365" s="362">
        <v>470</v>
      </c>
      <c r="X365" s="362">
        <v>470</v>
      </c>
      <c r="Y365" s="565">
        <v>440</v>
      </c>
      <c r="Z365" s="364">
        <v>480</v>
      </c>
      <c r="AA365" s="364">
        <v>480</v>
      </c>
      <c r="AB365" s="364">
        <v>480</v>
      </c>
      <c r="AC365" s="364">
        <v>480</v>
      </c>
      <c r="AD365" s="364">
        <v>480</v>
      </c>
      <c r="AE365" s="364">
        <v>480</v>
      </c>
      <c r="AF365" s="364">
        <v>480</v>
      </c>
      <c r="AG365" s="364">
        <v>480</v>
      </c>
      <c r="AH365" s="364">
        <v>480</v>
      </c>
      <c r="AI365" s="573">
        <v>422</v>
      </c>
      <c r="AJ365" s="363">
        <v>892</v>
      </c>
      <c r="AK365" s="363">
        <v>892</v>
      </c>
      <c r="AL365" s="363">
        <v>892</v>
      </c>
      <c r="AM365" s="363">
        <v>892</v>
      </c>
      <c r="AN365" s="363">
        <v>892</v>
      </c>
      <c r="AO365" s="363">
        <v>892</v>
      </c>
      <c r="AP365" s="363">
        <v>892</v>
      </c>
      <c r="AQ365" s="363">
        <v>892</v>
      </c>
      <c r="AR365" s="363">
        <v>892</v>
      </c>
      <c r="AS365" s="579">
        <v>846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88">
        <v>513</v>
      </c>
      <c r="BD365" s="366">
        <v>530</v>
      </c>
      <c r="BE365" s="366">
        <v>530</v>
      </c>
      <c r="BF365" s="366">
        <v>530</v>
      </c>
      <c r="BG365" s="366">
        <v>530</v>
      </c>
      <c r="BH365" s="366">
        <v>530</v>
      </c>
      <c r="BI365" s="366">
        <v>530</v>
      </c>
      <c r="BJ365" s="366">
        <v>530</v>
      </c>
      <c r="BK365" s="366">
        <v>530</v>
      </c>
      <c r="BL365" s="366">
        <v>530</v>
      </c>
      <c r="BM365" s="598">
        <v>510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3"/>
        <v>10814</v>
      </c>
      <c r="M366" s="313"/>
      <c r="N366" s="314"/>
      <c r="O366" s="568">
        <v>2116</v>
      </c>
      <c r="P366" s="362">
        <v>1450</v>
      </c>
      <c r="Q366" s="362">
        <v>1450</v>
      </c>
      <c r="R366" s="362">
        <v>1450</v>
      </c>
      <c r="S366" s="362">
        <v>1450</v>
      </c>
      <c r="T366" s="362">
        <v>1450</v>
      </c>
      <c r="U366" s="362">
        <v>1450</v>
      </c>
      <c r="V366" s="362">
        <v>1450</v>
      </c>
      <c r="W366" s="362">
        <v>1450</v>
      </c>
      <c r="X366" s="362">
        <v>1450</v>
      </c>
      <c r="Y366" s="565">
        <v>1427</v>
      </c>
      <c r="Z366" s="364">
        <v>1100</v>
      </c>
      <c r="AA366" s="364">
        <v>1100</v>
      </c>
      <c r="AB366" s="364">
        <v>1100</v>
      </c>
      <c r="AC366" s="364">
        <v>1100</v>
      </c>
      <c r="AD366" s="364">
        <v>1100</v>
      </c>
      <c r="AE366" s="364">
        <v>1100</v>
      </c>
      <c r="AF366" s="364">
        <v>1100</v>
      </c>
      <c r="AG366" s="364">
        <v>1100</v>
      </c>
      <c r="AH366" s="364">
        <v>1100</v>
      </c>
      <c r="AI366" s="573">
        <v>1259</v>
      </c>
      <c r="AJ366" s="363">
        <v>1150</v>
      </c>
      <c r="AK366" s="363">
        <v>1150</v>
      </c>
      <c r="AL366" s="363">
        <v>1150</v>
      </c>
      <c r="AM366" s="363">
        <v>1150</v>
      </c>
      <c r="AN366" s="363">
        <v>1150</v>
      </c>
      <c r="AO366" s="363">
        <v>1150</v>
      </c>
      <c r="AP366" s="363">
        <v>1150</v>
      </c>
      <c r="AQ366" s="363">
        <v>1150</v>
      </c>
      <c r="AR366" s="363">
        <v>1150</v>
      </c>
      <c r="AS366" s="579">
        <v>2348</v>
      </c>
      <c r="AT366" s="365">
        <v>1350</v>
      </c>
      <c r="AU366" s="365">
        <v>1350</v>
      </c>
      <c r="AV366" s="365">
        <v>1350</v>
      </c>
      <c r="AW366" s="365">
        <v>1350</v>
      </c>
      <c r="AX366" s="365">
        <v>1350</v>
      </c>
      <c r="AY366" s="365">
        <v>1350</v>
      </c>
      <c r="AZ366" s="365">
        <v>1350</v>
      </c>
      <c r="BA366" s="365">
        <v>1350</v>
      </c>
      <c r="BB366" s="365">
        <v>1350</v>
      </c>
      <c r="BC366" s="592">
        <v>1489</v>
      </c>
      <c r="BD366" s="366">
        <v>1300</v>
      </c>
      <c r="BE366" s="366">
        <v>1300</v>
      </c>
      <c r="BF366" s="366">
        <v>1300</v>
      </c>
      <c r="BG366" s="366">
        <v>1300</v>
      </c>
      <c r="BH366" s="366">
        <v>1300</v>
      </c>
      <c r="BI366" s="366">
        <v>1300</v>
      </c>
      <c r="BJ366" s="366">
        <v>1300</v>
      </c>
      <c r="BK366" s="366">
        <v>1300</v>
      </c>
      <c r="BL366" s="366">
        <v>1300</v>
      </c>
      <c r="BM366" s="598">
        <v>2175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>
        <v>360</v>
      </c>
      <c r="B367" s="298"/>
      <c r="C367" s="298"/>
      <c r="D367" s="298"/>
      <c r="E367" s="299"/>
      <c r="F367" s="377">
        <v>1113226</v>
      </c>
      <c r="G367" s="378" t="s">
        <v>443</v>
      </c>
      <c r="H367" s="425" t="s">
        <v>42</v>
      </c>
      <c r="I367" s="298"/>
      <c r="J367" s="312"/>
      <c r="K367" s="313"/>
      <c r="L367" s="159">
        <f t="shared" si="13"/>
        <v>5650</v>
      </c>
      <c r="M367" s="313"/>
      <c r="N367" s="314"/>
      <c r="O367" s="362">
        <v>126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53">
        <v>1415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309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81">
        <v>814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93">
        <v>1091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600">
        <v>1895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 hidden="1">
      <c r="A368" s="297">
        <v>361</v>
      </c>
      <c r="B368" s="298"/>
      <c r="C368" s="298"/>
      <c r="D368" s="298"/>
      <c r="E368" s="299"/>
      <c r="F368" s="377">
        <v>1113227</v>
      </c>
      <c r="G368" s="378" t="s">
        <v>444</v>
      </c>
      <c r="H368" s="425" t="s">
        <v>42</v>
      </c>
      <c r="I368" s="298"/>
      <c r="J368" s="312"/>
      <c r="K368" s="313"/>
      <c r="L368" s="159">
        <f t="shared" si="13"/>
        <v>5001</v>
      </c>
      <c r="M368" s="313"/>
      <c r="N368" s="314"/>
      <c r="O368" s="362">
        <v>125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53">
        <v>1311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253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81">
        <v>753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91">
        <v>843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600">
        <v>1716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 hidden="1">
      <c r="A369" s="297">
        <v>362</v>
      </c>
      <c r="B369" s="298"/>
      <c r="C369" s="298"/>
      <c r="D369" s="298"/>
      <c r="E369" s="299"/>
      <c r="F369" s="419">
        <v>1113228</v>
      </c>
      <c r="G369" s="378" t="s">
        <v>445</v>
      </c>
      <c r="H369" s="425" t="s">
        <v>42</v>
      </c>
      <c r="I369" s="298"/>
      <c r="J369" s="312"/>
      <c r="K369" s="313"/>
      <c r="L369" s="159">
        <f t="shared" si="13"/>
        <v>4979</v>
      </c>
      <c r="M369" s="313"/>
      <c r="N369" s="314"/>
      <c r="O369" s="362">
        <v>125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53">
        <v>1301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205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81">
        <v>655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91">
        <v>889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600">
        <v>1804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377"/>
      <c r="G370" s="378" t="s">
        <v>443</v>
      </c>
      <c r="H370" s="425" t="s">
        <v>42</v>
      </c>
      <c r="I370" s="298"/>
      <c r="J370" s="312"/>
      <c r="K370" s="313"/>
      <c r="L370" s="410">
        <f t="shared" si="13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 hidden="1">
      <c r="A371" s="297"/>
      <c r="B371" s="298"/>
      <c r="C371" s="298"/>
      <c r="D371" s="298"/>
      <c r="E371" s="299"/>
      <c r="F371" s="484"/>
      <c r="G371" s="440" t="s">
        <v>444</v>
      </c>
      <c r="H371" s="425" t="s">
        <v>42</v>
      </c>
      <c r="I371" s="298"/>
      <c r="J371" s="312"/>
      <c r="K371" s="313"/>
      <c r="L371" s="410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83"/>
      <c r="F372" s="544">
        <v>20059413</v>
      </c>
      <c r="G372" s="487" t="s">
        <v>448</v>
      </c>
      <c r="H372" s="479" t="s">
        <v>69</v>
      </c>
      <c r="I372" s="298"/>
      <c r="J372" s="312"/>
      <c r="K372" s="313"/>
      <c r="L372" s="177">
        <f t="shared" si="13"/>
        <v>5350</v>
      </c>
      <c r="M372" s="313"/>
      <c r="N372" s="314"/>
      <c r="O372" s="362">
        <f>240+660</f>
        <v>900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270+570</f>
        <v>840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210+570</f>
        <v>780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270+630</f>
        <v>900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240+690</f>
        <v>930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1000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 hidden="1">
      <c r="A373" s="297"/>
      <c r="B373" s="298"/>
      <c r="C373" s="298"/>
      <c r="D373" s="298"/>
      <c r="E373" s="483"/>
      <c r="F373" s="559">
        <v>20059414</v>
      </c>
      <c r="G373" s="555" t="s">
        <v>449</v>
      </c>
      <c r="H373" s="479" t="s">
        <v>69</v>
      </c>
      <c r="I373" s="298"/>
      <c r="J373" s="312"/>
      <c r="K373" s="313"/>
      <c r="L373" s="177">
        <f t="shared" si="13"/>
        <v>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560">
        <v>20059547</v>
      </c>
      <c r="G374" s="485" t="s">
        <v>450</v>
      </c>
      <c r="H374" s="371" t="s">
        <v>69</v>
      </c>
      <c r="I374" s="298"/>
      <c r="J374" s="312"/>
      <c r="K374" s="313"/>
      <c r="L374" s="177">
        <f t="shared" si="13"/>
        <v>12932</v>
      </c>
      <c r="M374" s="313"/>
      <c r="N374" s="314"/>
      <c r="O374" s="362">
        <f>648+1260</f>
        <v>1908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576+1152</f>
        <v>1728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576+1152</f>
        <v>1728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864+1656</f>
        <v>2520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900+1548</f>
        <v>2448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54">
        <v>20059548</v>
      </c>
      <c r="G375" s="378" t="s">
        <v>451</v>
      </c>
      <c r="H375" s="371" t="s">
        <v>69</v>
      </c>
      <c r="I375" s="298"/>
      <c r="J375" s="312"/>
      <c r="K375" s="313"/>
      <c r="L375" s="177">
        <f t="shared" si="13"/>
        <v>14740</v>
      </c>
      <c r="M375" s="313"/>
      <c r="N375" s="314"/>
      <c r="O375" s="362">
        <f>780+1740</f>
        <v>2520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f>840+1740</f>
        <v>2580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f>660+1500</f>
        <v>2160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f>900+1280</f>
        <v>2180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f>960+1740</f>
        <v>2700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4">
        <v>2600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354">
        <v>20057458</v>
      </c>
      <c r="G376" s="378" t="s">
        <v>452</v>
      </c>
      <c r="H376" s="479" t="s">
        <v>69</v>
      </c>
      <c r="I376" s="298"/>
      <c r="J376" s="312"/>
      <c r="K376" s="313"/>
      <c r="L376" s="177">
        <f t="shared" si="13"/>
        <v>6608</v>
      </c>
      <c r="M376" s="313"/>
      <c r="N376" s="314"/>
      <c r="O376" s="362">
        <f>324+702</f>
        <v>1026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64">
        <f>270+594</f>
        <v>864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63">
        <f>324+648</f>
        <v>972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5">
        <f>378+918</f>
        <v>1296</v>
      </c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6">
        <f>378+972</f>
        <v>1350</v>
      </c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24">
        <v>1100</v>
      </c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s="318" customFormat="1" ht="29.25" hidden="1">
      <c r="A377" s="297"/>
      <c r="B377" s="298"/>
      <c r="C377" s="298"/>
      <c r="D377" s="298"/>
      <c r="E377" s="299"/>
      <c r="F377" s="419"/>
      <c r="G377" s="378" t="s">
        <v>445</v>
      </c>
      <c r="H377" s="425" t="s">
        <v>42</v>
      </c>
      <c r="I377" s="298"/>
      <c r="J377" s="312"/>
      <c r="K377" s="313"/>
      <c r="L377" s="410">
        <f t="shared" si="13"/>
        <v>0</v>
      </c>
      <c r="M377" s="313"/>
      <c r="N377" s="314"/>
      <c r="O377" s="362"/>
      <c r="P377" s="314"/>
      <c r="Q377" s="315"/>
      <c r="R377" s="314"/>
      <c r="S377" s="314"/>
      <c r="T377" s="314"/>
      <c r="U377" s="314"/>
      <c r="V377" s="312"/>
      <c r="W377" s="314"/>
      <c r="X377" s="314"/>
      <c r="Y377" s="364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363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36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36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24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367"/>
      <c r="BX377" s="314"/>
      <c r="BY377" s="315"/>
      <c r="BZ377" s="314"/>
      <c r="CA377" s="314"/>
      <c r="CB377" s="314"/>
      <c r="CC377" s="314"/>
      <c r="CD377" s="312"/>
      <c r="CE377" s="317"/>
      <c r="CF377" s="156"/>
      <c r="CG377" s="156"/>
      <c r="CH377" s="156"/>
      <c r="CI377" s="156"/>
      <c r="CJ377" s="156"/>
      <c r="CK377" s="156"/>
      <c r="CL377" s="156"/>
      <c r="CM377" s="156"/>
      <c r="CN377" s="156"/>
      <c r="CO377" s="156"/>
      <c r="CP377" s="156"/>
      <c r="CQ377" s="156"/>
      <c r="CR377" s="156"/>
      <c r="CS377" s="156"/>
      <c r="CT377" s="156"/>
      <c r="CU377" s="156"/>
      <c r="CV377" s="156"/>
      <c r="CW377" s="156"/>
      <c r="CX377" s="156"/>
      <c r="CY377" s="156"/>
      <c r="CZ377" s="156"/>
      <c r="DA377" s="156"/>
      <c r="DB377" s="156"/>
      <c r="DC377" s="156"/>
      <c r="DD377" s="156"/>
      <c r="DE377" s="156"/>
      <c r="DF377" s="156"/>
      <c r="DG377" s="156"/>
      <c r="DH377" s="156"/>
      <c r="DI377" s="156"/>
      <c r="DJ377" s="156"/>
      <c r="DK377" s="156"/>
      <c r="DL377" s="156"/>
      <c r="DM377" s="156"/>
      <c r="DN377" s="156"/>
      <c r="DO377" s="156"/>
      <c r="DP377" s="156"/>
      <c r="DQ377" s="156"/>
      <c r="DR377" s="156"/>
      <c r="DS377" s="156"/>
      <c r="DT377" s="156"/>
      <c r="DU377" s="156"/>
      <c r="DV377" s="156"/>
      <c r="DW377" s="156"/>
      <c r="DX377" s="156"/>
      <c r="DY377" s="156"/>
      <c r="DZ377" s="156"/>
      <c r="EA377" s="156"/>
      <c r="EB377" s="156"/>
      <c r="EC377" s="156"/>
      <c r="ED377" s="156"/>
      <c r="EE377" s="156"/>
      <c r="EF377" s="156"/>
      <c r="EG377" s="156"/>
      <c r="EH377" s="156"/>
      <c r="EI377" s="156"/>
      <c r="EJ377" s="156"/>
      <c r="EK377" s="156"/>
      <c r="EL377" s="156"/>
      <c r="EM377" s="156"/>
      <c r="EN377" s="156"/>
      <c r="EO377" s="156"/>
      <c r="EP377" s="156"/>
      <c r="EQ377" s="156"/>
      <c r="ER377" s="156"/>
      <c r="ES377" s="156"/>
      <c r="ET377" s="156"/>
      <c r="EU377" s="156"/>
      <c r="EV377" s="156"/>
      <c r="EW377" s="156"/>
      <c r="EX377" s="156"/>
      <c r="EY377" s="156"/>
      <c r="EZ377" s="156"/>
      <c r="FA377" s="156"/>
      <c r="FB377" s="156"/>
      <c r="FC377" s="156"/>
      <c r="FD377" s="156"/>
      <c r="FE377" s="156"/>
      <c r="FF377" s="156"/>
      <c r="FG377" s="156"/>
      <c r="FH377" s="156"/>
      <c r="FI377" s="156"/>
      <c r="FJ377" s="156"/>
      <c r="FK377" s="156"/>
      <c r="FL377" s="156"/>
      <c r="FM377" s="156"/>
      <c r="FN377" s="156"/>
      <c r="FO377" s="156"/>
      <c r="FP377" s="156"/>
      <c r="FQ377" s="156"/>
      <c r="FR377" s="156"/>
      <c r="FS377" s="156"/>
      <c r="FT377" s="156"/>
      <c r="FU377" s="156"/>
      <c r="FV377" s="156"/>
      <c r="FW377" s="156"/>
      <c r="FX377" s="156"/>
      <c r="FY377" s="156"/>
      <c r="FZ377" s="156"/>
      <c r="GA377" s="156"/>
      <c r="GB377" s="156"/>
      <c r="GC377" s="156"/>
      <c r="GD377" s="156"/>
      <c r="GE377" s="156"/>
      <c r="GF377" s="156"/>
      <c r="GG377" s="156"/>
      <c r="GH377" s="156"/>
      <c r="GI377" s="156"/>
      <c r="GJ377" s="156"/>
      <c r="GK377" s="156"/>
      <c r="GL377" s="156"/>
      <c r="GM377" s="156"/>
      <c r="GN377" s="156"/>
      <c r="GO377" s="156"/>
      <c r="GP377" s="156"/>
      <c r="GQ377" s="156"/>
      <c r="GR377" s="156"/>
      <c r="GS377" s="156"/>
      <c r="GT377" s="156"/>
      <c r="GU377" s="156"/>
      <c r="GV377" s="156"/>
      <c r="GW377" s="156"/>
      <c r="GX377" s="156"/>
      <c r="GY377" s="156"/>
      <c r="GZ377" s="156"/>
      <c r="HA377" s="156"/>
      <c r="HB377" s="156"/>
      <c r="HC377" s="156"/>
      <c r="HD377" s="156"/>
      <c r="HE377" s="156"/>
      <c r="HF377" s="156"/>
      <c r="HG377" s="156"/>
      <c r="HH377" s="156"/>
      <c r="HI377" s="156"/>
      <c r="HJ377" s="156"/>
      <c r="HK377" s="156"/>
      <c r="HL377" s="156"/>
      <c r="HM377" s="156"/>
      <c r="HN377" s="156"/>
      <c r="HO377" s="156"/>
      <c r="HP377" s="156"/>
      <c r="HQ377" s="156"/>
      <c r="HR377" s="156"/>
      <c r="HS377" s="156"/>
      <c r="HT377" s="156"/>
      <c r="HU377" s="156"/>
      <c r="HV377" s="156"/>
      <c r="HW377" s="156"/>
      <c r="HX377" s="156"/>
      <c r="HY377" s="156"/>
      <c r="HZ377" s="156"/>
      <c r="IA377" s="156"/>
      <c r="IB377" s="156"/>
      <c r="IC377" s="156"/>
      <c r="ID377" s="156"/>
      <c r="IE377" s="156"/>
      <c r="IF377" s="156"/>
      <c r="IG377" s="156"/>
      <c r="IH377" s="156"/>
      <c r="II377" s="156"/>
      <c r="IJ377" s="156"/>
      <c r="IK377" s="156"/>
      <c r="IL377" s="156"/>
      <c r="IM377" s="156"/>
      <c r="IN377" s="156"/>
      <c r="IO377" s="156"/>
      <c r="IP377" s="156"/>
      <c r="IQ377" s="156"/>
      <c r="IR377" s="156"/>
      <c r="IS377" s="156"/>
      <c r="IT377" s="156"/>
      <c r="IU377" s="156"/>
      <c r="IV377" s="156"/>
      <c r="IW377" s="156"/>
      <c r="IX377" s="156"/>
      <c r="IY377" s="156"/>
      <c r="IZ377" s="156"/>
      <c r="JA377" s="156"/>
      <c r="JB377" s="156"/>
      <c r="JC377" s="156"/>
      <c r="JD377" s="156"/>
      <c r="JE377" s="156"/>
      <c r="JF377" s="156"/>
      <c r="JG377" s="156"/>
      <c r="JH377" s="156"/>
      <c r="JI377" s="156"/>
      <c r="JJ377" s="156"/>
      <c r="JK377" s="156"/>
      <c r="JL377" s="156"/>
      <c r="JM377" s="156"/>
      <c r="JN377" s="156"/>
      <c r="JO377" s="156"/>
      <c r="JP377" s="156"/>
      <c r="JQ377" s="156"/>
      <c r="JR377" s="156"/>
      <c r="JS377" s="156"/>
      <c r="JT377" s="156"/>
      <c r="JU377" s="156"/>
      <c r="JV377" s="156"/>
      <c r="JW377" s="156"/>
      <c r="JX377" s="156"/>
      <c r="JY377" s="156"/>
      <c r="JZ377" s="156"/>
      <c r="KA377" s="156"/>
      <c r="KB377" s="156"/>
      <c r="KC377" s="156"/>
      <c r="KD377" s="156"/>
      <c r="KE377" s="156"/>
      <c r="KF377" s="156"/>
      <c r="KG377" s="156"/>
      <c r="KH377" s="156"/>
      <c r="KI377" s="156"/>
      <c r="KJ377" s="156"/>
      <c r="KK377" s="156"/>
      <c r="KL377" s="156"/>
      <c r="KM377" s="156"/>
      <c r="KN377" s="156"/>
      <c r="KO377" s="156"/>
      <c r="KP377" s="156"/>
      <c r="KQ377" s="156"/>
      <c r="KR377" s="156"/>
      <c r="KS377" s="156"/>
      <c r="KT377" s="156"/>
      <c r="KU377" s="156"/>
      <c r="KV377" s="156"/>
      <c r="KW377" s="156"/>
      <c r="KX377" s="156"/>
      <c r="KY377" s="156"/>
      <c r="KZ377" s="156"/>
      <c r="LA377" s="156"/>
      <c r="LB377" s="156"/>
      <c r="LC377" s="156"/>
      <c r="LD377" s="156"/>
      <c r="LE377" s="156"/>
      <c r="LF377" s="156"/>
      <c r="LG377" s="156"/>
      <c r="LH377" s="156"/>
      <c r="LI377" s="156"/>
      <c r="LJ377" s="156"/>
      <c r="LK377" s="156"/>
      <c r="LL377" s="156"/>
      <c r="LM377" s="156"/>
      <c r="LN377" s="156"/>
      <c r="LO377" s="156"/>
      <c r="LP377" s="156"/>
      <c r="LQ377" s="156"/>
      <c r="LR377" s="156"/>
      <c r="LS377" s="156"/>
      <c r="LT377" s="156"/>
      <c r="LU377" s="156"/>
      <c r="LV377" s="156"/>
      <c r="LW377" s="156"/>
      <c r="LX377" s="156"/>
      <c r="LY377" s="156"/>
      <c r="LZ377" s="156"/>
      <c r="MA377" s="156"/>
      <c r="MB377" s="156"/>
      <c r="MC377" s="156"/>
      <c r="MD377" s="156"/>
      <c r="ME377" s="156"/>
      <c r="MF377" s="156"/>
      <c r="MG377" s="156"/>
      <c r="MH377" s="156"/>
      <c r="MI377" s="156"/>
      <c r="MJ377" s="156"/>
      <c r="MK377" s="156"/>
      <c r="ML377" s="156"/>
      <c r="MM377" s="156"/>
      <c r="MN377" s="156"/>
      <c r="MO377" s="156"/>
      <c r="MP377" s="156"/>
      <c r="MQ377" s="156"/>
      <c r="MR377" s="156"/>
      <c r="MS377" s="156"/>
      <c r="MT377" s="156"/>
      <c r="MU377" s="156"/>
      <c r="MV377" s="156"/>
      <c r="MW377" s="156"/>
      <c r="MX377" s="156"/>
      <c r="MY377" s="156"/>
      <c r="MZ377" s="156"/>
      <c r="NA377" s="156"/>
      <c r="NB377" s="156"/>
      <c r="NC377" s="156"/>
      <c r="ND377" s="156"/>
      <c r="NE377" s="156"/>
      <c r="NF377" s="156"/>
      <c r="NG377" s="156"/>
      <c r="NH377" s="156"/>
      <c r="NI377" s="156"/>
      <c r="NJ377" s="156"/>
      <c r="NK377" s="156"/>
      <c r="NL377" s="156"/>
      <c r="NM377" s="156"/>
      <c r="NN377" s="156"/>
      <c r="NO377" s="156"/>
      <c r="NP377" s="156"/>
      <c r="NQ377" s="156"/>
      <c r="NR377" s="156"/>
      <c r="NS377" s="156"/>
      <c r="NT377" s="156"/>
      <c r="NU377" s="156"/>
      <c r="NV377" s="156"/>
      <c r="NW377" s="156"/>
      <c r="NX377" s="156"/>
      <c r="NY377" s="156"/>
      <c r="NZ377" s="156"/>
      <c r="OA377" s="156"/>
      <c r="OB377" s="156"/>
      <c r="OC377" s="156"/>
      <c r="OD377" s="156"/>
      <c r="OE377" s="156"/>
      <c r="OF377" s="156"/>
      <c r="OG377" s="156"/>
      <c r="OH377" s="156"/>
      <c r="OI377" s="156"/>
      <c r="OJ377" s="156"/>
      <c r="OK377" s="156"/>
      <c r="OL377" s="156"/>
      <c r="OM377" s="156"/>
      <c r="ON377" s="156"/>
      <c r="OO377" s="156"/>
      <c r="OP377" s="156"/>
      <c r="OQ377" s="156"/>
      <c r="OR377" s="156"/>
      <c r="OS377" s="156"/>
      <c r="OT377" s="156"/>
      <c r="OU377" s="156"/>
      <c r="OV377" s="156"/>
      <c r="OW377" s="156"/>
      <c r="OX377" s="156"/>
      <c r="OY377" s="156"/>
      <c r="OZ377" s="156"/>
      <c r="PA377" s="156"/>
      <c r="PB377" s="156"/>
      <c r="PC377" s="156"/>
      <c r="PD377" s="156"/>
      <c r="PE377" s="156"/>
      <c r="PF377" s="156"/>
      <c r="PG377" s="156"/>
      <c r="PH377" s="156"/>
      <c r="PI377" s="156"/>
      <c r="PJ377" s="156"/>
      <c r="PK377" s="156"/>
      <c r="PL377" s="156"/>
      <c r="PM377" s="156"/>
      <c r="PN377" s="156"/>
      <c r="PO377" s="156"/>
      <c r="PP377" s="156"/>
      <c r="PQ377" s="156"/>
      <c r="PR377" s="156"/>
      <c r="PS377" s="156"/>
      <c r="PT377" s="156"/>
      <c r="PU377" s="156"/>
      <c r="PV377" s="156"/>
      <c r="PW377" s="156"/>
      <c r="PX377" s="156"/>
      <c r="PY377" s="156"/>
      <c r="PZ377" s="156"/>
      <c r="QA377" s="156"/>
      <c r="QB377" s="156"/>
      <c r="QC377" s="156"/>
      <c r="QD377" s="156"/>
      <c r="QE377" s="156"/>
      <c r="QF377" s="156"/>
      <c r="QG377" s="156"/>
      <c r="QH377" s="156"/>
      <c r="QI377" s="156"/>
      <c r="QJ377" s="156"/>
      <c r="QK377" s="156"/>
      <c r="QL377" s="156"/>
      <c r="QM377" s="156"/>
      <c r="QN377" s="156"/>
      <c r="QO377" s="156"/>
      <c r="QP377" s="156"/>
      <c r="QQ377" s="156"/>
      <c r="QR377" s="156"/>
      <c r="QS377" s="156"/>
      <c r="QT377" s="156"/>
      <c r="QU377" s="156"/>
      <c r="QV377" s="156"/>
      <c r="QW377" s="156"/>
      <c r="QX377" s="156"/>
      <c r="QY377" s="156"/>
      <c r="QZ377" s="156"/>
      <c r="RA377" s="156"/>
      <c r="RB377" s="156"/>
      <c r="RC377" s="156"/>
      <c r="RD377" s="156"/>
      <c r="RE377" s="156"/>
      <c r="RF377" s="156"/>
      <c r="RG377" s="156"/>
      <c r="RH377" s="156"/>
      <c r="RI377" s="156"/>
      <c r="RJ377" s="156"/>
      <c r="RK377" s="156"/>
      <c r="RL377" s="156"/>
      <c r="RM377" s="156"/>
    </row>
    <row r="378" spans="1:481" ht="29.25" hidden="1" customHeight="1">
      <c r="A378" s="297"/>
      <c r="B378" s="556"/>
      <c r="C378" s="556"/>
      <c r="D378" s="556"/>
      <c r="E378" s="299"/>
      <c r="F378" s="298">
        <v>20059798</v>
      </c>
      <c r="G378" s="561" t="s">
        <v>454</v>
      </c>
      <c r="H378" s="479" t="s">
        <v>69</v>
      </c>
      <c r="I378" s="557"/>
      <c r="J378" s="557"/>
      <c r="K378" s="313"/>
      <c r="L378" s="531">
        <f t="shared" ref="L378:L381" si="14">SUM(O378,Y378,AI378,AS378,BC378,BM378,BW378)</f>
        <v>6220</v>
      </c>
      <c r="M378" s="313"/>
      <c r="N378" s="558"/>
      <c r="O378" s="362">
        <f>240+480</f>
        <v>720</v>
      </c>
      <c r="Q378" s="243"/>
      <c r="R378" s="242"/>
      <c r="S378" s="243"/>
      <c r="T378" s="242"/>
      <c r="U378" s="244"/>
      <c r="V378" s="244"/>
      <c r="W378" s="236"/>
      <c r="X378" s="236"/>
      <c r="Y378" s="364">
        <f>300+480</f>
        <v>780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240+480</f>
        <v>720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420+720</f>
        <v>1140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420+840</f>
        <v>1260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1600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56"/>
      <c r="C379" s="556"/>
      <c r="D379" s="556"/>
      <c r="E379" s="299"/>
      <c r="F379" s="298">
        <v>20059796</v>
      </c>
      <c r="G379" s="561" t="s">
        <v>455</v>
      </c>
      <c r="H379" s="479" t="s">
        <v>69</v>
      </c>
      <c r="I379" s="557"/>
      <c r="J379" s="557"/>
      <c r="K379" s="313"/>
      <c r="L379" s="531">
        <f t="shared" si="14"/>
        <v>11024</v>
      </c>
      <c r="M379" s="313"/>
      <c r="N379" s="558"/>
      <c r="O379" s="362">
        <f>576+1216</f>
        <v>1792</v>
      </c>
      <c r="Q379" s="243"/>
      <c r="R379" s="242"/>
      <c r="S379" s="243"/>
      <c r="T379" s="242"/>
      <c r="U379" s="244"/>
      <c r="V379" s="244"/>
      <c r="W379" s="236"/>
      <c r="X379" s="236"/>
      <c r="Y379" s="364">
        <f>640+1216</f>
        <v>1856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576+1216</f>
        <v>1792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640+1280</f>
        <v>1920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512+1152</f>
        <v>1664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2000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56"/>
      <c r="C380" s="556"/>
      <c r="D380" s="556"/>
      <c r="E380" s="299"/>
      <c r="F380" s="298">
        <v>20059799</v>
      </c>
      <c r="G380" s="561" t="s">
        <v>456</v>
      </c>
      <c r="H380" s="479" t="s">
        <v>69</v>
      </c>
      <c r="I380" s="557"/>
      <c r="J380" s="557"/>
      <c r="K380" s="313"/>
      <c r="L380" s="531">
        <f t="shared" si="14"/>
        <v>4490</v>
      </c>
      <c r="M380" s="313"/>
      <c r="N380" s="558"/>
      <c r="O380" s="362">
        <f>180+540</f>
        <v>720</v>
      </c>
      <c r="Q380" s="243"/>
      <c r="R380" s="242"/>
      <c r="S380" s="243"/>
      <c r="T380" s="242"/>
      <c r="U380" s="244"/>
      <c r="V380" s="244"/>
      <c r="W380" s="236"/>
      <c r="X380" s="236"/>
      <c r="Y380" s="364">
        <f>540+180</f>
        <v>720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180+540</f>
        <v>720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180+540</f>
        <v>720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180+630</f>
        <v>810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56"/>
      <c r="C381" s="556"/>
      <c r="D381" s="556"/>
      <c r="E381" s="299"/>
      <c r="F381" s="298">
        <v>20059797</v>
      </c>
      <c r="G381" s="561" t="s">
        <v>403</v>
      </c>
      <c r="H381" s="479" t="s">
        <v>69</v>
      </c>
      <c r="I381" s="557"/>
      <c r="J381" s="557"/>
      <c r="K381" s="313"/>
      <c r="L381" s="531">
        <f t="shared" si="14"/>
        <v>4720</v>
      </c>
      <c r="M381" s="313"/>
      <c r="N381" s="558"/>
      <c r="O381" s="362">
        <f>160+1040</f>
        <v>1200</v>
      </c>
      <c r="Q381" s="243"/>
      <c r="R381" s="242"/>
      <c r="S381" s="243"/>
      <c r="T381" s="242"/>
      <c r="U381" s="244"/>
      <c r="V381" s="244"/>
      <c r="W381" s="236"/>
      <c r="X381" s="236"/>
      <c r="Y381" s="364">
        <f>120+720</f>
        <v>840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>
        <f>120+400</f>
        <v>520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>
        <f>200+440</f>
        <v>640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>
        <f>160+560</f>
        <v>720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>
        <v>800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6"/>
    </row>
    <row r="386" spans="45:55" ht="15.75" customHeight="1">
      <c r="AS386" s="324"/>
      <c r="BC386" s="327"/>
    </row>
    <row r="387" spans="45:55" ht="15.75" customHeight="1">
      <c r="AS387" s="324"/>
      <c r="BC387" s="325"/>
    </row>
    <row r="388" spans="45:55" ht="15.75" customHeight="1">
      <c r="AS388" s="324"/>
      <c r="BC388" s="325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7"/>
    </row>
    <row r="394" spans="45:55" ht="15.75" customHeight="1">
      <c r="AS394" s="324"/>
      <c r="BC394" s="325"/>
    </row>
    <row r="395" spans="45:55" ht="15.75" customHeight="1">
      <c r="AS395" s="324"/>
      <c r="BC395" s="328"/>
    </row>
    <row r="396" spans="45:55" ht="15.75" customHeight="1">
      <c r="AS396" s="324"/>
      <c r="BC396" s="326"/>
    </row>
    <row r="397" spans="45:55" ht="15.75" customHeight="1">
      <c r="AS397" s="324"/>
      <c r="BC397" s="328"/>
    </row>
    <row r="398" spans="45:55" ht="15.75" customHeight="1">
      <c r="AS398" s="324"/>
      <c r="BC398" s="328"/>
    </row>
    <row r="399" spans="45:55" ht="15.75" customHeight="1">
      <c r="AS399" s="324"/>
      <c r="BC399" s="325"/>
    </row>
    <row r="400" spans="45:55" ht="15.75" customHeight="1">
      <c r="AS400" s="324"/>
      <c r="BC400" s="325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8"/>
    </row>
  </sheetData>
  <autoFilter ref="H1:H381" xr:uid="{00000000-0001-0000-0100-000000000000}">
    <filterColumn colId="0">
      <filters>
        <filter val="Makro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37"/>
      <c r="C1" s="637"/>
      <c r="D1" s="637"/>
      <c r="E1" s="637"/>
      <c r="F1" s="639"/>
      <c r="G1" s="116"/>
      <c r="H1" s="640" t="s">
        <v>15</v>
      </c>
      <c r="I1" s="641"/>
      <c r="J1" s="641"/>
      <c r="K1" s="641"/>
      <c r="L1" s="641"/>
      <c r="M1" s="642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3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4"/>
      <c r="BD2" s="644"/>
      <c r="BE2" s="645"/>
      <c r="BF2" s="647" t="s">
        <v>368</v>
      </c>
      <c r="BG2" s="648"/>
      <c r="BH2" s="648"/>
      <c r="BI2" s="648"/>
      <c r="BJ2" s="648"/>
      <c r="BK2" s="649"/>
      <c r="BL2" s="646" t="s">
        <v>19</v>
      </c>
      <c r="BM2" s="644"/>
      <c r="BN2" s="644"/>
      <c r="BO2" s="645"/>
      <c r="BP2" s="647" t="s">
        <v>368</v>
      </c>
      <c r="BQ2" s="648"/>
      <c r="BR2" s="648"/>
      <c r="BS2" s="648"/>
      <c r="BT2" s="648"/>
      <c r="BU2" s="649"/>
      <c r="BV2" s="646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4"/>
      <c r="CJ2" s="645"/>
      <c r="CK2" s="646" t="s">
        <v>18</v>
      </c>
      <c r="CL2" s="644"/>
      <c r="CM2" s="645"/>
      <c r="CN2" s="646" t="s">
        <v>19</v>
      </c>
      <c r="CO2" s="644"/>
      <c r="CP2" s="645"/>
      <c r="CQ2" s="646" t="s">
        <v>20</v>
      </c>
      <c r="CR2" s="644"/>
      <c r="CS2" s="645"/>
      <c r="CT2" s="646" t="s">
        <v>14</v>
      </c>
      <c r="CU2" s="644"/>
      <c r="CV2" s="645"/>
      <c r="CW2" s="646" t="s">
        <v>15</v>
      </c>
      <c r="CX2" s="644"/>
      <c r="CY2" s="645"/>
      <c r="CZ2" s="646" t="s">
        <v>16</v>
      </c>
      <c r="DA2" s="644"/>
      <c r="DB2" s="645"/>
      <c r="DC2" s="646" t="s">
        <v>17</v>
      </c>
      <c r="DD2" s="644"/>
      <c r="DE2" s="645"/>
      <c r="DF2" s="646" t="s">
        <v>18</v>
      </c>
      <c r="DG2" s="644"/>
      <c r="DH2" s="645"/>
      <c r="DI2" s="646" t="s">
        <v>19</v>
      </c>
      <c r="DJ2" s="644"/>
      <c r="DK2" s="645"/>
      <c r="DL2" s="646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4"/>
      <c r="BD3" s="644"/>
      <c r="BE3" s="645"/>
      <c r="BF3" s="650"/>
      <c r="BG3" s="641"/>
      <c r="BH3" s="641"/>
      <c r="BI3" s="641"/>
      <c r="BJ3" s="641"/>
      <c r="BK3" s="642"/>
      <c r="BL3" s="646"/>
      <c r="BM3" s="644"/>
      <c r="BN3" s="644"/>
      <c r="BO3" s="645"/>
      <c r="BP3" s="650"/>
      <c r="BQ3" s="641"/>
      <c r="BR3" s="641"/>
      <c r="BS3" s="641"/>
      <c r="BT3" s="641"/>
      <c r="BU3" s="642"/>
      <c r="BV3" s="646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4"/>
      <c r="DH3" s="645"/>
      <c r="DI3" s="646"/>
      <c r="DJ3" s="644"/>
      <c r="DK3" s="645"/>
      <c r="DL3" s="646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6" t="s">
        <v>386</v>
      </c>
      <c r="P359" s="6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6" t="s">
        <v>386</v>
      </c>
      <c r="Z359" s="6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6" t="s">
        <v>386</v>
      </c>
      <c r="AJ359" s="6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6" t="s">
        <v>386</v>
      </c>
      <c r="AT359" s="6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6" t="s">
        <v>386</v>
      </c>
      <c r="BD359" s="6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6" t="s">
        <v>386</v>
      </c>
      <c r="BN359" s="6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6" t="s">
        <v>386</v>
      </c>
      <c r="BX359" s="637"/>
      <c r="BY359" s="6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6" t="s">
        <v>391</v>
      </c>
      <c r="P362" s="6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6" t="s">
        <v>391</v>
      </c>
      <c r="Z362" s="6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6" t="s">
        <v>391</v>
      </c>
      <c r="AJ362" s="6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6" t="s">
        <v>391</v>
      </c>
      <c r="AT362" s="6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6" t="s">
        <v>391</v>
      </c>
      <c r="BD362" s="6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6" t="s">
        <v>391</v>
      </c>
      <c r="BN362" s="6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6" t="s">
        <v>391</v>
      </c>
      <c r="BX362" s="637"/>
      <c r="BY362" s="637"/>
      <c r="BZ362" s="637"/>
      <c r="CA362" s="637"/>
      <c r="CB362" s="637"/>
      <c r="CC362" s="637"/>
      <c r="CD362" s="637"/>
      <c r="CE362" s="6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6" t="s">
        <v>392</v>
      </c>
      <c r="P363" s="6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6" t="s">
        <v>392</v>
      </c>
      <c r="Z363" s="6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6" t="s">
        <v>392</v>
      </c>
      <c r="AJ363" s="6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6" t="s">
        <v>392</v>
      </c>
      <c r="AT363" s="6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6" t="s">
        <v>392</v>
      </c>
      <c r="BD363" s="6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6" t="s">
        <v>392</v>
      </c>
      <c r="BN363" s="6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6" t="s">
        <v>392</v>
      </c>
      <c r="BX363" s="637"/>
      <c r="BY363" s="637"/>
      <c r="BZ363" s="637"/>
      <c r="CA363" s="637"/>
      <c r="CB363" s="637"/>
      <c r="CC363" s="637"/>
      <c r="CD363" s="637"/>
      <c r="CE363" s="6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6" t="s">
        <v>393</v>
      </c>
      <c r="P364" s="6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6" t="s">
        <v>393</v>
      </c>
      <c r="Z364" s="6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6" t="s">
        <v>393</v>
      </c>
      <c r="AJ364" s="6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6" t="s">
        <v>393</v>
      </c>
      <c r="AT364" s="6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6" t="s">
        <v>393</v>
      </c>
      <c r="BD364" s="6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6" t="s">
        <v>393</v>
      </c>
      <c r="BN364" s="6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6" t="s">
        <v>393</v>
      </c>
      <c r="BX364" s="637"/>
      <c r="BY364" s="637"/>
      <c r="BZ364" s="637"/>
      <c r="CA364" s="637"/>
      <c r="CB364" s="637"/>
      <c r="CC364" s="637"/>
      <c r="CD364" s="637"/>
      <c r="CE364" s="6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E384"/>
  <sheetViews>
    <sheetView zoomScale="90" zoomScaleNormal="90" workbookViewId="0">
      <selection activeCell="BM382" sqref="BM38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06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10" t="s">
        <v>5</v>
      </c>
      <c r="G1" s="611" t="s">
        <v>6</v>
      </c>
      <c r="H1" s="155" t="s">
        <v>7</v>
      </c>
      <c r="I1" s="612" t="s">
        <v>8</v>
      </c>
      <c r="J1" s="628"/>
      <c r="K1" s="614"/>
      <c r="L1" s="627"/>
      <c r="M1" s="628"/>
      <c r="N1" s="634" t="s">
        <v>459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>
      <c r="A2" s="607"/>
      <c r="B2" s="607"/>
      <c r="C2" s="607"/>
      <c r="D2" s="607"/>
      <c r="E2" s="607"/>
      <c r="F2" s="607"/>
      <c r="G2" s="607"/>
      <c r="H2" s="246"/>
      <c r="I2" s="635" t="s">
        <v>11</v>
      </c>
      <c r="J2" s="635" t="s">
        <v>12</v>
      </c>
      <c r="K2" s="614" t="s">
        <v>13</v>
      </c>
      <c r="L2" s="627"/>
      <c r="M2" s="628"/>
      <c r="N2" s="620" t="s">
        <v>14</v>
      </c>
      <c r="O2" s="627"/>
      <c r="P2" s="627"/>
      <c r="Q2" s="628"/>
      <c r="R2" s="621" t="s">
        <v>368</v>
      </c>
      <c r="S2" s="622"/>
      <c r="T2" s="622"/>
      <c r="U2" s="622"/>
      <c r="V2" s="622"/>
      <c r="W2" s="623"/>
      <c r="X2" s="620" t="s">
        <v>15</v>
      </c>
      <c r="Y2" s="627"/>
      <c r="Z2" s="627"/>
      <c r="AA2" s="628"/>
      <c r="AB2" s="621" t="s">
        <v>368</v>
      </c>
      <c r="AC2" s="622"/>
      <c r="AD2" s="622"/>
      <c r="AE2" s="622"/>
      <c r="AF2" s="622"/>
      <c r="AG2" s="623"/>
      <c r="AH2" s="620" t="s">
        <v>16</v>
      </c>
      <c r="AI2" s="627"/>
      <c r="AJ2" s="627"/>
      <c r="AK2" s="628"/>
      <c r="AL2" s="621" t="s">
        <v>368</v>
      </c>
      <c r="AM2" s="622"/>
      <c r="AN2" s="622"/>
      <c r="AO2" s="622"/>
      <c r="AP2" s="622"/>
      <c r="AQ2" s="623"/>
      <c r="AR2" s="620" t="s">
        <v>17</v>
      </c>
      <c r="AS2" s="627"/>
      <c r="AT2" s="627"/>
      <c r="AU2" s="628"/>
      <c r="AV2" s="621" t="s">
        <v>368</v>
      </c>
      <c r="AW2" s="622"/>
      <c r="AX2" s="622"/>
      <c r="AY2" s="622"/>
      <c r="AZ2" s="622"/>
      <c r="BA2" s="623"/>
      <c r="BB2" s="620" t="s">
        <v>18</v>
      </c>
      <c r="BC2" s="627"/>
      <c r="BD2" s="627"/>
      <c r="BE2" s="628"/>
      <c r="BF2" s="621" t="s">
        <v>368</v>
      </c>
      <c r="BG2" s="622"/>
      <c r="BH2" s="622"/>
      <c r="BI2" s="622"/>
      <c r="BJ2" s="622"/>
      <c r="BK2" s="623"/>
      <c r="BL2" s="620" t="s">
        <v>19</v>
      </c>
      <c r="BM2" s="627"/>
      <c r="BN2" s="627"/>
      <c r="BO2" s="628"/>
      <c r="BP2" s="621" t="s">
        <v>368</v>
      </c>
      <c r="BQ2" s="622"/>
      <c r="BR2" s="622"/>
      <c r="BS2" s="622"/>
      <c r="BT2" s="622"/>
      <c r="BU2" s="623"/>
      <c r="BV2" s="620" t="s">
        <v>20</v>
      </c>
      <c r="BW2" s="627"/>
      <c r="BX2" s="627"/>
      <c r="BY2" s="628"/>
      <c r="BZ2" s="621" t="s">
        <v>368</v>
      </c>
      <c r="CA2" s="622"/>
      <c r="CB2" s="622"/>
      <c r="CC2" s="622"/>
      <c r="CD2" s="622"/>
      <c r="CE2" s="623"/>
    </row>
    <row r="3" spans="1:83" ht="26.25">
      <c r="A3" s="607"/>
      <c r="B3" s="607"/>
      <c r="C3" s="607"/>
      <c r="D3" s="607"/>
      <c r="E3" s="607"/>
      <c r="F3" s="607"/>
      <c r="G3" s="607"/>
      <c r="H3" s="246"/>
      <c r="I3" s="607"/>
      <c r="J3" s="607"/>
      <c r="K3" s="614" t="s">
        <v>21</v>
      </c>
      <c r="L3" s="627"/>
      <c r="M3" s="628"/>
      <c r="N3" s="620"/>
      <c r="O3" s="627"/>
      <c r="P3" s="627"/>
      <c r="Q3" s="628"/>
      <c r="R3" s="624"/>
      <c r="S3" s="625"/>
      <c r="T3" s="625"/>
      <c r="U3" s="625"/>
      <c r="V3" s="625"/>
      <c r="W3" s="626"/>
      <c r="X3" s="620"/>
      <c r="Y3" s="627"/>
      <c r="Z3" s="627"/>
      <c r="AA3" s="628"/>
      <c r="AB3" s="624"/>
      <c r="AC3" s="625"/>
      <c r="AD3" s="625"/>
      <c r="AE3" s="625"/>
      <c r="AF3" s="625"/>
      <c r="AG3" s="626"/>
      <c r="AH3" s="620"/>
      <c r="AI3" s="627"/>
      <c r="AJ3" s="627"/>
      <c r="AK3" s="628"/>
      <c r="AL3" s="624"/>
      <c r="AM3" s="625"/>
      <c r="AN3" s="625"/>
      <c r="AO3" s="625"/>
      <c r="AP3" s="625"/>
      <c r="AQ3" s="626"/>
      <c r="AR3" s="620"/>
      <c r="AS3" s="627"/>
      <c r="AT3" s="627"/>
      <c r="AU3" s="628"/>
      <c r="AV3" s="624"/>
      <c r="AW3" s="625"/>
      <c r="AX3" s="625"/>
      <c r="AY3" s="625"/>
      <c r="AZ3" s="625"/>
      <c r="BA3" s="626"/>
      <c r="BB3" s="620"/>
      <c r="BC3" s="627"/>
      <c r="BD3" s="627"/>
      <c r="BE3" s="628"/>
      <c r="BF3" s="624"/>
      <c r="BG3" s="625"/>
      <c r="BH3" s="625"/>
      <c r="BI3" s="625"/>
      <c r="BJ3" s="625"/>
      <c r="BK3" s="626"/>
      <c r="BL3" s="620"/>
      <c r="BM3" s="627"/>
      <c r="BN3" s="627"/>
      <c r="BO3" s="628"/>
      <c r="BP3" s="624"/>
      <c r="BQ3" s="625"/>
      <c r="BR3" s="625"/>
      <c r="BS3" s="625"/>
      <c r="BT3" s="625"/>
      <c r="BU3" s="626"/>
      <c r="BV3" s="620"/>
      <c r="BW3" s="627"/>
      <c r="BX3" s="627"/>
      <c r="BY3" s="628"/>
      <c r="BZ3" s="624"/>
      <c r="CA3" s="625"/>
      <c r="CB3" s="625"/>
      <c r="CC3" s="625"/>
      <c r="CD3" s="625"/>
      <c r="CE3" s="626"/>
    </row>
    <row r="4" spans="1:83" ht="56.25" customHeight="1">
      <c r="A4" s="608"/>
      <c r="B4" s="608"/>
      <c r="C4" s="608"/>
      <c r="D4" s="608"/>
      <c r="E4" s="608"/>
      <c r="F4" s="608"/>
      <c r="G4" s="608"/>
      <c r="H4" s="247"/>
      <c r="I4" s="608"/>
      <c r="J4" s="6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6"/>
      <c r="BD17" s="173"/>
      <c r="BE17" s="210"/>
      <c r="BF17" s="173"/>
      <c r="BG17" s="173"/>
      <c r="BH17" s="173"/>
      <c r="BI17" s="173"/>
      <c r="BJ17" s="158"/>
      <c r="BK17" s="173"/>
      <c r="BL17" s="173"/>
      <c r="BM17" s="5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6"/>
      <c r="BD62" s="173"/>
      <c r="BE62" s="210"/>
      <c r="BF62" s="173"/>
      <c r="BG62" s="173"/>
      <c r="BH62" s="173"/>
      <c r="BI62" s="173"/>
      <c r="BJ62" s="158"/>
      <c r="BK62" s="173"/>
      <c r="BL62" s="173"/>
      <c r="BM62" s="5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0</v>
      </c>
      <c r="M141" s="455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0</v>
      </c>
      <c r="M144" s="455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0</v>
      </c>
      <c r="M169" s="455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0</v>
      </c>
      <c r="M174" s="455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0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0</v>
      </c>
      <c r="M180" s="455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4"/>
        <v>0</v>
      </c>
      <c r="M322" s="455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0</v>
      </c>
      <c r="M323" s="455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0</v>
      </c>
      <c r="M324" s="455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8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2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4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9">
        <v>20058608</v>
      </c>
      <c r="G354" s="490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354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4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4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9">
        <v>20059086</v>
      </c>
      <c r="G357" s="490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4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4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86">
        <v>20059413</v>
      </c>
      <c r="G360" s="492" t="s">
        <v>448</v>
      </c>
      <c r="H360" s="187" t="s">
        <v>69</v>
      </c>
      <c r="I360" s="168"/>
      <c r="J360" s="158"/>
      <c r="K360" s="172">
        <v>0</v>
      </c>
      <c r="L360" s="159">
        <f t="shared" si="4"/>
        <v>0</v>
      </c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491">
        <v>20059414</v>
      </c>
      <c r="G361" s="487" t="s">
        <v>449</v>
      </c>
      <c r="H361" s="298" t="s">
        <v>69</v>
      </c>
      <c r="I361" s="187"/>
      <c r="J361" s="230"/>
      <c r="K361" s="250">
        <v>0</v>
      </c>
      <c r="L361" s="429">
        <f t="shared" si="4"/>
        <v>0</v>
      </c>
      <c r="M361" s="250">
        <v>0</v>
      </c>
      <c r="N361" s="231"/>
      <c r="O361" s="498"/>
      <c r="P361" s="231"/>
      <c r="Q361" s="405"/>
      <c r="R361" s="231"/>
      <c r="S361" s="231"/>
      <c r="T361" s="231"/>
      <c r="U361" s="231"/>
      <c r="V361" s="230"/>
      <c r="W361" s="231"/>
      <c r="X361" s="231"/>
      <c r="Y361" s="499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500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67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7" si="8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486"/>
      <c r="G362" s="378" t="s">
        <v>450</v>
      </c>
      <c r="H362" s="298" t="s">
        <v>69</v>
      </c>
      <c r="I362" s="497"/>
      <c r="J362" s="312"/>
      <c r="K362" s="313"/>
      <c r="L362" s="429">
        <f t="shared" si="4"/>
        <v>0</v>
      </c>
      <c r="M362" s="313"/>
      <c r="N362" s="314"/>
      <c r="O362" s="501"/>
      <c r="P362" s="314"/>
      <c r="Q362" s="315"/>
      <c r="R362" s="314"/>
      <c r="S362" s="314"/>
      <c r="T362" s="314"/>
      <c r="U362" s="314"/>
      <c r="V362" s="312"/>
      <c r="W362" s="314"/>
      <c r="X362" s="314"/>
      <c r="Y362" s="502"/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3"/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4"/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5"/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486"/>
      <c r="G363" s="378" t="s">
        <v>451</v>
      </c>
      <c r="H363" s="298" t="s">
        <v>69</v>
      </c>
      <c r="I363" s="497"/>
      <c r="J363" s="312"/>
      <c r="K363" s="313"/>
      <c r="L363" s="429">
        <f t="shared" si="4"/>
        <v>0</v>
      </c>
      <c r="M363" s="313"/>
      <c r="N363" s="314"/>
      <c r="O363" s="501"/>
      <c r="P363" s="314"/>
      <c r="Q363" s="315"/>
      <c r="R363" s="314"/>
      <c r="S363" s="314"/>
      <c r="T363" s="314"/>
      <c r="U363" s="314"/>
      <c r="V363" s="312"/>
      <c r="W363" s="314"/>
      <c r="X363" s="314"/>
      <c r="Y363" s="502"/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3"/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4"/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5"/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486"/>
      <c r="G364" s="378" t="s">
        <v>452</v>
      </c>
      <c r="H364" s="298" t="s">
        <v>69</v>
      </c>
      <c r="I364" s="497"/>
      <c r="J364" s="312"/>
      <c r="K364" s="313"/>
      <c r="L364" s="429">
        <f t="shared" si="4"/>
        <v>0</v>
      </c>
      <c r="M364" s="313"/>
      <c r="N364" s="314"/>
      <c r="O364" s="501"/>
      <c r="P364" s="314"/>
      <c r="Q364" s="315"/>
      <c r="R364" s="314"/>
      <c r="S364" s="314"/>
      <c r="T364" s="314"/>
      <c r="U364" s="314"/>
      <c r="V364" s="312"/>
      <c r="W364" s="314"/>
      <c r="X364" s="314"/>
      <c r="Y364" s="502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3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4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5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168"/>
      <c r="C365" s="168"/>
      <c r="D365" s="168"/>
      <c r="E365" s="170"/>
      <c r="F365" s="194">
        <v>1113219</v>
      </c>
      <c r="G365" s="238" t="s">
        <v>413</v>
      </c>
      <c r="H365" s="178" t="s">
        <v>42</v>
      </c>
      <c r="I365" s="168"/>
      <c r="J365" s="157"/>
      <c r="K365" s="493">
        <v>0</v>
      </c>
      <c r="L365" s="159">
        <f t="shared" si="4"/>
        <v>0</v>
      </c>
      <c r="M365" s="494">
        <v>0</v>
      </c>
      <c r="N365" s="268"/>
      <c r="O365" s="384"/>
      <c r="P365" s="268"/>
      <c r="Q365" s="407"/>
      <c r="R365" s="268"/>
      <c r="S365" s="268"/>
      <c r="T365" s="268"/>
      <c r="U365" s="268"/>
      <c r="V365" s="158"/>
      <c r="W365" s="268"/>
      <c r="X365" s="268"/>
      <c r="Y365" s="385"/>
      <c r="Z365" s="268"/>
      <c r="AA365" s="407"/>
      <c r="AB365" s="268"/>
      <c r="AC365" s="268"/>
      <c r="AD365" s="268"/>
      <c r="AE365" s="268"/>
      <c r="AF365" s="158"/>
      <c r="AG365" s="268"/>
      <c r="AH365" s="268"/>
      <c r="AI365" s="386"/>
      <c r="AJ365" s="268"/>
      <c r="AK365" s="407"/>
      <c r="AL365" s="268"/>
      <c r="AM365" s="268"/>
      <c r="AN365" s="268"/>
      <c r="AO365" s="268"/>
      <c r="AP365" s="158"/>
      <c r="AQ365" s="268"/>
      <c r="AR365" s="268"/>
      <c r="AS365" s="495"/>
      <c r="AT365" s="268"/>
      <c r="AU365" s="407"/>
      <c r="AV365" s="268"/>
      <c r="AW365" s="268"/>
      <c r="AX365" s="268"/>
      <c r="AY365" s="268"/>
      <c r="AZ365" s="158"/>
      <c r="BA365" s="268"/>
      <c r="BB365" s="268"/>
      <c r="BC365" s="511"/>
      <c r="BD365" s="268"/>
      <c r="BE365" s="407"/>
      <c r="BF365" s="268"/>
      <c r="BG365" s="268"/>
      <c r="BH365" s="268"/>
      <c r="BI365" s="268"/>
      <c r="BJ365" s="158"/>
      <c r="BK365" s="268"/>
      <c r="BL365" s="268"/>
      <c r="BM365" s="515"/>
      <c r="BN365" s="268"/>
      <c r="BO365" s="407"/>
      <c r="BP365" s="268"/>
      <c r="BQ365" s="268"/>
      <c r="BR365" s="268"/>
      <c r="BS365" s="268"/>
      <c r="BT365" s="158"/>
      <c r="BU365" s="268"/>
      <c r="BV365" s="268"/>
      <c r="BW365" s="496"/>
      <c r="BX365" s="173">
        <v>0</v>
      </c>
      <c r="BY365" s="210">
        <f t="shared" si="7"/>
        <v>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8"/>
        <v>0</v>
      </c>
      <c r="CE365" s="173"/>
    </row>
    <row r="366" spans="1:83" ht="26.25">
      <c r="A366" s="167">
        <v>365</v>
      </c>
      <c r="B366" s="168"/>
      <c r="C366" s="168"/>
      <c r="D366" s="168"/>
      <c r="E366" s="170"/>
      <c r="F366" s="303">
        <v>1113220</v>
      </c>
      <c r="G366" s="433" t="s">
        <v>414</v>
      </c>
      <c r="H366" s="178" t="s">
        <v>42</v>
      </c>
      <c r="I366" s="168"/>
      <c r="J366" s="157"/>
      <c r="K366" s="313">
        <v>0</v>
      </c>
      <c r="L366" s="159">
        <f t="shared" ref="L366:L375" si="9">SUM(O366,Y366,AI366,AS366,BC366,BM366,BW366)</f>
        <v>0</v>
      </c>
      <c r="M366" s="455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0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>
        <v>0</v>
      </c>
      <c r="BY366" s="210">
        <f t="shared" si="7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8"/>
        <v>0</v>
      </c>
      <c r="CE366" s="173"/>
    </row>
    <row r="367" spans="1:83" ht="26.25">
      <c r="A367" s="167">
        <v>366</v>
      </c>
      <c r="B367" s="168"/>
      <c r="C367" s="168"/>
      <c r="D367" s="168"/>
      <c r="E367" s="170"/>
      <c r="F367" s="194">
        <v>1113218</v>
      </c>
      <c r="G367" s="238" t="s">
        <v>415</v>
      </c>
      <c r="H367" s="178" t="s">
        <v>42</v>
      </c>
      <c r="I367" s="168"/>
      <c r="J367" s="157"/>
      <c r="K367" s="313">
        <v>0</v>
      </c>
      <c r="L367" s="159">
        <f t="shared" si="9"/>
        <v>0</v>
      </c>
      <c r="M367" s="455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0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7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8"/>
        <v>0</v>
      </c>
      <c r="CE367" s="173"/>
    </row>
    <row r="368" spans="1:83" ht="26.25">
      <c r="A368" s="167">
        <v>367</v>
      </c>
      <c r="B368" s="168"/>
      <c r="C368" s="168"/>
      <c r="D368" s="168"/>
      <c r="E368" s="170"/>
      <c r="F368" s="198">
        <v>1113221</v>
      </c>
      <c r="G368" s="287" t="s">
        <v>416</v>
      </c>
      <c r="H368" s="256" t="s">
        <v>42</v>
      </c>
      <c r="I368" s="187"/>
      <c r="J368" s="459"/>
      <c r="K368" s="313">
        <v>0</v>
      </c>
      <c r="L368" s="159">
        <f t="shared" si="9"/>
        <v>0</v>
      </c>
      <c r="M368" s="456"/>
      <c r="N368" s="231"/>
      <c r="O368" s="387"/>
      <c r="P368" s="173"/>
      <c r="Q368" s="210"/>
      <c r="R368" s="173"/>
      <c r="S368" s="173"/>
      <c r="T368" s="173"/>
      <c r="U368" s="173"/>
      <c r="V368" s="158"/>
      <c r="W368" s="173"/>
      <c r="X368" s="173"/>
      <c r="Y368" s="389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91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93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12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16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30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6.25">
      <c r="A369" s="167">
        <v>368</v>
      </c>
      <c r="B369" s="187"/>
      <c r="C369" s="187"/>
      <c r="D369" s="187"/>
      <c r="E369" s="253"/>
      <c r="F369" s="354">
        <v>1113222</v>
      </c>
      <c r="G369" s="334" t="s">
        <v>426</v>
      </c>
      <c r="H369" s="425" t="s">
        <v>42</v>
      </c>
      <c r="I369" s="298"/>
      <c r="J369" s="460"/>
      <c r="K369" s="313"/>
      <c r="L369" s="159">
        <f t="shared" si="9"/>
        <v>0</v>
      </c>
      <c r="M369" s="457"/>
      <c r="N369" s="317"/>
      <c r="O369" s="362"/>
      <c r="P369" s="428"/>
      <c r="Q369" s="210"/>
      <c r="R369" s="173"/>
      <c r="S369" s="173"/>
      <c r="T369" s="173"/>
      <c r="U369" s="173"/>
      <c r="V369" s="158"/>
      <c r="W369" s="173"/>
      <c r="X369" s="427"/>
      <c r="Y369" s="364"/>
      <c r="Z369" s="428"/>
      <c r="AA369" s="210"/>
      <c r="AB369" s="173"/>
      <c r="AC369" s="173"/>
      <c r="AD369" s="173"/>
      <c r="AE369" s="173"/>
      <c r="AF369" s="158"/>
      <c r="AG369" s="173"/>
      <c r="AH369" s="427"/>
      <c r="AI369" s="363"/>
      <c r="AJ369" s="428"/>
      <c r="AK369" s="210"/>
      <c r="AL369" s="173"/>
      <c r="AM369" s="173"/>
      <c r="AN369" s="173"/>
      <c r="AO369" s="173"/>
      <c r="AP369" s="158"/>
      <c r="AQ369" s="173"/>
      <c r="AR369" s="427"/>
      <c r="AS369" s="365"/>
      <c r="AT369" s="428"/>
      <c r="AU369" s="210"/>
      <c r="AV369" s="173"/>
      <c r="AW369" s="173"/>
      <c r="AX369" s="173"/>
      <c r="AY369" s="173"/>
      <c r="AZ369" s="158"/>
      <c r="BA369" s="173"/>
      <c r="BB369" s="427"/>
      <c r="BC369" s="513"/>
      <c r="BD369" s="428"/>
      <c r="BE369" s="210"/>
      <c r="BF369" s="173"/>
      <c r="BG369" s="173"/>
      <c r="BH369" s="173"/>
      <c r="BI369" s="173"/>
      <c r="BJ369" s="158"/>
      <c r="BK369" s="173"/>
      <c r="BL369" s="427"/>
      <c r="BM369" s="517"/>
      <c r="BN369" s="428"/>
      <c r="BO369" s="210"/>
      <c r="BP369" s="173"/>
      <c r="BQ369" s="173"/>
      <c r="BR369" s="173"/>
      <c r="BS369" s="173"/>
      <c r="BT369" s="158"/>
      <c r="BU369" s="173"/>
      <c r="BV369" s="427"/>
      <c r="BW369" s="367"/>
      <c r="BX369" s="428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167">
        <v>369</v>
      </c>
      <c r="B370" s="318"/>
      <c r="C370" s="437"/>
      <c r="D370" s="438"/>
      <c r="E370" s="253"/>
      <c r="F370" s="439">
        <v>1113223</v>
      </c>
      <c r="G370" s="440" t="s">
        <v>428</v>
      </c>
      <c r="H370" s="256" t="s">
        <v>42</v>
      </c>
      <c r="I370" s="437"/>
      <c r="J370" s="441"/>
      <c r="K370" s="313"/>
      <c r="L370" s="159">
        <f t="shared" si="9"/>
        <v>0</v>
      </c>
      <c r="M370" s="458"/>
      <c r="N370" s="441"/>
      <c r="O370" s="450"/>
      <c r="P370" s="428"/>
      <c r="Q370" s="210"/>
      <c r="R370" s="173"/>
      <c r="S370" s="173"/>
      <c r="T370" s="173"/>
      <c r="U370" s="173"/>
      <c r="V370" s="158"/>
      <c r="W370" s="173"/>
      <c r="X370" s="427"/>
      <c r="Y370" s="452"/>
      <c r="Z370" s="428"/>
      <c r="AA370" s="210"/>
      <c r="AB370" s="173"/>
      <c r="AC370" s="173"/>
      <c r="AD370" s="173"/>
      <c r="AE370" s="173"/>
      <c r="AF370" s="158"/>
      <c r="AG370" s="173"/>
      <c r="AH370" s="427"/>
      <c r="AI370" s="442"/>
      <c r="AJ370" s="428"/>
      <c r="AK370" s="210"/>
      <c r="AL370" s="173"/>
      <c r="AM370" s="173"/>
      <c r="AN370" s="173"/>
      <c r="AO370" s="173"/>
      <c r="AP370" s="158"/>
      <c r="AQ370" s="173"/>
      <c r="AR370" s="427"/>
      <c r="AS370" s="464"/>
      <c r="AT370" s="428"/>
      <c r="AU370" s="210"/>
      <c r="AV370" s="173"/>
      <c r="AW370" s="173"/>
      <c r="AX370" s="173"/>
      <c r="AY370" s="173"/>
      <c r="AZ370" s="158"/>
      <c r="BA370" s="173"/>
      <c r="BB370" s="427"/>
      <c r="BC370" s="514"/>
      <c r="BD370" s="428"/>
      <c r="BE370" s="210"/>
      <c r="BF370" s="173"/>
      <c r="BG370" s="173"/>
      <c r="BH370" s="173"/>
      <c r="BI370" s="173"/>
      <c r="BJ370" s="158"/>
      <c r="BK370" s="173"/>
      <c r="BL370" s="427"/>
      <c r="BM370" s="518"/>
      <c r="BN370" s="428"/>
      <c r="BO370" s="210"/>
      <c r="BP370" s="173"/>
      <c r="BQ370" s="173"/>
      <c r="BR370" s="173"/>
      <c r="BS370" s="173"/>
      <c r="BT370" s="158"/>
      <c r="BU370" s="173"/>
      <c r="BV370" s="427"/>
      <c r="BW370" s="443"/>
      <c r="BX370" s="428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167">
        <v>370</v>
      </c>
      <c r="B371" s="432"/>
      <c r="C371" s="318"/>
      <c r="D371" s="318"/>
      <c r="E371" s="299"/>
      <c r="F371" s="354">
        <v>1113224</v>
      </c>
      <c r="G371" s="378" t="s">
        <v>430</v>
      </c>
      <c r="H371" s="425" t="s">
        <v>42</v>
      </c>
      <c r="I371" s="318"/>
      <c r="J371" s="432"/>
      <c r="K371" s="313"/>
      <c r="L371" s="159">
        <f t="shared" si="9"/>
        <v>0</v>
      </c>
      <c r="M371" s="457"/>
      <c r="N371" s="318"/>
      <c r="O371" s="451"/>
      <c r="P371" s="428"/>
      <c r="Q371" s="210"/>
      <c r="R371" s="173"/>
      <c r="S371" s="173"/>
      <c r="T371" s="173"/>
      <c r="U371" s="173"/>
      <c r="V371" s="158"/>
      <c r="W371" s="173"/>
      <c r="X371" s="427"/>
      <c r="Y371" s="453"/>
      <c r="Z371" s="428"/>
      <c r="AA371" s="210"/>
      <c r="AB371" s="173"/>
      <c r="AC371" s="173"/>
      <c r="AD371" s="173"/>
      <c r="AE371" s="173"/>
      <c r="AF371" s="158"/>
      <c r="AG371" s="173"/>
      <c r="AH371" s="427"/>
      <c r="AI371" s="363"/>
      <c r="AJ371" s="428"/>
      <c r="AK371" s="210"/>
      <c r="AL371" s="173"/>
      <c r="AM371" s="173"/>
      <c r="AN371" s="173"/>
      <c r="AO371" s="173"/>
      <c r="AP371" s="158"/>
      <c r="AQ371" s="173"/>
      <c r="AR371" s="427"/>
      <c r="AS371" s="365"/>
      <c r="AT371" s="428"/>
      <c r="AU371" s="210"/>
      <c r="AV371" s="173"/>
      <c r="AW371" s="173"/>
      <c r="AX371" s="173"/>
      <c r="AY371" s="173"/>
      <c r="AZ371" s="158"/>
      <c r="BA371" s="173"/>
      <c r="BB371" s="427"/>
      <c r="BC371" s="513"/>
      <c r="BD371" s="428"/>
      <c r="BE371" s="210"/>
      <c r="BF371" s="173"/>
      <c r="BG371" s="173"/>
      <c r="BH371" s="173"/>
      <c r="BI371" s="173"/>
      <c r="BJ371" s="158"/>
      <c r="BK371" s="173"/>
      <c r="BL371" s="427"/>
      <c r="BM371" s="517"/>
      <c r="BN371" s="428"/>
      <c r="BO371" s="210"/>
      <c r="BP371" s="173"/>
      <c r="BQ371" s="173"/>
      <c r="BR371" s="173"/>
      <c r="BS371" s="173"/>
      <c r="BT371" s="158"/>
      <c r="BU371" s="173"/>
      <c r="BV371" s="427"/>
      <c r="BW371" s="367"/>
      <c r="BX371" s="428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167">
        <v>371</v>
      </c>
      <c r="B372" s="432"/>
      <c r="C372" s="318"/>
      <c r="D372" s="318"/>
      <c r="E372" s="299"/>
      <c r="F372" s="354">
        <v>1113225</v>
      </c>
      <c r="G372" s="378" t="s">
        <v>431</v>
      </c>
      <c r="H372" s="425" t="s">
        <v>42</v>
      </c>
      <c r="I372" s="318"/>
      <c r="J372" s="432"/>
      <c r="K372" s="313"/>
      <c r="L372" s="159">
        <f t="shared" si="9"/>
        <v>0</v>
      </c>
      <c r="M372" s="457"/>
      <c r="N372" s="318"/>
      <c r="O372" s="451"/>
      <c r="P372" s="428"/>
      <c r="Q372" s="210"/>
      <c r="R372" s="173"/>
      <c r="S372" s="173"/>
      <c r="T372" s="173"/>
      <c r="U372" s="173"/>
      <c r="V372" s="158"/>
      <c r="W372" s="173"/>
      <c r="X372" s="427"/>
      <c r="Y372" s="453"/>
      <c r="Z372" s="428"/>
      <c r="AA372" s="210"/>
      <c r="AB372" s="173"/>
      <c r="AC372" s="173"/>
      <c r="AD372" s="173"/>
      <c r="AE372" s="173"/>
      <c r="AF372" s="158"/>
      <c r="AG372" s="173"/>
      <c r="AH372" s="427"/>
      <c r="AI372" s="363"/>
      <c r="AJ372" s="428"/>
      <c r="AK372" s="210"/>
      <c r="AL372" s="173"/>
      <c r="AM372" s="173"/>
      <c r="AN372" s="173"/>
      <c r="AO372" s="173"/>
      <c r="AP372" s="158"/>
      <c r="AQ372" s="173"/>
      <c r="AR372" s="427"/>
      <c r="AS372" s="365"/>
      <c r="AT372" s="428"/>
      <c r="AU372" s="210"/>
      <c r="AV372" s="173"/>
      <c r="AW372" s="173"/>
      <c r="AX372" s="173"/>
      <c r="AY372" s="173"/>
      <c r="AZ372" s="158"/>
      <c r="BA372" s="173"/>
      <c r="BB372" s="427"/>
      <c r="BC372" s="513"/>
      <c r="BD372" s="428"/>
      <c r="BE372" s="210"/>
      <c r="BF372" s="173"/>
      <c r="BG372" s="173"/>
      <c r="BH372" s="173"/>
      <c r="BI372" s="173"/>
      <c r="BJ372" s="158"/>
      <c r="BK372" s="173"/>
      <c r="BL372" s="427"/>
      <c r="BM372" s="517"/>
      <c r="BN372" s="428"/>
      <c r="BO372" s="210"/>
      <c r="BP372" s="173"/>
      <c r="BQ372" s="173"/>
      <c r="BR372" s="173"/>
      <c r="BS372" s="173"/>
      <c r="BT372" s="158"/>
      <c r="BU372" s="173"/>
      <c r="BV372" s="427"/>
      <c r="BW372" s="367"/>
      <c r="BX372" s="428"/>
      <c r="BY372" s="210"/>
      <c r="BZ372" s="173"/>
      <c r="CA372" s="173"/>
      <c r="CB372" s="173"/>
      <c r="CC372" s="173"/>
      <c r="CD372" s="158"/>
      <c r="CE372" s="173"/>
    </row>
    <row r="373" spans="1:83" ht="29.25">
      <c r="A373" s="167">
        <v>372</v>
      </c>
      <c r="B373" s="432"/>
      <c r="C373" s="318"/>
      <c r="D373" s="318"/>
      <c r="E373" s="299"/>
      <c r="F373" s="354">
        <v>1113226</v>
      </c>
      <c r="G373" s="378" t="s">
        <v>443</v>
      </c>
      <c r="H373" s="256" t="s">
        <v>42</v>
      </c>
      <c r="I373" s="318"/>
      <c r="J373" s="432"/>
      <c r="K373" s="313"/>
      <c r="L373" s="159">
        <f t="shared" si="9"/>
        <v>0</v>
      </c>
      <c r="M373" s="457"/>
      <c r="N373" s="318"/>
      <c r="O373" s="451"/>
      <c r="P373" s="428"/>
      <c r="Q373" s="210"/>
      <c r="R373" s="173"/>
      <c r="S373" s="173"/>
      <c r="T373" s="173"/>
      <c r="U373" s="173"/>
      <c r="V373" s="158"/>
      <c r="W373" s="173"/>
      <c r="X373" s="427"/>
      <c r="Y373" s="453"/>
      <c r="Z373" s="428"/>
      <c r="AA373" s="210"/>
      <c r="AB373" s="173"/>
      <c r="AC373" s="173"/>
      <c r="AD373" s="173"/>
      <c r="AE373" s="173"/>
      <c r="AF373" s="158"/>
      <c r="AG373" s="173"/>
      <c r="AH373" s="427"/>
      <c r="AI373" s="363"/>
      <c r="AJ373" s="428"/>
      <c r="AK373" s="210"/>
      <c r="AL373" s="173"/>
      <c r="AM373" s="173"/>
      <c r="AN373" s="173"/>
      <c r="AO373" s="173"/>
      <c r="AP373" s="158"/>
      <c r="AQ373" s="173"/>
      <c r="AR373" s="427"/>
      <c r="AS373" s="365"/>
      <c r="AT373" s="428"/>
      <c r="AU373" s="210"/>
      <c r="AV373" s="173"/>
      <c r="AW373" s="173"/>
      <c r="AX373" s="173"/>
      <c r="AY373" s="173"/>
      <c r="AZ373" s="158"/>
      <c r="BA373" s="173"/>
      <c r="BB373" s="427"/>
      <c r="BC373" s="426"/>
      <c r="BD373" s="428"/>
      <c r="BE373" s="210"/>
      <c r="BF373" s="173"/>
      <c r="BG373" s="173"/>
      <c r="BH373" s="173"/>
      <c r="BI373" s="173"/>
      <c r="BJ373" s="158"/>
      <c r="BK373" s="173"/>
      <c r="BL373" s="427"/>
      <c r="BM373" s="463"/>
      <c r="BN373" s="428"/>
      <c r="BO373" s="210"/>
      <c r="BP373" s="173"/>
      <c r="BQ373" s="173"/>
      <c r="BR373" s="173"/>
      <c r="BS373" s="173"/>
      <c r="BT373" s="158"/>
      <c r="BU373" s="173"/>
      <c r="BV373" s="427"/>
      <c r="BW373" s="367"/>
      <c r="BX373" s="428"/>
      <c r="BY373" s="210"/>
      <c r="BZ373" s="173"/>
      <c r="CA373" s="173"/>
      <c r="CB373" s="173"/>
      <c r="CC373" s="173"/>
      <c r="CD373" s="158"/>
      <c r="CE373" s="173"/>
    </row>
    <row r="374" spans="1:83" ht="29.25">
      <c r="A374" s="167">
        <v>373</v>
      </c>
      <c r="B374" s="432"/>
      <c r="C374" s="318"/>
      <c r="D374" s="318"/>
      <c r="E374" s="299"/>
      <c r="F374" s="354">
        <v>1113227</v>
      </c>
      <c r="G374" s="378" t="s">
        <v>444</v>
      </c>
      <c r="H374" s="425" t="s">
        <v>42</v>
      </c>
      <c r="I374" s="318"/>
      <c r="J374" s="432"/>
      <c r="K374" s="313"/>
      <c r="L374" s="159">
        <f t="shared" si="9"/>
        <v>0</v>
      </c>
      <c r="M374" s="457"/>
      <c r="N374" s="318"/>
      <c r="O374" s="451"/>
      <c r="P374" s="428"/>
      <c r="Q374" s="210"/>
      <c r="R374" s="173"/>
      <c r="S374" s="173"/>
      <c r="T374" s="173"/>
      <c r="U374" s="173"/>
      <c r="V374" s="158"/>
      <c r="W374" s="173"/>
      <c r="X374" s="427"/>
      <c r="Y374" s="453"/>
      <c r="Z374" s="428"/>
      <c r="AA374" s="210"/>
      <c r="AB374" s="173"/>
      <c r="AC374" s="173"/>
      <c r="AD374" s="173"/>
      <c r="AE374" s="173"/>
      <c r="AF374" s="158"/>
      <c r="AG374" s="173"/>
      <c r="AH374" s="427"/>
      <c r="AI374" s="363"/>
      <c r="AJ374" s="428"/>
      <c r="AK374" s="210"/>
      <c r="AL374" s="173"/>
      <c r="AM374" s="173"/>
      <c r="AN374" s="173"/>
      <c r="AO374" s="173"/>
      <c r="AP374" s="158"/>
      <c r="AQ374" s="173"/>
      <c r="AR374" s="427"/>
      <c r="AS374" s="365"/>
      <c r="AT374" s="428"/>
      <c r="AU374" s="210"/>
      <c r="AV374" s="173"/>
      <c r="AW374" s="173"/>
      <c r="AX374" s="173"/>
      <c r="AY374" s="173"/>
      <c r="AZ374" s="158"/>
      <c r="BA374" s="173"/>
      <c r="BB374" s="427"/>
      <c r="BC374" s="426"/>
      <c r="BD374" s="428"/>
      <c r="BE374" s="210"/>
      <c r="BF374" s="173"/>
      <c r="BG374" s="173"/>
      <c r="BH374" s="173"/>
      <c r="BI374" s="173"/>
      <c r="BJ374" s="158"/>
      <c r="BK374" s="173"/>
      <c r="BL374" s="427"/>
      <c r="BM374" s="463"/>
      <c r="BN374" s="428"/>
      <c r="BO374" s="210"/>
      <c r="BP374" s="173"/>
      <c r="BQ374" s="173"/>
      <c r="BR374" s="173"/>
      <c r="BS374" s="173"/>
      <c r="BT374" s="158"/>
      <c r="BU374" s="173"/>
      <c r="BV374" s="427"/>
      <c r="BW374" s="367"/>
      <c r="BX374" s="428"/>
      <c r="BY374" s="210"/>
      <c r="BZ374" s="173"/>
      <c r="CA374" s="173"/>
      <c r="CB374" s="173"/>
      <c r="CC374" s="173"/>
      <c r="CD374" s="158"/>
      <c r="CE374" s="173"/>
    </row>
    <row r="375" spans="1:83" ht="29.25">
      <c r="A375" s="167">
        <v>374</v>
      </c>
      <c r="B375" s="436"/>
      <c r="C375" s="298"/>
      <c r="D375" s="298"/>
      <c r="E375" s="299"/>
      <c r="F375" s="354">
        <v>1113228</v>
      </c>
      <c r="G375" s="378" t="s">
        <v>445</v>
      </c>
      <c r="H375" s="425" t="s">
        <v>42</v>
      </c>
      <c r="I375" s="298"/>
      <c r="J375" s="460"/>
      <c r="K375" s="313"/>
      <c r="L375" s="159">
        <f t="shared" si="9"/>
        <v>0</v>
      </c>
      <c r="M375" s="457"/>
      <c r="N375" s="314"/>
      <c r="O375" s="362"/>
      <c r="P375" s="428"/>
      <c r="Q375" s="210"/>
      <c r="R375" s="173"/>
      <c r="S375" s="173"/>
      <c r="T375" s="173"/>
      <c r="U375" s="173"/>
      <c r="V375" s="158"/>
      <c r="W375" s="173"/>
      <c r="X375" s="427"/>
      <c r="Y375" s="364"/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363"/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365"/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426"/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463"/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367"/>
      <c r="BX375" s="428"/>
      <c r="BY375" s="210"/>
      <c r="BZ375" s="173"/>
      <c r="CA375" s="173"/>
      <c r="CB375" s="173"/>
      <c r="CC375" s="173"/>
      <c r="CD375" s="158"/>
      <c r="CE375" s="173"/>
    </row>
    <row r="376" spans="1:83" ht="29.25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386</v>
      </c>
      <c r="Q376" s="243">
        <v>316</v>
      </c>
      <c r="R376" s="242" t="s">
        <v>387</v>
      </c>
      <c r="S376" s="243"/>
      <c r="T376" s="244"/>
      <c r="U376" s="244"/>
      <c r="V376" s="244"/>
      <c r="W376" s="236"/>
      <c r="X376" s="236"/>
      <c r="Y376" s="291"/>
      <c r="Z376" s="245"/>
      <c r="AA376" s="243">
        <v>316</v>
      </c>
      <c r="AB376" s="242" t="s">
        <v>387</v>
      </c>
      <c r="AC376" s="243"/>
      <c r="AD376" s="244"/>
      <c r="AE376" s="244"/>
      <c r="AF376" s="244"/>
      <c r="AG376" s="236"/>
      <c r="AH376" s="236"/>
      <c r="AI376" s="291"/>
      <c r="AJ376" s="245"/>
      <c r="AK376" s="243">
        <v>316</v>
      </c>
      <c r="AL376" s="242" t="s">
        <v>387</v>
      </c>
      <c r="AM376" s="243"/>
      <c r="AN376" s="244"/>
      <c r="AO376" s="244"/>
      <c r="AP376" s="244"/>
      <c r="AQ376" s="236"/>
      <c r="AR376" s="236"/>
      <c r="AS376" s="291"/>
      <c r="AT376" s="245"/>
      <c r="AU376" s="243">
        <v>316</v>
      </c>
      <c r="AV376" s="242" t="s">
        <v>387</v>
      </c>
      <c r="AW376" s="243"/>
      <c r="AX376" s="244"/>
      <c r="AY376" s="244"/>
      <c r="AZ376" s="244"/>
      <c r="BA376" s="236"/>
      <c r="BB376" s="236"/>
      <c r="BC376" s="291"/>
      <c r="BD376" s="245"/>
      <c r="BE376" s="243">
        <v>316</v>
      </c>
      <c r="BF376" s="242" t="s">
        <v>387</v>
      </c>
      <c r="BG376" s="243"/>
      <c r="BH376" s="244"/>
      <c r="BI376" s="244"/>
      <c r="BJ376" s="244"/>
      <c r="BK376" s="236"/>
      <c r="BL376" s="236"/>
      <c r="BM376" s="291"/>
      <c r="BN376" s="245"/>
      <c r="BO376" s="243">
        <v>316</v>
      </c>
      <c r="BP376" s="242" t="s">
        <v>387</v>
      </c>
      <c r="BQ376" s="243"/>
      <c r="BR376" s="244"/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388</v>
      </c>
      <c r="P377" s="245"/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390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391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292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392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292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393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292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/>
      <c r="Q382" s="243"/>
      <c r="R382" s="242"/>
      <c r="S382" s="243"/>
      <c r="T382" s="242"/>
      <c r="U382" s="244"/>
      <c r="V382" s="244"/>
      <c r="W382" s="236"/>
      <c r="X382" s="236"/>
      <c r="Y382" s="292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9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92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9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92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customHeight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7"/>
      <c r="O383" s="242"/>
      <c r="Q383" s="243"/>
      <c r="R383" s="242"/>
      <c r="S383" s="243"/>
      <c r="T383" s="242"/>
      <c r="U383" s="244"/>
      <c r="V383" s="244"/>
      <c r="W383" s="236"/>
      <c r="X383" s="236"/>
      <c r="Y383" s="292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9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92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9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92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/>
      <c r="Q384" s="243"/>
      <c r="R384" s="242"/>
      <c r="S384" s="243"/>
      <c r="T384" s="242"/>
      <c r="U384" s="244"/>
      <c r="V384" s="244"/>
      <c r="W384" s="236"/>
      <c r="X384" s="236"/>
      <c r="Y384" s="292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9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92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9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92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</sheetData>
  <autoFilter ref="H1:H381" xr:uid="{00000000-0001-0000-0300-000000000000}"/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37"/>
      <c r="C1" s="637"/>
      <c r="D1" s="637"/>
      <c r="E1" s="637"/>
      <c r="F1" s="639"/>
      <c r="G1" s="116"/>
      <c r="H1" s="640" t="s">
        <v>15</v>
      </c>
      <c r="I1" s="641"/>
      <c r="J1" s="641"/>
      <c r="K1" s="641"/>
      <c r="L1" s="641"/>
      <c r="M1" s="642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3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4"/>
      <c r="BD2" s="644"/>
      <c r="BE2" s="645"/>
      <c r="BF2" s="647" t="s">
        <v>368</v>
      </c>
      <c r="BG2" s="648"/>
      <c r="BH2" s="648"/>
      <c r="BI2" s="648"/>
      <c r="BJ2" s="648"/>
      <c r="BK2" s="649"/>
      <c r="BL2" s="646" t="s">
        <v>19</v>
      </c>
      <c r="BM2" s="644"/>
      <c r="BN2" s="644"/>
      <c r="BO2" s="645"/>
      <c r="BP2" s="647" t="s">
        <v>368</v>
      </c>
      <c r="BQ2" s="648"/>
      <c r="BR2" s="648"/>
      <c r="BS2" s="648"/>
      <c r="BT2" s="648"/>
      <c r="BU2" s="649"/>
      <c r="BV2" s="646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4"/>
      <c r="CJ2" s="645"/>
      <c r="CK2" s="646" t="s">
        <v>18</v>
      </c>
      <c r="CL2" s="644"/>
      <c r="CM2" s="645"/>
      <c r="CN2" s="646" t="s">
        <v>19</v>
      </c>
      <c r="CO2" s="644"/>
      <c r="CP2" s="645"/>
      <c r="CQ2" s="646" t="s">
        <v>20</v>
      </c>
      <c r="CR2" s="644"/>
      <c r="CS2" s="645"/>
      <c r="CT2" s="646" t="s">
        <v>14</v>
      </c>
      <c r="CU2" s="644"/>
      <c r="CV2" s="645"/>
      <c r="CW2" s="646" t="s">
        <v>15</v>
      </c>
      <c r="CX2" s="644"/>
      <c r="CY2" s="645"/>
      <c r="CZ2" s="646" t="s">
        <v>16</v>
      </c>
      <c r="DA2" s="644"/>
      <c r="DB2" s="645"/>
      <c r="DC2" s="646" t="s">
        <v>17</v>
      </c>
      <c r="DD2" s="644"/>
      <c r="DE2" s="645"/>
      <c r="DF2" s="646" t="s">
        <v>18</v>
      </c>
      <c r="DG2" s="644"/>
      <c r="DH2" s="645"/>
      <c r="DI2" s="646" t="s">
        <v>19</v>
      </c>
      <c r="DJ2" s="644"/>
      <c r="DK2" s="645"/>
      <c r="DL2" s="646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4"/>
      <c r="BD3" s="644"/>
      <c r="BE3" s="645"/>
      <c r="BF3" s="650"/>
      <c r="BG3" s="641"/>
      <c r="BH3" s="641"/>
      <c r="BI3" s="641"/>
      <c r="BJ3" s="641"/>
      <c r="BK3" s="642"/>
      <c r="BL3" s="646"/>
      <c r="BM3" s="644"/>
      <c r="BN3" s="644"/>
      <c r="BO3" s="645"/>
      <c r="BP3" s="650"/>
      <c r="BQ3" s="641"/>
      <c r="BR3" s="641"/>
      <c r="BS3" s="641"/>
      <c r="BT3" s="641"/>
      <c r="BU3" s="642"/>
      <c r="BV3" s="646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4"/>
      <c r="DH3" s="645"/>
      <c r="DI3" s="646"/>
      <c r="DJ3" s="644"/>
      <c r="DK3" s="645"/>
      <c r="DL3" s="646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6" t="s">
        <v>386</v>
      </c>
      <c r="P359" s="6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6" t="s">
        <v>386</v>
      </c>
      <c r="Z359" s="6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6" t="s">
        <v>386</v>
      </c>
      <c r="AJ359" s="6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6" t="s">
        <v>386</v>
      </c>
      <c r="AT359" s="6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6" t="s">
        <v>386</v>
      </c>
      <c r="BD359" s="6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6" t="s">
        <v>386</v>
      </c>
      <c r="BN359" s="6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6" t="s">
        <v>386</v>
      </c>
      <c r="BX359" s="637"/>
      <c r="BY359" s="6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6" t="s">
        <v>391</v>
      </c>
      <c r="P362" s="6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6" t="s">
        <v>391</v>
      </c>
      <c r="Z362" s="6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6" t="s">
        <v>391</v>
      </c>
      <c r="AJ362" s="6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6" t="s">
        <v>391</v>
      </c>
      <c r="AT362" s="6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6" t="s">
        <v>391</v>
      </c>
      <c r="BD362" s="6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6" t="s">
        <v>391</v>
      </c>
      <c r="BN362" s="6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6" t="s">
        <v>391</v>
      </c>
      <c r="BX362" s="637"/>
      <c r="BY362" s="637"/>
      <c r="BZ362" s="637"/>
      <c r="CA362" s="637"/>
      <c r="CB362" s="637"/>
      <c r="CC362" s="637"/>
      <c r="CD362" s="637"/>
      <c r="CE362" s="6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6" t="s">
        <v>392</v>
      </c>
      <c r="P363" s="6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6" t="s">
        <v>392</v>
      </c>
      <c r="Z363" s="6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6" t="s">
        <v>392</v>
      </c>
      <c r="AJ363" s="6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6" t="s">
        <v>392</v>
      </c>
      <c r="AT363" s="6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6" t="s">
        <v>392</v>
      </c>
      <c r="BD363" s="6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6" t="s">
        <v>392</v>
      </c>
      <c r="BN363" s="6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6" t="s">
        <v>392</v>
      </c>
      <c r="BX363" s="637"/>
      <c r="BY363" s="637"/>
      <c r="BZ363" s="637"/>
      <c r="CA363" s="637"/>
      <c r="CB363" s="637"/>
      <c r="CC363" s="637"/>
      <c r="CD363" s="637"/>
      <c r="CE363" s="6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6" t="s">
        <v>393</v>
      </c>
      <c r="P364" s="6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6" t="s">
        <v>393</v>
      </c>
      <c r="Z364" s="6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6" t="s">
        <v>393</v>
      </c>
      <c r="AJ364" s="6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6" t="s">
        <v>393</v>
      </c>
      <c r="AT364" s="6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6" t="s">
        <v>393</v>
      </c>
      <c r="BD364" s="6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6" t="s">
        <v>393</v>
      </c>
      <c r="BN364" s="6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6" t="s">
        <v>393</v>
      </c>
      <c r="BX364" s="637"/>
      <c r="BY364" s="637"/>
      <c r="BZ364" s="637"/>
      <c r="CA364" s="637"/>
      <c r="CB364" s="637"/>
      <c r="CC364" s="637"/>
      <c r="CD364" s="637"/>
      <c r="CE364" s="6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E382"/>
  <sheetViews>
    <sheetView topLeftCell="B5" zoomScale="90" zoomScaleNormal="90" workbookViewId="0">
      <selection activeCell="CG369" sqref="CG3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10" t="s">
        <v>5</v>
      </c>
      <c r="G1" s="611" t="s">
        <v>6</v>
      </c>
      <c r="H1" s="155" t="s">
        <v>7</v>
      </c>
      <c r="I1" s="612" t="s">
        <v>8</v>
      </c>
      <c r="J1" s="613"/>
      <c r="K1" s="614"/>
      <c r="L1" s="627"/>
      <c r="M1" s="628"/>
      <c r="N1" s="634" t="s">
        <v>460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>
      <c r="A2" s="607"/>
      <c r="B2" s="607"/>
      <c r="C2" s="607"/>
      <c r="D2" s="607"/>
      <c r="E2" s="607"/>
      <c r="F2" s="607"/>
      <c r="G2" s="607"/>
      <c r="H2" s="246"/>
      <c r="I2" s="635" t="s">
        <v>11</v>
      </c>
      <c r="J2" s="635" t="s">
        <v>12</v>
      </c>
      <c r="K2" s="614" t="s">
        <v>13</v>
      </c>
      <c r="L2" s="627"/>
      <c r="M2" s="628"/>
      <c r="N2" s="620" t="s">
        <v>14</v>
      </c>
      <c r="O2" s="627"/>
      <c r="P2" s="627"/>
      <c r="Q2" s="628"/>
      <c r="R2" s="621" t="s">
        <v>368</v>
      </c>
      <c r="S2" s="622"/>
      <c r="T2" s="622"/>
      <c r="U2" s="622"/>
      <c r="V2" s="622"/>
      <c r="W2" s="623"/>
      <c r="X2" s="620" t="s">
        <v>15</v>
      </c>
      <c r="Y2" s="627"/>
      <c r="Z2" s="627"/>
      <c r="AA2" s="628"/>
      <c r="AB2" s="621" t="s">
        <v>368</v>
      </c>
      <c r="AC2" s="622"/>
      <c r="AD2" s="622"/>
      <c r="AE2" s="622"/>
      <c r="AF2" s="622"/>
      <c r="AG2" s="623"/>
      <c r="AH2" s="620" t="s">
        <v>16</v>
      </c>
      <c r="AI2" s="627"/>
      <c r="AJ2" s="627"/>
      <c r="AK2" s="628"/>
      <c r="AL2" s="621" t="s">
        <v>368</v>
      </c>
      <c r="AM2" s="622"/>
      <c r="AN2" s="622"/>
      <c r="AO2" s="622"/>
      <c r="AP2" s="622"/>
      <c r="AQ2" s="623"/>
      <c r="AR2" s="620" t="s">
        <v>17</v>
      </c>
      <c r="AS2" s="627"/>
      <c r="AT2" s="627"/>
      <c r="AU2" s="628"/>
      <c r="AV2" s="621" t="s">
        <v>368</v>
      </c>
      <c r="AW2" s="622"/>
      <c r="AX2" s="622"/>
      <c r="AY2" s="622"/>
      <c r="AZ2" s="622"/>
      <c r="BA2" s="623"/>
      <c r="BB2" s="620" t="s">
        <v>18</v>
      </c>
      <c r="BC2" s="627"/>
      <c r="BD2" s="627"/>
      <c r="BE2" s="628"/>
      <c r="BF2" s="621" t="s">
        <v>368</v>
      </c>
      <c r="BG2" s="622"/>
      <c r="BH2" s="622"/>
      <c r="BI2" s="622"/>
      <c r="BJ2" s="622"/>
      <c r="BK2" s="623"/>
      <c r="BL2" s="620" t="s">
        <v>19</v>
      </c>
      <c r="BM2" s="627"/>
      <c r="BN2" s="627"/>
      <c r="BO2" s="628"/>
      <c r="BP2" s="621" t="s">
        <v>368</v>
      </c>
      <c r="BQ2" s="622"/>
      <c r="BR2" s="622"/>
      <c r="BS2" s="622"/>
      <c r="BT2" s="622"/>
      <c r="BU2" s="623"/>
      <c r="BV2" s="620" t="s">
        <v>20</v>
      </c>
      <c r="BW2" s="627"/>
      <c r="BX2" s="627"/>
      <c r="BY2" s="628"/>
      <c r="BZ2" s="621" t="s">
        <v>368</v>
      </c>
      <c r="CA2" s="622"/>
      <c r="CB2" s="622"/>
      <c r="CC2" s="622"/>
      <c r="CD2" s="622"/>
      <c r="CE2" s="623"/>
    </row>
    <row r="3" spans="1:83" ht="26.25">
      <c r="A3" s="607"/>
      <c r="B3" s="607"/>
      <c r="C3" s="607"/>
      <c r="D3" s="607"/>
      <c r="E3" s="607"/>
      <c r="F3" s="607"/>
      <c r="G3" s="607"/>
      <c r="H3" s="246"/>
      <c r="I3" s="607"/>
      <c r="J3" s="607"/>
      <c r="K3" s="614" t="s">
        <v>21</v>
      </c>
      <c r="L3" s="627"/>
      <c r="M3" s="628"/>
      <c r="N3" s="620"/>
      <c r="O3" s="627"/>
      <c r="P3" s="627"/>
      <c r="Q3" s="628"/>
      <c r="R3" s="624"/>
      <c r="S3" s="625"/>
      <c r="T3" s="625"/>
      <c r="U3" s="625"/>
      <c r="V3" s="625"/>
      <c r="W3" s="626"/>
      <c r="X3" s="620"/>
      <c r="Y3" s="627"/>
      <c r="Z3" s="627"/>
      <c r="AA3" s="628"/>
      <c r="AB3" s="624"/>
      <c r="AC3" s="625"/>
      <c r="AD3" s="625"/>
      <c r="AE3" s="625"/>
      <c r="AF3" s="625"/>
      <c r="AG3" s="626"/>
      <c r="AH3" s="620"/>
      <c r="AI3" s="627"/>
      <c r="AJ3" s="627"/>
      <c r="AK3" s="628"/>
      <c r="AL3" s="624"/>
      <c r="AM3" s="625"/>
      <c r="AN3" s="625"/>
      <c r="AO3" s="625"/>
      <c r="AP3" s="625"/>
      <c r="AQ3" s="626"/>
      <c r="AR3" s="620"/>
      <c r="AS3" s="627"/>
      <c r="AT3" s="627"/>
      <c r="AU3" s="628"/>
      <c r="AV3" s="624"/>
      <c r="AW3" s="625"/>
      <c r="AX3" s="625"/>
      <c r="AY3" s="625"/>
      <c r="AZ3" s="625"/>
      <c r="BA3" s="626"/>
      <c r="BB3" s="620"/>
      <c r="BC3" s="627"/>
      <c r="BD3" s="627"/>
      <c r="BE3" s="628"/>
      <c r="BF3" s="624"/>
      <c r="BG3" s="625"/>
      <c r="BH3" s="625"/>
      <c r="BI3" s="625"/>
      <c r="BJ3" s="625"/>
      <c r="BK3" s="626"/>
      <c r="BL3" s="620"/>
      <c r="BM3" s="627"/>
      <c r="BN3" s="627"/>
      <c r="BO3" s="628"/>
      <c r="BP3" s="624"/>
      <c r="BQ3" s="625"/>
      <c r="BR3" s="625"/>
      <c r="BS3" s="625"/>
      <c r="BT3" s="625"/>
      <c r="BU3" s="626"/>
      <c r="BV3" s="620"/>
      <c r="BW3" s="627"/>
      <c r="BX3" s="627"/>
      <c r="BY3" s="628"/>
      <c r="BZ3" s="624"/>
      <c r="CA3" s="625"/>
      <c r="CB3" s="625"/>
      <c r="CC3" s="625"/>
      <c r="CD3" s="625"/>
      <c r="CE3" s="626"/>
    </row>
    <row r="4" spans="1:83" ht="56.25" customHeight="1">
      <c r="A4" s="608"/>
      <c r="B4" s="608"/>
      <c r="C4" s="608"/>
      <c r="D4" s="608"/>
      <c r="E4" s="608"/>
      <c r="F4" s="608"/>
      <c r="G4" s="608"/>
      <c r="H4" s="247"/>
      <c r="I4" s="608"/>
      <c r="J4" s="6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51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6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6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43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86"/>
      <c r="E356" s="253"/>
      <c r="F356" s="520">
        <v>20059086</v>
      </c>
      <c r="G356" s="538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11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6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5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5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39" t="s">
        <v>437</v>
      </c>
      <c r="H368" s="298" t="s">
        <v>69</v>
      </c>
      <c r="I368" s="541"/>
      <c r="J368" s="318"/>
      <c r="K368" s="313">
        <v>0</v>
      </c>
      <c r="L368" s="429"/>
      <c r="M368" s="383"/>
      <c r="N368" s="318"/>
      <c r="O368" s="388"/>
      <c r="Y368" s="390"/>
      <c r="AI368" s="392"/>
      <c r="AS368" s="394"/>
      <c r="BC368" s="396"/>
      <c r="BM368" s="398"/>
      <c r="BW368" s="380"/>
    </row>
    <row r="369" spans="1:75" ht="24" customHeight="1">
      <c r="A369" s="294">
        <v>357</v>
      </c>
      <c r="B369" s="522"/>
      <c r="C369" s="522"/>
      <c r="D369" s="522"/>
      <c r="E369" s="253"/>
      <c r="F369" s="523">
        <v>20059085</v>
      </c>
      <c r="G369" s="540" t="s">
        <v>438</v>
      </c>
      <c r="H369" s="298" t="s">
        <v>69</v>
      </c>
      <c r="I369" s="542"/>
      <c r="J369" s="522"/>
      <c r="K369" s="546">
        <f>SUBTOTAL(9,K319:K367)</f>
        <v>0</v>
      </c>
      <c r="L369" s="531"/>
      <c r="M369" s="461"/>
      <c r="N369" s="522"/>
      <c r="O369" s="524"/>
      <c r="Y369" s="525"/>
      <c r="AI369" s="526"/>
      <c r="AS369" s="527"/>
      <c r="BC369" s="528"/>
      <c r="BM369" s="529"/>
      <c r="BW369" s="530"/>
    </row>
    <row r="370" spans="1:75" ht="24" customHeight="1">
      <c r="A370" s="297"/>
      <c r="B370" s="318"/>
      <c r="C370" s="318"/>
      <c r="D370" s="318"/>
      <c r="E370" s="299"/>
      <c r="F370" s="354">
        <v>20059084</v>
      </c>
      <c r="G370" s="334" t="s">
        <v>437</v>
      </c>
      <c r="H370" s="298" t="s">
        <v>69</v>
      </c>
      <c r="I370" s="318"/>
      <c r="J370" s="318"/>
      <c r="K370" s="547"/>
      <c r="L370" s="531"/>
      <c r="M370" s="548"/>
      <c r="N370" s="318"/>
      <c r="O370" s="532"/>
      <c r="Y370" s="533"/>
      <c r="AI370" s="534"/>
      <c r="AS370" s="535"/>
      <c r="BC370" s="536"/>
      <c r="BM370" s="537"/>
      <c r="BW370" s="416"/>
    </row>
    <row r="371" spans="1:75" ht="24" customHeight="1">
      <c r="A371" s="297"/>
      <c r="B371" s="318"/>
      <c r="C371" s="318"/>
      <c r="D371" s="318"/>
      <c r="E371" s="299"/>
      <c r="F371" s="354">
        <v>20057187</v>
      </c>
      <c r="G371" s="334" t="s">
        <v>453</v>
      </c>
      <c r="H371" s="298" t="s">
        <v>69</v>
      </c>
      <c r="I371" s="318"/>
      <c r="J371" s="318"/>
      <c r="K371" s="547"/>
      <c r="L371" s="531"/>
      <c r="M371" s="548"/>
      <c r="N371" s="318"/>
      <c r="O371" s="532"/>
      <c r="Y371" s="533"/>
      <c r="AI371" s="534"/>
      <c r="AS371" s="535"/>
      <c r="BC371" s="536"/>
      <c r="BM371" s="537"/>
      <c r="BW371" s="416"/>
    </row>
    <row r="372" spans="1:75" ht="24" customHeight="1">
      <c r="A372" s="297"/>
      <c r="B372" s="318"/>
      <c r="C372" s="318"/>
      <c r="D372" s="318"/>
      <c r="E372" s="299"/>
      <c r="F372" s="544">
        <v>20059413</v>
      </c>
      <c r="G372" s="545" t="s">
        <v>448</v>
      </c>
      <c r="H372" s="298" t="s">
        <v>69</v>
      </c>
      <c r="I372" s="318"/>
      <c r="J372" s="318"/>
      <c r="K372" s="547"/>
      <c r="L372" s="531"/>
      <c r="M372" s="548"/>
      <c r="N372" s="318"/>
      <c r="O372" s="532"/>
      <c r="Y372" s="533"/>
      <c r="AI372" s="534"/>
      <c r="AS372" s="535"/>
      <c r="BC372" s="536"/>
      <c r="BM372" s="537"/>
      <c r="BW372" s="416"/>
    </row>
    <row r="373" spans="1:75" ht="24" customHeight="1">
      <c r="A373" s="297"/>
      <c r="B373" s="318"/>
      <c r="C373" s="318"/>
      <c r="D373" s="318"/>
      <c r="E373" s="299"/>
      <c r="F373" s="549">
        <v>20059414</v>
      </c>
      <c r="G373" s="550" t="s">
        <v>449</v>
      </c>
      <c r="H373" s="298" t="s">
        <v>69</v>
      </c>
      <c r="I373" s="318"/>
      <c r="J373" s="318"/>
      <c r="K373" s="547"/>
      <c r="L373" s="531"/>
      <c r="M373" s="548"/>
      <c r="N373" s="318"/>
      <c r="O373" s="532"/>
      <c r="Y373" s="533"/>
      <c r="AI373" s="534"/>
      <c r="AS373" s="535"/>
      <c r="BC373" s="536"/>
      <c r="BM373" s="537"/>
      <c r="BW373" s="416"/>
    </row>
    <row r="374" spans="1:75" ht="24" customHeight="1">
      <c r="A374" s="297"/>
      <c r="B374" s="318"/>
      <c r="C374" s="318"/>
      <c r="D374" s="318"/>
      <c r="E374" s="299"/>
      <c r="F374" s="544"/>
      <c r="G374" s="334" t="s">
        <v>450</v>
      </c>
      <c r="H374" s="298" t="s">
        <v>69</v>
      </c>
      <c r="I374" s="318"/>
      <c r="J374" s="318"/>
      <c r="K374" s="547"/>
      <c r="L374" s="531"/>
      <c r="M374" s="548"/>
      <c r="N374" s="318"/>
      <c r="O374" s="532"/>
      <c r="Y374" s="533"/>
      <c r="AI374" s="534"/>
      <c r="AS374" s="535"/>
      <c r="BC374" s="536"/>
      <c r="BM374" s="537"/>
      <c r="BW374" s="416"/>
    </row>
    <row r="375" spans="1:75" ht="24" customHeight="1">
      <c r="A375" s="297"/>
      <c r="B375" s="318"/>
      <c r="C375" s="318"/>
      <c r="D375" s="318"/>
      <c r="E375" s="299"/>
      <c r="F375" s="544"/>
      <c r="G375" s="334" t="s">
        <v>451</v>
      </c>
      <c r="H375" s="298" t="s">
        <v>69</v>
      </c>
      <c r="I375" s="318"/>
      <c r="J375" s="318"/>
      <c r="K375" s="547"/>
      <c r="L375" s="531"/>
      <c r="M375" s="548"/>
      <c r="N375" s="318"/>
      <c r="O375" s="532"/>
      <c r="Y375" s="533"/>
      <c r="AI375" s="534"/>
      <c r="AS375" s="535"/>
      <c r="BC375" s="536"/>
      <c r="BM375" s="537"/>
      <c r="BW375" s="416"/>
    </row>
    <row r="376" spans="1:75" ht="24" customHeight="1">
      <c r="A376" s="297"/>
      <c r="B376" s="318"/>
      <c r="C376" s="318"/>
      <c r="D376" s="318"/>
      <c r="E376" s="299"/>
      <c r="F376" s="544"/>
      <c r="G376" s="334" t="s">
        <v>452</v>
      </c>
      <c r="H376" s="298" t="s">
        <v>69</v>
      </c>
      <c r="I376" s="318"/>
      <c r="J376" s="318"/>
      <c r="K376" s="547"/>
      <c r="L376" s="531"/>
      <c r="M376" s="548"/>
      <c r="N376" s="318"/>
      <c r="O376" s="532"/>
      <c r="Y376" s="533"/>
      <c r="AI376" s="534"/>
      <c r="AS376" s="535"/>
      <c r="BC376" s="536"/>
      <c r="BM376" s="537"/>
      <c r="BW376" s="416"/>
    </row>
    <row r="377" spans="1:75" ht="24" customHeight="1">
      <c r="A377" s="297"/>
      <c r="B377" s="318"/>
      <c r="C377" s="318"/>
      <c r="D377" s="318"/>
      <c r="E377" s="299"/>
      <c r="F377" s="298"/>
      <c r="G377" s="334" t="s">
        <v>454</v>
      </c>
      <c r="H377" s="298" t="s">
        <v>69</v>
      </c>
      <c r="I377" s="318"/>
      <c r="J377" s="318"/>
      <c r="K377" s="547"/>
      <c r="L377" s="531"/>
      <c r="M377" s="548"/>
      <c r="N377" s="318"/>
      <c r="O377" s="532"/>
      <c r="Y377" s="533"/>
      <c r="AI377" s="534"/>
      <c r="AS377" s="535"/>
      <c r="BC377" s="536"/>
      <c r="BM377" s="537"/>
      <c r="BW377" s="416"/>
    </row>
    <row r="378" spans="1:75" ht="24" customHeight="1">
      <c r="A378" s="297"/>
      <c r="B378" s="318"/>
      <c r="C378" s="318"/>
      <c r="D378" s="318"/>
      <c r="E378" s="299"/>
      <c r="F378" s="298"/>
      <c r="G378" s="334" t="s">
        <v>455</v>
      </c>
      <c r="H378" s="298" t="s">
        <v>69</v>
      </c>
      <c r="I378" s="318"/>
      <c r="J378" s="318"/>
      <c r="K378" s="547"/>
      <c r="L378" s="531"/>
      <c r="M378" s="548"/>
      <c r="N378" s="318"/>
      <c r="O378" s="532"/>
      <c r="Y378" s="533"/>
      <c r="AI378" s="534"/>
      <c r="AS378" s="535"/>
      <c r="BC378" s="536"/>
      <c r="BM378" s="537"/>
      <c r="BW378" s="416"/>
    </row>
    <row r="379" spans="1:75" ht="24" customHeight="1">
      <c r="A379" s="297"/>
      <c r="B379" s="318"/>
      <c r="C379" s="318"/>
      <c r="D379" s="318"/>
      <c r="E379" s="299"/>
      <c r="F379" s="298"/>
      <c r="G379" s="334" t="s">
        <v>456</v>
      </c>
      <c r="H379" s="298" t="s">
        <v>69</v>
      </c>
      <c r="I379" s="318"/>
      <c r="J379" s="318"/>
      <c r="K379" s="547"/>
      <c r="L379" s="531"/>
      <c r="M379" s="548"/>
      <c r="N379" s="318"/>
      <c r="O379" s="532"/>
      <c r="Y379" s="533"/>
      <c r="AI379" s="534"/>
      <c r="AS379" s="535"/>
      <c r="BC379" s="536"/>
      <c r="BM379" s="537"/>
      <c r="BW379" s="416"/>
    </row>
    <row r="380" spans="1:75" ht="24" customHeight="1">
      <c r="A380" s="297"/>
      <c r="B380" s="318"/>
      <c r="C380" s="318"/>
      <c r="D380" s="318"/>
      <c r="E380" s="299"/>
      <c r="F380" s="298"/>
      <c r="G380" s="334" t="s">
        <v>457</v>
      </c>
      <c r="H380" s="298" t="s">
        <v>69</v>
      </c>
      <c r="I380" s="318"/>
      <c r="J380" s="318"/>
      <c r="K380" s="547"/>
      <c r="L380" s="531"/>
      <c r="M380" s="548"/>
      <c r="N380" s="318"/>
      <c r="O380" s="532"/>
      <c r="Y380" s="533"/>
      <c r="AI380" s="534"/>
      <c r="AS380" s="535"/>
      <c r="BC380" s="536"/>
      <c r="BM380" s="537"/>
      <c r="BW380" s="416"/>
    </row>
    <row r="381" spans="1:75" ht="24" customHeight="1">
      <c r="A381" s="297"/>
      <c r="B381" s="318"/>
      <c r="C381" s="318"/>
      <c r="D381" s="318"/>
      <c r="E381" s="299"/>
      <c r="F381" s="298"/>
      <c r="G381" s="334" t="s">
        <v>403</v>
      </c>
      <c r="H381" s="298" t="s">
        <v>69</v>
      </c>
      <c r="I381" s="318"/>
      <c r="J381" s="318"/>
      <c r="K381" s="547"/>
      <c r="L381" s="531"/>
      <c r="M381" s="548"/>
      <c r="N381" s="318"/>
      <c r="O381" s="532"/>
      <c r="Y381" s="533"/>
      <c r="AI381" s="534"/>
      <c r="AS381" s="535"/>
      <c r="BC381" s="536"/>
      <c r="BM381" s="537"/>
      <c r="BW381" s="416"/>
    </row>
    <row r="382" spans="1:75" ht="15.75" customHeight="1">
      <c r="BC382" s="519"/>
    </row>
  </sheetData>
  <autoFilter ref="H1:H381" xr:uid="{00000000-0009-0000-0000-000005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37"/>
      <c r="C1" s="637"/>
      <c r="D1" s="637"/>
      <c r="E1" s="637"/>
      <c r="F1" s="639"/>
      <c r="G1" s="116"/>
      <c r="H1" s="640" t="s">
        <v>15</v>
      </c>
      <c r="I1" s="641"/>
      <c r="J1" s="641"/>
      <c r="K1" s="641"/>
      <c r="L1" s="641"/>
      <c r="M1" s="642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3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4"/>
      <c r="BD2" s="644"/>
      <c r="BE2" s="645"/>
      <c r="BF2" s="647" t="s">
        <v>368</v>
      </c>
      <c r="BG2" s="648"/>
      <c r="BH2" s="648"/>
      <c r="BI2" s="648"/>
      <c r="BJ2" s="648"/>
      <c r="BK2" s="649"/>
      <c r="BL2" s="646" t="s">
        <v>19</v>
      </c>
      <c r="BM2" s="644"/>
      <c r="BN2" s="644"/>
      <c r="BO2" s="645"/>
      <c r="BP2" s="647" t="s">
        <v>368</v>
      </c>
      <c r="BQ2" s="648"/>
      <c r="BR2" s="648"/>
      <c r="BS2" s="648"/>
      <c r="BT2" s="648"/>
      <c r="BU2" s="649"/>
      <c r="BV2" s="646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4"/>
      <c r="CJ2" s="645"/>
      <c r="CK2" s="646" t="s">
        <v>18</v>
      </c>
      <c r="CL2" s="644"/>
      <c r="CM2" s="645"/>
      <c r="CN2" s="646" t="s">
        <v>19</v>
      </c>
      <c r="CO2" s="644"/>
      <c r="CP2" s="645"/>
      <c r="CQ2" s="646" t="s">
        <v>20</v>
      </c>
      <c r="CR2" s="644"/>
      <c r="CS2" s="645"/>
      <c r="CT2" s="646" t="s">
        <v>14</v>
      </c>
      <c r="CU2" s="644"/>
      <c r="CV2" s="645"/>
      <c r="CW2" s="646" t="s">
        <v>15</v>
      </c>
      <c r="CX2" s="644"/>
      <c r="CY2" s="645"/>
      <c r="CZ2" s="646" t="s">
        <v>16</v>
      </c>
      <c r="DA2" s="644"/>
      <c r="DB2" s="645"/>
      <c r="DC2" s="646" t="s">
        <v>17</v>
      </c>
      <c r="DD2" s="644"/>
      <c r="DE2" s="645"/>
      <c r="DF2" s="646" t="s">
        <v>18</v>
      </c>
      <c r="DG2" s="644"/>
      <c r="DH2" s="645"/>
      <c r="DI2" s="646" t="s">
        <v>19</v>
      </c>
      <c r="DJ2" s="644"/>
      <c r="DK2" s="645"/>
      <c r="DL2" s="646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4"/>
      <c r="BD3" s="644"/>
      <c r="BE3" s="645"/>
      <c r="BF3" s="650"/>
      <c r="BG3" s="641"/>
      <c r="BH3" s="641"/>
      <c r="BI3" s="641"/>
      <c r="BJ3" s="641"/>
      <c r="BK3" s="642"/>
      <c r="BL3" s="646"/>
      <c r="BM3" s="644"/>
      <c r="BN3" s="644"/>
      <c r="BO3" s="645"/>
      <c r="BP3" s="650"/>
      <c r="BQ3" s="641"/>
      <c r="BR3" s="641"/>
      <c r="BS3" s="641"/>
      <c r="BT3" s="641"/>
      <c r="BU3" s="642"/>
      <c r="BV3" s="646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4"/>
      <c r="DH3" s="645"/>
      <c r="DI3" s="646"/>
      <c r="DJ3" s="644"/>
      <c r="DK3" s="645"/>
      <c r="DL3" s="646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6" t="s">
        <v>386</v>
      </c>
      <c r="P359" s="6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6" t="s">
        <v>386</v>
      </c>
      <c r="Z359" s="6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6" t="s">
        <v>386</v>
      </c>
      <c r="AJ359" s="6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6" t="s">
        <v>386</v>
      </c>
      <c r="AT359" s="6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6" t="s">
        <v>386</v>
      </c>
      <c r="BD359" s="6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6" t="s">
        <v>386</v>
      </c>
      <c r="BN359" s="6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6" t="s">
        <v>386</v>
      </c>
      <c r="BX359" s="637"/>
      <c r="BY359" s="6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6" t="s">
        <v>391</v>
      </c>
      <c r="P362" s="6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6" t="s">
        <v>391</v>
      </c>
      <c r="Z362" s="6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6" t="s">
        <v>391</v>
      </c>
      <c r="AJ362" s="6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6" t="s">
        <v>391</v>
      </c>
      <c r="AT362" s="6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6" t="s">
        <v>391</v>
      </c>
      <c r="BD362" s="6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6" t="s">
        <v>391</v>
      </c>
      <c r="BN362" s="6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6" t="s">
        <v>391</v>
      </c>
      <c r="BX362" s="637"/>
      <c r="BY362" s="637"/>
      <c r="BZ362" s="637"/>
      <c r="CA362" s="637"/>
      <c r="CB362" s="637"/>
      <c r="CC362" s="637"/>
      <c r="CD362" s="637"/>
      <c r="CE362" s="6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6" t="s">
        <v>392</v>
      </c>
      <c r="P363" s="6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6" t="s">
        <v>392</v>
      </c>
      <c r="Z363" s="6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6" t="s">
        <v>392</v>
      </c>
      <c r="AJ363" s="6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6" t="s">
        <v>392</v>
      </c>
      <c r="AT363" s="6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6" t="s">
        <v>392</v>
      </c>
      <c r="BD363" s="6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6" t="s">
        <v>392</v>
      </c>
      <c r="BN363" s="6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6" t="s">
        <v>392</v>
      </c>
      <c r="BX363" s="637"/>
      <c r="BY363" s="637"/>
      <c r="BZ363" s="637"/>
      <c r="CA363" s="637"/>
      <c r="CB363" s="637"/>
      <c r="CC363" s="637"/>
      <c r="CD363" s="637"/>
      <c r="CE363" s="6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6" t="s">
        <v>393</v>
      </c>
      <c r="P364" s="6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6" t="s">
        <v>393</v>
      </c>
      <c r="Z364" s="6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6" t="s">
        <v>393</v>
      </c>
      <c r="AJ364" s="6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6" t="s">
        <v>393</v>
      </c>
      <c r="AT364" s="6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6" t="s">
        <v>393</v>
      </c>
      <c r="BD364" s="6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6" t="s">
        <v>393</v>
      </c>
      <c r="BN364" s="6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6" t="s">
        <v>393</v>
      </c>
      <c r="BX364" s="637"/>
      <c r="BY364" s="637"/>
      <c r="BZ364" s="637"/>
      <c r="CA364" s="637"/>
      <c r="CB364" s="637"/>
      <c r="CC364" s="637"/>
      <c r="CD364" s="637"/>
      <c r="CE364" s="6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topLeftCell="A348" zoomScale="90" zoomScaleNormal="90" workbookViewId="0">
      <selection activeCell="CG97" sqref="CG9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10" t="s">
        <v>5</v>
      </c>
      <c r="G1" s="611" t="s">
        <v>6</v>
      </c>
      <c r="H1" s="155" t="s">
        <v>7</v>
      </c>
      <c r="I1" s="612" t="s">
        <v>8</v>
      </c>
      <c r="J1" s="628"/>
      <c r="K1" s="614"/>
      <c r="L1" s="627"/>
      <c r="M1" s="628"/>
      <c r="N1" s="634" t="s">
        <v>461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>
      <c r="A2" s="607"/>
      <c r="B2" s="607"/>
      <c r="C2" s="607"/>
      <c r="D2" s="607"/>
      <c r="E2" s="607"/>
      <c r="F2" s="607"/>
      <c r="G2" s="607"/>
      <c r="H2" s="246"/>
      <c r="I2" s="635" t="s">
        <v>11</v>
      </c>
      <c r="J2" s="635" t="s">
        <v>12</v>
      </c>
      <c r="K2" s="614" t="s">
        <v>13</v>
      </c>
      <c r="L2" s="627"/>
      <c r="M2" s="628"/>
      <c r="N2" s="620" t="s">
        <v>14</v>
      </c>
      <c r="O2" s="627"/>
      <c r="P2" s="627"/>
      <c r="Q2" s="628"/>
      <c r="R2" s="621" t="s">
        <v>368</v>
      </c>
      <c r="S2" s="622"/>
      <c r="T2" s="622"/>
      <c r="U2" s="622"/>
      <c r="V2" s="622"/>
      <c r="W2" s="623"/>
      <c r="X2" s="620" t="s">
        <v>15</v>
      </c>
      <c r="Y2" s="627"/>
      <c r="Z2" s="627"/>
      <c r="AA2" s="628"/>
      <c r="AB2" s="621" t="s">
        <v>368</v>
      </c>
      <c r="AC2" s="622"/>
      <c r="AD2" s="622"/>
      <c r="AE2" s="622"/>
      <c r="AF2" s="622"/>
      <c r="AG2" s="623"/>
      <c r="AH2" s="620" t="s">
        <v>16</v>
      </c>
      <c r="AI2" s="627"/>
      <c r="AJ2" s="627"/>
      <c r="AK2" s="628"/>
      <c r="AL2" s="621" t="s">
        <v>368</v>
      </c>
      <c r="AM2" s="622"/>
      <c r="AN2" s="622"/>
      <c r="AO2" s="622"/>
      <c r="AP2" s="622"/>
      <c r="AQ2" s="623"/>
      <c r="AR2" s="620" t="s">
        <v>17</v>
      </c>
      <c r="AS2" s="627"/>
      <c r="AT2" s="627"/>
      <c r="AU2" s="628"/>
      <c r="AV2" s="621" t="s">
        <v>368</v>
      </c>
      <c r="AW2" s="622"/>
      <c r="AX2" s="622"/>
      <c r="AY2" s="622"/>
      <c r="AZ2" s="622"/>
      <c r="BA2" s="623"/>
      <c r="BB2" s="620" t="s">
        <v>18</v>
      </c>
      <c r="BC2" s="627"/>
      <c r="BD2" s="627"/>
      <c r="BE2" s="628"/>
      <c r="BF2" s="621" t="s">
        <v>368</v>
      </c>
      <c r="BG2" s="622"/>
      <c r="BH2" s="622"/>
      <c r="BI2" s="622"/>
      <c r="BJ2" s="622"/>
      <c r="BK2" s="623"/>
      <c r="BL2" s="620" t="s">
        <v>19</v>
      </c>
      <c r="BM2" s="627"/>
      <c r="BN2" s="627"/>
      <c r="BO2" s="628"/>
      <c r="BP2" s="621" t="s">
        <v>368</v>
      </c>
      <c r="BQ2" s="622"/>
      <c r="BR2" s="622"/>
      <c r="BS2" s="622"/>
      <c r="BT2" s="622"/>
      <c r="BU2" s="623"/>
      <c r="BV2" s="620" t="s">
        <v>20</v>
      </c>
      <c r="BW2" s="627"/>
      <c r="BX2" s="627"/>
      <c r="BY2" s="628"/>
      <c r="BZ2" s="621" t="s">
        <v>368</v>
      </c>
      <c r="CA2" s="622"/>
      <c r="CB2" s="622"/>
      <c r="CC2" s="622"/>
      <c r="CD2" s="622"/>
      <c r="CE2" s="623"/>
    </row>
    <row r="3" spans="1:83" ht="26.25">
      <c r="A3" s="607"/>
      <c r="B3" s="607"/>
      <c r="C3" s="607"/>
      <c r="D3" s="607"/>
      <c r="E3" s="607"/>
      <c r="F3" s="607"/>
      <c r="G3" s="607"/>
      <c r="H3" s="246"/>
      <c r="I3" s="607"/>
      <c r="J3" s="607"/>
      <c r="K3" s="614" t="s">
        <v>21</v>
      </c>
      <c r="L3" s="627"/>
      <c r="M3" s="628"/>
      <c r="N3" s="620"/>
      <c r="O3" s="627"/>
      <c r="P3" s="627"/>
      <c r="Q3" s="628"/>
      <c r="R3" s="624"/>
      <c r="S3" s="625"/>
      <c r="T3" s="625"/>
      <c r="U3" s="625"/>
      <c r="V3" s="625"/>
      <c r="W3" s="626"/>
      <c r="X3" s="620"/>
      <c r="Y3" s="627"/>
      <c r="Z3" s="627"/>
      <c r="AA3" s="628"/>
      <c r="AB3" s="624"/>
      <c r="AC3" s="625"/>
      <c r="AD3" s="625"/>
      <c r="AE3" s="625"/>
      <c r="AF3" s="625"/>
      <c r="AG3" s="626"/>
      <c r="AH3" s="620"/>
      <c r="AI3" s="627"/>
      <c r="AJ3" s="627"/>
      <c r="AK3" s="628"/>
      <c r="AL3" s="624"/>
      <c r="AM3" s="625"/>
      <c r="AN3" s="625"/>
      <c r="AO3" s="625"/>
      <c r="AP3" s="625"/>
      <c r="AQ3" s="626"/>
      <c r="AR3" s="620"/>
      <c r="AS3" s="627"/>
      <c r="AT3" s="627"/>
      <c r="AU3" s="628"/>
      <c r="AV3" s="624"/>
      <c r="AW3" s="625"/>
      <c r="AX3" s="625"/>
      <c r="AY3" s="625"/>
      <c r="AZ3" s="625"/>
      <c r="BA3" s="626"/>
      <c r="BB3" s="620"/>
      <c r="BC3" s="627"/>
      <c r="BD3" s="627"/>
      <c r="BE3" s="628"/>
      <c r="BF3" s="624"/>
      <c r="BG3" s="625"/>
      <c r="BH3" s="625"/>
      <c r="BI3" s="625"/>
      <c r="BJ3" s="625"/>
      <c r="BK3" s="626"/>
      <c r="BL3" s="620"/>
      <c r="BM3" s="627"/>
      <c r="BN3" s="627"/>
      <c r="BO3" s="628"/>
      <c r="BP3" s="624"/>
      <c r="BQ3" s="625"/>
      <c r="BR3" s="625"/>
      <c r="BS3" s="625"/>
      <c r="BT3" s="625"/>
      <c r="BU3" s="626"/>
      <c r="BV3" s="620"/>
      <c r="BW3" s="627"/>
      <c r="BX3" s="627"/>
      <c r="BY3" s="628"/>
      <c r="BZ3" s="624"/>
      <c r="CA3" s="625"/>
      <c r="CB3" s="625"/>
      <c r="CC3" s="625"/>
      <c r="CD3" s="625"/>
      <c r="CE3" s="626"/>
    </row>
    <row r="4" spans="1:83" ht="56.25" customHeight="1">
      <c r="A4" s="608"/>
      <c r="B4" s="608"/>
      <c r="C4" s="608"/>
      <c r="D4" s="608"/>
      <c r="E4" s="608"/>
      <c r="F4" s="608"/>
      <c r="G4" s="608"/>
      <c r="H4" s="247"/>
      <c r="I4" s="608"/>
      <c r="J4" s="6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5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7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37"/>
      <c r="C1" s="637"/>
      <c r="D1" s="637"/>
      <c r="E1" s="637"/>
      <c r="F1" s="639"/>
      <c r="G1" s="116"/>
      <c r="H1" s="640" t="s">
        <v>15</v>
      </c>
      <c r="I1" s="641"/>
      <c r="J1" s="641"/>
      <c r="K1" s="641"/>
      <c r="L1" s="641"/>
      <c r="M1" s="642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3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4"/>
      <c r="BD2" s="644"/>
      <c r="BE2" s="645"/>
      <c r="BF2" s="647" t="s">
        <v>368</v>
      </c>
      <c r="BG2" s="648"/>
      <c r="BH2" s="648"/>
      <c r="BI2" s="648"/>
      <c r="BJ2" s="648"/>
      <c r="BK2" s="649"/>
      <c r="BL2" s="646" t="s">
        <v>19</v>
      </c>
      <c r="BM2" s="644"/>
      <c r="BN2" s="644"/>
      <c r="BO2" s="645"/>
      <c r="BP2" s="647" t="s">
        <v>368</v>
      </c>
      <c r="BQ2" s="648"/>
      <c r="BR2" s="648"/>
      <c r="BS2" s="648"/>
      <c r="BT2" s="648"/>
      <c r="BU2" s="649"/>
      <c r="BV2" s="646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4"/>
      <c r="CJ2" s="645"/>
      <c r="CK2" s="646" t="s">
        <v>18</v>
      </c>
      <c r="CL2" s="644"/>
      <c r="CM2" s="645"/>
      <c r="CN2" s="646" t="s">
        <v>19</v>
      </c>
      <c r="CO2" s="644"/>
      <c r="CP2" s="645"/>
      <c r="CQ2" s="646" t="s">
        <v>20</v>
      </c>
      <c r="CR2" s="644"/>
      <c r="CS2" s="645"/>
      <c r="CT2" s="646" t="s">
        <v>14</v>
      </c>
      <c r="CU2" s="644"/>
      <c r="CV2" s="645"/>
      <c r="CW2" s="646" t="s">
        <v>15</v>
      </c>
      <c r="CX2" s="644"/>
      <c r="CY2" s="645"/>
      <c r="CZ2" s="646" t="s">
        <v>16</v>
      </c>
      <c r="DA2" s="644"/>
      <c r="DB2" s="645"/>
      <c r="DC2" s="646" t="s">
        <v>17</v>
      </c>
      <c r="DD2" s="644"/>
      <c r="DE2" s="645"/>
      <c r="DF2" s="646" t="s">
        <v>18</v>
      </c>
      <c r="DG2" s="644"/>
      <c r="DH2" s="645"/>
      <c r="DI2" s="646" t="s">
        <v>19</v>
      </c>
      <c r="DJ2" s="644"/>
      <c r="DK2" s="645"/>
      <c r="DL2" s="646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4"/>
      <c r="BD3" s="644"/>
      <c r="BE3" s="645"/>
      <c r="BF3" s="650"/>
      <c r="BG3" s="641"/>
      <c r="BH3" s="641"/>
      <c r="BI3" s="641"/>
      <c r="BJ3" s="641"/>
      <c r="BK3" s="642"/>
      <c r="BL3" s="646"/>
      <c r="BM3" s="644"/>
      <c r="BN3" s="644"/>
      <c r="BO3" s="645"/>
      <c r="BP3" s="650"/>
      <c r="BQ3" s="641"/>
      <c r="BR3" s="641"/>
      <c r="BS3" s="641"/>
      <c r="BT3" s="641"/>
      <c r="BU3" s="642"/>
      <c r="BV3" s="646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4"/>
      <c r="DH3" s="645"/>
      <c r="DI3" s="646"/>
      <c r="DJ3" s="644"/>
      <c r="DK3" s="645"/>
      <c r="DL3" s="646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6" t="s">
        <v>386</v>
      </c>
      <c r="P359" s="6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6" t="s">
        <v>386</v>
      </c>
      <c r="Z359" s="6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6" t="s">
        <v>386</v>
      </c>
      <c r="AJ359" s="6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6" t="s">
        <v>386</v>
      </c>
      <c r="AT359" s="6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6" t="s">
        <v>386</v>
      </c>
      <c r="BD359" s="6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6" t="s">
        <v>386</v>
      </c>
      <c r="BN359" s="6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6" t="s">
        <v>386</v>
      </c>
      <c r="BX359" s="637"/>
      <c r="BY359" s="6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6" t="s">
        <v>391</v>
      </c>
      <c r="P362" s="6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6" t="s">
        <v>391</v>
      </c>
      <c r="Z362" s="6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6" t="s">
        <v>391</v>
      </c>
      <c r="AJ362" s="6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6" t="s">
        <v>391</v>
      </c>
      <c r="AT362" s="6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6" t="s">
        <v>391</v>
      </c>
      <c r="BD362" s="6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6" t="s">
        <v>391</v>
      </c>
      <c r="BN362" s="6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6" t="s">
        <v>391</v>
      </c>
      <c r="BX362" s="637"/>
      <c r="BY362" s="637"/>
      <c r="BZ362" s="637"/>
      <c r="CA362" s="637"/>
      <c r="CB362" s="637"/>
      <c r="CC362" s="637"/>
      <c r="CD362" s="637"/>
      <c r="CE362" s="6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6" t="s">
        <v>392</v>
      </c>
      <c r="P363" s="6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6" t="s">
        <v>392</v>
      </c>
      <c r="Z363" s="6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6" t="s">
        <v>392</v>
      </c>
      <c r="AJ363" s="6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6" t="s">
        <v>392</v>
      </c>
      <c r="AT363" s="6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6" t="s">
        <v>392</v>
      </c>
      <c r="BD363" s="6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6" t="s">
        <v>392</v>
      </c>
      <c r="BN363" s="6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6" t="s">
        <v>392</v>
      </c>
      <c r="BX363" s="637"/>
      <c r="BY363" s="637"/>
      <c r="BZ363" s="637"/>
      <c r="CA363" s="637"/>
      <c r="CB363" s="637"/>
      <c r="CC363" s="637"/>
      <c r="CD363" s="637"/>
      <c r="CE363" s="6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6" t="s">
        <v>393</v>
      </c>
      <c r="P364" s="6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6" t="s">
        <v>393</v>
      </c>
      <c r="Z364" s="6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6" t="s">
        <v>393</v>
      </c>
      <c r="AJ364" s="6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6" t="s">
        <v>393</v>
      </c>
      <c r="AT364" s="6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6" t="s">
        <v>393</v>
      </c>
      <c r="BD364" s="6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6" t="s">
        <v>393</v>
      </c>
      <c r="BN364" s="6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6" t="s">
        <v>393</v>
      </c>
      <c r="BX364" s="637"/>
      <c r="BY364" s="637"/>
      <c r="BZ364" s="637"/>
      <c r="CA364" s="637"/>
      <c r="CB364" s="637"/>
      <c r="CC364" s="637"/>
      <c r="CD364" s="637"/>
      <c r="CE364" s="6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workbookViewId="0">
      <selection activeCell="CF353" sqref="CF35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9" t="s">
        <v>1</v>
      </c>
      <c r="C1" s="609" t="s">
        <v>2</v>
      </c>
      <c r="D1" s="609" t="s">
        <v>3</v>
      </c>
      <c r="E1" s="609" t="s">
        <v>4</v>
      </c>
      <c r="F1" s="610" t="s">
        <v>5</v>
      </c>
      <c r="G1" s="611" t="s">
        <v>6</v>
      </c>
      <c r="H1" s="155" t="s">
        <v>7</v>
      </c>
      <c r="I1" s="612" t="s">
        <v>8</v>
      </c>
      <c r="J1" s="628"/>
      <c r="K1" s="614"/>
      <c r="L1" s="627"/>
      <c r="M1" s="628"/>
      <c r="N1" s="634" t="s">
        <v>442</v>
      </c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  <c r="AE1" s="627"/>
      <c r="AF1" s="627"/>
      <c r="AG1" s="627"/>
      <c r="AH1" s="627"/>
      <c r="AI1" s="627"/>
      <c r="AJ1" s="627"/>
      <c r="AK1" s="627"/>
      <c r="AL1" s="627"/>
      <c r="AM1" s="627"/>
      <c r="AN1" s="627"/>
      <c r="AO1" s="627"/>
      <c r="AP1" s="627"/>
      <c r="AQ1" s="627"/>
      <c r="AR1" s="627"/>
      <c r="AS1" s="627"/>
      <c r="AT1" s="627"/>
      <c r="AU1" s="627"/>
      <c r="AV1" s="627"/>
      <c r="AW1" s="627"/>
      <c r="AX1" s="627"/>
      <c r="AY1" s="627"/>
      <c r="AZ1" s="627"/>
      <c r="BA1" s="627"/>
      <c r="BB1" s="627"/>
      <c r="BC1" s="627"/>
      <c r="BD1" s="627"/>
      <c r="BE1" s="627"/>
      <c r="BF1" s="627"/>
      <c r="BG1" s="627"/>
      <c r="BH1" s="627"/>
      <c r="BI1" s="627"/>
      <c r="BJ1" s="627"/>
      <c r="BK1" s="627"/>
      <c r="BL1" s="627"/>
      <c r="BM1" s="627"/>
      <c r="BN1" s="627"/>
      <c r="BO1" s="627"/>
      <c r="BP1" s="627"/>
      <c r="BQ1" s="627"/>
      <c r="BR1" s="627"/>
      <c r="BS1" s="627"/>
      <c r="BT1" s="627"/>
      <c r="BU1" s="627"/>
      <c r="BV1" s="627"/>
      <c r="BW1" s="627"/>
      <c r="BX1" s="627"/>
      <c r="BY1" s="627"/>
      <c r="BZ1" s="627"/>
      <c r="CA1" s="627"/>
      <c r="CB1" s="627"/>
      <c r="CC1" s="627"/>
      <c r="CD1" s="627"/>
      <c r="CE1" s="628"/>
    </row>
    <row r="2" spans="1:83" ht="26.25">
      <c r="A2" s="607"/>
      <c r="B2" s="607"/>
      <c r="C2" s="607"/>
      <c r="D2" s="607"/>
      <c r="E2" s="607"/>
      <c r="F2" s="607"/>
      <c r="G2" s="607"/>
      <c r="H2" s="246"/>
      <c r="I2" s="635" t="s">
        <v>11</v>
      </c>
      <c r="J2" s="635" t="s">
        <v>12</v>
      </c>
      <c r="K2" s="614" t="s">
        <v>13</v>
      </c>
      <c r="L2" s="627"/>
      <c r="M2" s="628"/>
      <c r="N2" s="620" t="s">
        <v>14</v>
      </c>
      <c r="O2" s="627"/>
      <c r="P2" s="627"/>
      <c r="Q2" s="628"/>
      <c r="R2" s="621" t="s">
        <v>368</v>
      </c>
      <c r="S2" s="622"/>
      <c r="T2" s="622"/>
      <c r="U2" s="622"/>
      <c r="V2" s="622"/>
      <c r="W2" s="623"/>
      <c r="X2" s="620" t="s">
        <v>15</v>
      </c>
      <c r="Y2" s="627"/>
      <c r="Z2" s="627"/>
      <c r="AA2" s="628"/>
      <c r="AB2" s="621" t="s">
        <v>368</v>
      </c>
      <c r="AC2" s="622"/>
      <c r="AD2" s="622"/>
      <c r="AE2" s="622"/>
      <c r="AF2" s="622"/>
      <c r="AG2" s="623"/>
      <c r="AH2" s="620" t="s">
        <v>16</v>
      </c>
      <c r="AI2" s="627"/>
      <c r="AJ2" s="627"/>
      <c r="AK2" s="628"/>
      <c r="AL2" s="621" t="s">
        <v>368</v>
      </c>
      <c r="AM2" s="622"/>
      <c r="AN2" s="622"/>
      <c r="AO2" s="622"/>
      <c r="AP2" s="622"/>
      <c r="AQ2" s="623"/>
      <c r="AR2" s="620" t="s">
        <v>17</v>
      </c>
      <c r="AS2" s="627"/>
      <c r="AT2" s="627"/>
      <c r="AU2" s="628"/>
      <c r="AV2" s="621" t="s">
        <v>368</v>
      </c>
      <c r="AW2" s="622"/>
      <c r="AX2" s="622"/>
      <c r="AY2" s="622"/>
      <c r="AZ2" s="622"/>
      <c r="BA2" s="623"/>
      <c r="BB2" s="620" t="s">
        <v>18</v>
      </c>
      <c r="BC2" s="627"/>
      <c r="BD2" s="627"/>
      <c r="BE2" s="628"/>
      <c r="BF2" s="621" t="s">
        <v>368</v>
      </c>
      <c r="BG2" s="622"/>
      <c r="BH2" s="622"/>
      <c r="BI2" s="622"/>
      <c r="BJ2" s="622"/>
      <c r="BK2" s="623"/>
      <c r="BL2" s="620" t="s">
        <v>19</v>
      </c>
      <c r="BM2" s="627"/>
      <c r="BN2" s="627"/>
      <c r="BO2" s="628"/>
      <c r="BP2" s="621" t="s">
        <v>368</v>
      </c>
      <c r="BQ2" s="622"/>
      <c r="BR2" s="622"/>
      <c r="BS2" s="622"/>
      <c r="BT2" s="622"/>
      <c r="BU2" s="623"/>
      <c r="BV2" s="620" t="s">
        <v>20</v>
      </c>
      <c r="BW2" s="627"/>
      <c r="BX2" s="627"/>
      <c r="BY2" s="628"/>
      <c r="BZ2" s="621" t="s">
        <v>368</v>
      </c>
      <c r="CA2" s="622"/>
      <c r="CB2" s="622"/>
      <c r="CC2" s="622"/>
      <c r="CD2" s="622"/>
      <c r="CE2" s="623"/>
    </row>
    <row r="3" spans="1:83" ht="26.25">
      <c r="A3" s="607"/>
      <c r="B3" s="607"/>
      <c r="C3" s="607"/>
      <c r="D3" s="607"/>
      <c r="E3" s="607"/>
      <c r="F3" s="607"/>
      <c r="G3" s="607"/>
      <c r="H3" s="246"/>
      <c r="I3" s="607"/>
      <c r="J3" s="607"/>
      <c r="K3" s="614" t="s">
        <v>21</v>
      </c>
      <c r="L3" s="627"/>
      <c r="M3" s="628"/>
      <c r="N3" s="620"/>
      <c r="O3" s="627"/>
      <c r="P3" s="627"/>
      <c r="Q3" s="628"/>
      <c r="R3" s="624"/>
      <c r="S3" s="625"/>
      <c r="T3" s="625"/>
      <c r="U3" s="625"/>
      <c r="V3" s="625"/>
      <c r="W3" s="626"/>
      <c r="X3" s="620"/>
      <c r="Y3" s="627"/>
      <c r="Z3" s="627"/>
      <c r="AA3" s="628"/>
      <c r="AB3" s="624"/>
      <c r="AC3" s="625"/>
      <c r="AD3" s="625"/>
      <c r="AE3" s="625"/>
      <c r="AF3" s="625"/>
      <c r="AG3" s="626"/>
      <c r="AH3" s="620"/>
      <c r="AI3" s="627"/>
      <c r="AJ3" s="627"/>
      <c r="AK3" s="628"/>
      <c r="AL3" s="624"/>
      <c r="AM3" s="625"/>
      <c r="AN3" s="625"/>
      <c r="AO3" s="625"/>
      <c r="AP3" s="625"/>
      <c r="AQ3" s="626"/>
      <c r="AR3" s="620"/>
      <c r="AS3" s="627"/>
      <c r="AT3" s="627"/>
      <c r="AU3" s="628"/>
      <c r="AV3" s="624"/>
      <c r="AW3" s="625"/>
      <c r="AX3" s="625"/>
      <c r="AY3" s="625"/>
      <c r="AZ3" s="625"/>
      <c r="BA3" s="626"/>
      <c r="BB3" s="620"/>
      <c r="BC3" s="627"/>
      <c r="BD3" s="627"/>
      <c r="BE3" s="628"/>
      <c r="BF3" s="624"/>
      <c r="BG3" s="625"/>
      <c r="BH3" s="625"/>
      <c r="BI3" s="625"/>
      <c r="BJ3" s="625"/>
      <c r="BK3" s="626"/>
      <c r="BL3" s="620"/>
      <c r="BM3" s="627"/>
      <c r="BN3" s="627"/>
      <c r="BO3" s="628"/>
      <c r="BP3" s="624"/>
      <c r="BQ3" s="625"/>
      <c r="BR3" s="625"/>
      <c r="BS3" s="625"/>
      <c r="BT3" s="625"/>
      <c r="BU3" s="626"/>
      <c r="BV3" s="620"/>
      <c r="BW3" s="627"/>
      <c r="BX3" s="627"/>
      <c r="BY3" s="628"/>
      <c r="BZ3" s="624"/>
      <c r="CA3" s="625"/>
      <c r="CB3" s="625"/>
      <c r="CC3" s="625"/>
      <c r="CD3" s="625"/>
      <c r="CE3" s="626"/>
    </row>
    <row r="4" spans="1:83" ht="56.25" customHeight="1">
      <c r="A4" s="608"/>
      <c r="B4" s="608"/>
      <c r="C4" s="608"/>
      <c r="D4" s="608"/>
      <c r="E4" s="608"/>
      <c r="F4" s="608"/>
      <c r="G4" s="608"/>
      <c r="H4" s="247"/>
      <c r="I4" s="608"/>
      <c r="J4" s="60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602"/>
      <c r="C356" s="298"/>
      <c r="D356" s="298"/>
      <c r="E356" s="299"/>
      <c r="F356" s="377">
        <v>1113219</v>
      </c>
      <c r="G356" s="378" t="s">
        <v>413</v>
      </c>
      <c r="H356" s="425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97"/>
      <c r="C357" s="298"/>
      <c r="D357" s="298"/>
      <c r="E357" s="299"/>
      <c r="F357" s="604">
        <v>1113220</v>
      </c>
      <c r="G357" s="605" t="s">
        <v>414</v>
      </c>
      <c r="H357" s="425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97"/>
      <c r="C358" s="298"/>
      <c r="D358" s="298"/>
      <c r="E358" s="299"/>
      <c r="F358" s="377">
        <v>1113218</v>
      </c>
      <c r="G358" s="378" t="s">
        <v>415</v>
      </c>
      <c r="H358" s="425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603">
        <v>1113221</v>
      </c>
      <c r="G359" s="485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8" t="s">
        <v>14</v>
      </c>
      <c r="B1" s="637"/>
      <c r="C1" s="637"/>
      <c r="D1" s="637"/>
      <c r="E1" s="637"/>
      <c r="F1" s="639"/>
      <c r="G1" s="116"/>
      <c r="H1" s="640" t="s">
        <v>15</v>
      </c>
      <c r="I1" s="641"/>
      <c r="J1" s="641"/>
      <c r="K1" s="641"/>
      <c r="L1" s="641"/>
      <c r="M1" s="642"/>
      <c r="N1" s="116"/>
      <c r="O1" s="640" t="s">
        <v>16</v>
      </c>
      <c r="P1" s="641"/>
      <c r="Q1" s="641"/>
      <c r="R1" s="641"/>
      <c r="S1" s="641"/>
      <c r="T1" s="641"/>
      <c r="U1" s="116"/>
      <c r="V1" s="640" t="s">
        <v>17</v>
      </c>
      <c r="W1" s="641"/>
      <c r="X1" s="641"/>
      <c r="Y1" s="641"/>
      <c r="Z1" s="641"/>
      <c r="AA1" s="641"/>
      <c r="AB1" s="116"/>
      <c r="AC1" s="640" t="s">
        <v>394</v>
      </c>
      <c r="AD1" s="641"/>
      <c r="AE1" s="641"/>
      <c r="AF1" s="641"/>
      <c r="AG1" s="641"/>
      <c r="AH1" s="641"/>
      <c r="AI1" s="116"/>
      <c r="AJ1" s="640" t="s">
        <v>19</v>
      </c>
      <c r="AK1" s="641"/>
      <c r="AL1" s="641"/>
      <c r="AM1" s="641"/>
      <c r="AN1" s="641"/>
      <c r="AO1" s="641"/>
      <c r="AP1" s="116"/>
      <c r="AQ1" s="640" t="s">
        <v>395</v>
      </c>
      <c r="AR1" s="641"/>
      <c r="AS1" s="641"/>
      <c r="AT1" s="641"/>
      <c r="AU1" s="641"/>
      <c r="AV1" s="64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43" t="s">
        <v>10</v>
      </c>
      <c r="CU1" s="644"/>
      <c r="CV1" s="644"/>
      <c r="CW1" s="644"/>
      <c r="CX1" s="644"/>
      <c r="CY1" s="644"/>
      <c r="CZ1" s="644"/>
      <c r="DA1" s="644"/>
      <c r="DB1" s="644"/>
      <c r="DC1" s="644"/>
      <c r="DD1" s="644"/>
      <c r="DE1" s="644"/>
      <c r="DF1" s="644"/>
      <c r="DG1" s="644"/>
      <c r="DH1" s="644"/>
      <c r="DI1" s="644"/>
      <c r="DJ1" s="644"/>
      <c r="DK1" s="644"/>
      <c r="DL1" s="644"/>
      <c r="DM1" s="644"/>
      <c r="DN1" s="64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4"/>
      <c r="BD2" s="644"/>
      <c r="BE2" s="645"/>
      <c r="BF2" s="647" t="s">
        <v>368</v>
      </c>
      <c r="BG2" s="648"/>
      <c r="BH2" s="648"/>
      <c r="BI2" s="648"/>
      <c r="BJ2" s="648"/>
      <c r="BK2" s="649"/>
      <c r="BL2" s="646" t="s">
        <v>19</v>
      </c>
      <c r="BM2" s="644"/>
      <c r="BN2" s="644"/>
      <c r="BO2" s="645"/>
      <c r="BP2" s="647" t="s">
        <v>368</v>
      </c>
      <c r="BQ2" s="648"/>
      <c r="BR2" s="648"/>
      <c r="BS2" s="648"/>
      <c r="BT2" s="648"/>
      <c r="BU2" s="649"/>
      <c r="BV2" s="646" t="s">
        <v>20</v>
      </c>
      <c r="BW2" s="64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4"/>
      <c r="CJ2" s="645"/>
      <c r="CK2" s="646" t="s">
        <v>18</v>
      </c>
      <c r="CL2" s="644"/>
      <c r="CM2" s="645"/>
      <c r="CN2" s="646" t="s">
        <v>19</v>
      </c>
      <c r="CO2" s="644"/>
      <c r="CP2" s="645"/>
      <c r="CQ2" s="646" t="s">
        <v>20</v>
      </c>
      <c r="CR2" s="644"/>
      <c r="CS2" s="645"/>
      <c r="CT2" s="646" t="s">
        <v>14</v>
      </c>
      <c r="CU2" s="644"/>
      <c r="CV2" s="645"/>
      <c r="CW2" s="646" t="s">
        <v>15</v>
      </c>
      <c r="CX2" s="644"/>
      <c r="CY2" s="645"/>
      <c r="CZ2" s="646" t="s">
        <v>16</v>
      </c>
      <c r="DA2" s="644"/>
      <c r="DB2" s="645"/>
      <c r="DC2" s="646" t="s">
        <v>17</v>
      </c>
      <c r="DD2" s="644"/>
      <c r="DE2" s="645"/>
      <c r="DF2" s="646" t="s">
        <v>18</v>
      </c>
      <c r="DG2" s="644"/>
      <c r="DH2" s="645"/>
      <c r="DI2" s="646" t="s">
        <v>19</v>
      </c>
      <c r="DJ2" s="644"/>
      <c r="DK2" s="645"/>
      <c r="DL2" s="646" t="s">
        <v>20</v>
      </c>
      <c r="DM2" s="644"/>
      <c r="DN2" s="64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4"/>
      <c r="BD3" s="644"/>
      <c r="BE3" s="645"/>
      <c r="BF3" s="650"/>
      <c r="BG3" s="641"/>
      <c r="BH3" s="641"/>
      <c r="BI3" s="641"/>
      <c r="BJ3" s="641"/>
      <c r="BK3" s="642"/>
      <c r="BL3" s="646"/>
      <c r="BM3" s="644"/>
      <c r="BN3" s="644"/>
      <c r="BO3" s="645"/>
      <c r="BP3" s="650"/>
      <c r="BQ3" s="641"/>
      <c r="BR3" s="641"/>
      <c r="BS3" s="641"/>
      <c r="BT3" s="641"/>
      <c r="BU3" s="642"/>
      <c r="BV3" s="646"/>
      <c r="BW3" s="64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4"/>
      <c r="DH3" s="645"/>
      <c r="DI3" s="646"/>
      <c r="DJ3" s="644"/>
      <c r="DK3" s="645"/>
      <c r="DL3" s="646"/>
      <c r="DM3" s="644"/>
      <c r="DN3" s="64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36" t="s">
        <v>386</v>
      </c>
      <c r="P359" s="63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36" t="s">
        <v>386</v>
      </c>
      <c r="Z359" s="63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36" t="s">
        <v>386</v>
      </c>
      <c r="AJ359" s="63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36" t="s">
        <v>386</v>
      </c>
      <c r="AT359" s="63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36" t="s">
        <v>386</v>
      </c>
      <c r="BD359" s="63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36" t="s">
        <v>386</v>
      </c>
      <c r="BN359" s="63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36" t="s">
        <v>386</v>
      </c>
      <c r="BX359" s="637"/>
      <c r="BY359" s="63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36" t="s">
        <v>391</v>
      </c>
      <c r="P362" s="63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36" t="s">
        <v>391</v>
      </c>
      <c r="Z362" s="63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36" t="s">
        <v>391</v>
      </c>
      <c r="AJ362" s="63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36" t="s">
        <v>391</v>
      </c>
      <c r="AT362" s="63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36" t="s">
        <v>391</v>
      </c>
      <c r="BD362" s="63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36" t="s">
        <v>391</v>
      </c>
      <c r="BN362" s="63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36" t="s">
        <v>391</v>
      </c>
      <c r="BX362" s="637"/>
      <c r="BY362" s="637"/>
      <c r="BZ362" s="637"/>
      <c r="CA362" s="637"/>
      <c r="CB362" s="637"/>
      <c r="CC362" s="637"/>
      <c r="CD362" s="637"/>
      <c r="CE362" s="63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36" t="s">
        <v>392</v>
      </c>
      <c r="P363" s="63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36" t="s">
        <v>392</v>
      </c>
      <c r="Z363" s="63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36" t="s">
        <v>392</v>
      </c>
      <c r="AJ363" s="63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36" t="s">
        <v>392</v>
      </c>
      <c r="AT363" s="63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36" t="s">
        <v>392</v>
      </c>
      <c r="BD363" s="63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36" t="s">
        <v>392</v>
      </c>
      <c r="BN363" s="63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36" t="s">
        <v>392</v>
      </c>
      <c r="BX363" s="637"/>
      <c r="BY363" s="637"/>
      <c r="BZ363" s="637"/>
      <c r="CA363" s="637"/>
      <c r="CB363" s="637"/>
      <c r="CC363" s="637"/>
      <c r="CD363" s="637"/>
      <c r="CE363" s="63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36" t="s">
        <v>393</v>
      </c>
      <c r="P364" s="63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36" t="s">
        <v>393</v>
      </c>
      <c r="Z364" s="63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36" t="s">
        <v>393</v>
      </c>
      <c r="AJ364" s="63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36" t="s">
        <v>393</v>
      </c>
      <c r="AT364" s="63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36" t="s">
        <v>393</v>
      </c>
      <c r="BD364" s="63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36" t="s">
        <v>393</v>
      </c>
      <c r="BN364" s="63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36" t="s">
        <v>393</v>
      </c>
      <c r="BX364" s="637"/>
      <c r="BY364" s="637"/>
      <c r="BZ364" s="637"/>
      <c r="CA364" s="637"/>
      <c r="CB364" s="637"/>
      <c r="CC364" s="637"/>
      <c r="CD364" s="637"/>
      <c r="CE364" s="63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2025-06-23T06:21:04Z</dcterms:modified>
</cp:coreProperties>
</file>