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มิถุนายน\"/>
    </mc:Choice>
  </mc:AlternateContent>
  <xr:revisionPtr revIDLastSave="0" documentId="13_ncr:1_{905AB9FC-02ED-495C-97EE-80C5A58F7832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2'!$H$1:$H$387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1" i="4" l="1"/>
  <c r="L380" i="4"/>
  <c r="L379" i="4"/>
  <c r="L378" i="4"/>
  <c r="L377" i="4"/>
  <c r="L376" i="4"/>
  <c r="L375" i="4"/>
  <c r="L374" i="4"/>
  <c r="L373" i="4"/>
  <c r="L372" i="4"/>
  <c r="L371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O145" i="4"/>
  <c r="L173" i="4"/>
  <c r="AS369" i="4"/>
  <c r="AS368" i="4"/>
  <c r="AS367" i="4"/>
  <c r="AS366" i="4"/>
  <c r="AS365" i="4"/>
  <c r="AS364" i="4"/>
  <c r="AS363" i="4"/>
  <c r="AS361" i="4"/>
  <c r="AS360" i="4"/>
  <c r="AS359" i="4"/>
  <c r="AS357" i="4"/>
  <c r="AS356" i="4"/>
  <c r="AS354" i="4"/>
  <c r="AS353" i="4"/>
  <c r="AS301" i="4"/>
  <c r="AS225" i="4"/>
  <c r="AS224" i="4"/>
  <c r="AS223" i="4"/>
  <c r="AS205" i="4"/>
  <c r="AS186" i="4"/>
  <c r="AS171" i="4"/>
  <c r="AS145" i="4"/>
  <c r="AI356" i="4"/>
  <c r="AI369" i="4"/>
  <c r="L369" i="4" s="1"/>
  <c r="AI368" i="4"/>
  <c r="AI367" i="4"/>
  <c r="AI366" i="4"/>
  <c r="AI365" i="4"/>
  <c r="AI364" i="4"/>
  <c r="AI363" i="4"/>
  <c r="AI361" i="4"/>
  <c r="AI360" i="4"/>
  <c r="AI359" i="4"/>
  <c r="AI357" i="4"/>
  <c r="AI354" i="4"/>
  <c r="AI353" i="4"/>
  <c r="AI301" i="4"/>
  <c r="AI225" i="4"/>
  <c r="AI224" i="4"/>
  <c r="AI223" i="4"/>
  <c r="AI205" i="4"/>
  <c r="AI186" i="4"/>
  <c r="AI171" i="4"/>
  <c r="AI145" i="4"/>
  <c r="Y369" i="4"/>
  <c r="Y368" i="4"/>
  <c r="L368" i="4" s="1"/>
  <c r="Y367" i="4"/>
  <c r="Y366" i="4"/>
  <c r="Y365" i="4"/>
  <c r="Y364" i="4"/>
  <c r="Y363" i="4"/>
  <c r="Y361" i="4"/>
  <c r="Y360" i="4"/>
  <c r="Y359" i="4"/>
  <c r="Y357" i="4"/>
  <c r="Y356" i="4"/>
  <c r="Y354" i="4"/>
  <c r="Y353" i="4"/>
  <c r="Y301" i="4"/>
  <c r="Y225" i="4"/>
  <c r="Y224" i="4"/>
  <c r="Y223" i="4"/>
  <c r="Y205" i="4"/>
  <c r="Y186" i="4"/>
  <c r="Y171" i="4"/>
  <c r="Y145" i="4"/>
  <c r="O369" i="4"/>
  <c r="O368" i="4"/>
  <c r="O367" i="4"/>
  <c r="L367" i="4" s="1"/>
  <c r="O366" i="4"/>
  <c r="L366" i="4" s="1"/>
  <c r="O365" i="4"/>
  <c r="L365" i="4" s="1"/>
  <c r="O364" i="4"/>
  <c r="O363" i="4"/>
  <c r="O361" i="4"/>
  <c r="O360" i="4"/>
  <c r="O359" i="4"/>
  <c r="O357" i="4"/>
  <c r="O356" i="4"/>
  <c r="O354" i="4"/>
  <c r="O353" i="4"/>
  <c r="O301" i="4"/>
  <c r="O225" i="4"/>
  <c r="O224" i="4"/>
  <c r="O223" i="4"/>
  <c r="O205" i="4"/>
  <c r="O186" i="4"/>
  <c r="O171" i="4"/>
  <c r="L352" i="4" l="1"/>
  <c r="L351" i="4"/>
  <c r="L350" i="4"/>
  <c r="L349" i="4"/>
  <c r="L348" i="4"/>
  <c r="L347" i="4"/>
  <c r="L346" i="4"/>
  <c r="L345" i="4"/>
  <c r="L94" i="4"/>
  <c r="L93" i="4"/>
  <c r="L92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L381" i="2" s="1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78" i="2" l="1"/>
  <c r="L379" i="2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3" i="4" l="1"/>
  <c r="L364" i="4"/>
  <c r="L370" i="4"/>
  <c r="L361" i="4"/>
  <c r="L376" i="2" l="1"/>
  <c r="L375" i="2"/>
  <c r="L374" i="2"/>
  <c r="L373" i="2"/>
  <c r="L372" i="2"/>
  <c r="L361" i="2"/>
  <c r="L360" i="2"/>
  <c r="L370" i="2" l="1"/>
  <c r="L371" i="2"/>
  <c r="L377" i="2"/>
  <c r="L356" i="6" l="1"/>
  <c r="L354" i="4"/>
  <c r="L355" i="4"/>
  <c r="L356" i="4"/>
  <c r="L357" i="4"/>
  <c r="L358" i="4"/>
  <c r="L359" i="4"/>
  <c r="L360" i="4"/>
  <c r="L174" i="2"/>
  <c r="L359" i="2"/>
  <c r="L361" i="10" l="1"/>
  <c r="BY367" i="6"/>
  <c r="CD367" i="6"/>
  <c r="L355" i="6"/>
  <c r="L358" i="2"/>
  <c r="L357" i="2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3" i="4"/>
  <c r="BY373" i="4"/>
  <c r="CD372" i="4"/>
  <c r="BY372" i="4"/>
  <c r="CD371" i="4"/>
  <c r="BY371" i="4"/>
  <c r="CD362" i="4"/>
  <c r="BY362" i="4"/>
  <c r="L362" i="4"/>
  <c r="CD361" i="4"/>
  <c r="BY361" i="4"/>
  <c r="CD354" i="4"/>
  <c r="BY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<sst xmlns="http://schemas.openxmlformats.org/spreadsheetml/2006/main" count="9178" uniqueCount="466">
  <si>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</si>
  <si>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</si>
  <si>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</si>
  <si>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</si>
  <si>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</si>
  <si>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</si>
  <si>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</si>
  <si>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</si>
  <si>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</si>
  <si>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</si>
  <si>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</si>
  <si>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</si>
  <si>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</si>
  <si>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</si>
  <si>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</si>
  <si>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</si>
  <si>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</si>
  <si>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</si>
  <si>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</si>
  <si>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</si>
  <si>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</si>
  <si>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</si>
  <si>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</si>
  <si>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</si>
  <si>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</si>
  <si>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</si>
  <si>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</si>
  <si>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</si>
  <si>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</si>
  <si>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</si>
  <si>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</si>
  <si>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</si>
  <si>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</si>
  <si>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</si>
  <si>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</si>
  <si>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</si>
  <si>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</si>
  <si>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</si>
  <si>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</si>
  <si>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</si>
  <si>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</si>
  <si>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</si>
  <si>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</si>
  <si>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</si>
  <si>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</si>
  <si>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</si>
  <si>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</si>
  <si>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</si>
  <si>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</si>
  <si>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</si>
  <si>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</si>
  <si>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</si>
  <si>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</si>
  <si>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</si>
  <si>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</si>
  <si>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</si>
  <si>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</si>
  <si>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</si>
  <si>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</si>
  <si>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</si>
  <si>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</si>
  <si>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</si>
  <si>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</si>
  <si>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</si>
  <si>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</si>
  <si>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</si>
  <si>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</si>
  <si>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</si>
  <si>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</si>
  <si>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</si>
  <si>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</si>
  <si>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</si>
  <si>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</si>
  <si>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</si>
  <si>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</si>
  <si>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</si>
  <si>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</si>
  <si>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</si>
  <si>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</si>
  <si>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</si>
  <si>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</si>
  <si>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</si>
  <si>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</si>
  <si>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</si>
  <si>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</si>
  <si>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</si>
  <si>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</si>
  <si>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</si>
  <si>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</si>
  <si>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</si>
  <si>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</si>
  <si>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</si>
  <si>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</si>
  <si>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</si>
  <si>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</si>
  <si>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</si>
  <si>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</si>
  <si>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</si>
  <si>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</si>
  <si>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</si>
  <si>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</si>
  <si>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</si>
  <si>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</si>
  <si>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</si>
  <si>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</si>
  <si>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</si>
  <si>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</si>
  <si>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</si>
  <si>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</si>
  <si>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</si>
  <si>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</si>
  <si>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</si>
  <si>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</si>
  <si>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</si>
  <si>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</si>
  <si>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</si>
  <si>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</si>
  <si>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</si>
  <si>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</si>
  <si>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</si>
  <si>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</si>
  <si>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</si>
  <si>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</si>
  <si>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</si>
  <si>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</si>
  <si>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</si>
  <si>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</si>
  <si>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</si>
  <si>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</si>
  <si>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</si>
  <si>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</si>
  <si>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</si>
  <si>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</si>
  <si>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</si>
  <si>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</si>
  <si>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</si>
  <si>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</si>
  <si>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</si>
  <si>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</si>
  <si>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</si>
  <si>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</si>
  <si>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</si>
  <si>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</si>
  <si>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</si>
  <si>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</si>
  <si>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</si>
  <si>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</si>
  <si>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</si>
  <si>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</si>
  <si>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</si>
  <si>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</si>
  <si>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</si>
  <si>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</si>
  <si>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</si>
  <si>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</si>
  <si>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</si>
  <si>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</si>
  <si>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</si>
  <si>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</si>
  <si>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</si>
  <si>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</si>
  <si>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</si>
  <si>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</si>
  <si>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</si>
  <si>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</si>
  <si>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</si>
  <si>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</si>
  <si>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</si>
  <si>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</si>
  <si>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</si>
  <si>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</si>
  <si>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</si>
  <si>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</si>
  <si>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</si>
  <si>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</si>
  <si>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</si>
  <si>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</si>
  <si>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</si>
  <si>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</si>
  <si>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</si>
  <si>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</si>
  <si>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</si>
  <si>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</si>
  <si>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</si>
  <si>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</si>
  <si>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</si>
  <si>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</si>
  <si>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</si>
  <si>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</si>
  <si>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</si>
  <si>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</si>
  <si>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</si>
  <si>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</si>
  <si>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</si>
  <si>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</si>
  <si>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</si>
  <si>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</si>
  <si>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</si>
  <si>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</si>
  <si>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</si>
  <si>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</si>
  <si>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</si>
  <si>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</si>
  <si>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</si>
  <si>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</si>
  <si>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</si>
  <si>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</si>
  <si>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</si>
  <si>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</si>
  <si>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</si>
  <si>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</si>
  <si>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</si>
  <si>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</si>
  <si>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</si>
  <si>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</si>
  <si>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</si>
  <si>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</si>
  <si>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</si>
  <si>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</si>
  <si>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</si>
  <si>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</si>
  <si>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</si>
  <si>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</si>
  <si>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</si>
  <si>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</si>
  <si>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</si>
  <si>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</si>
  <si>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</si>
  <si>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</si>
  <si>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</si>
  <si>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</si>
  <si>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</si>
  <si>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</si>
  <si>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</si>
  <si>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</si>
  <si>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</si>
  <si>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</si>
  <si>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</si>
  <si>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</si>
  <si>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</si>
  <si>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</si>
  <si>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</si>
  <si>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</si>
  <si>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</si>
  <si>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</si>
  <si>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</si>
  <si>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</si>
  <si>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</si>
  <si>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</si>
  <si>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</si>
  <si>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</si>
  <si>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</si>
  <si>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</si>
  <si>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</si>
  <si>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</si>
  <si>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</si>
  <si>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</si>
  <si>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</si>
  <si>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</si>
  <si>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</si>
  <si>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</si>
  <si>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</si>
  <si>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</si>
  <si>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</si>
  <si>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</si>
  <si>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</si>
  <si>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</si>
  <si>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</si>
  <si>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</si>
  <si>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</si>
  <si>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</si>
  <si>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</si>
  <si>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</si>
  <si>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</si>
  <si>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</si>
  <si>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</si>
  <si>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</si>
  <si>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</si>
  <si>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</si>
  <si>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</si>
  <si>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</si>
  <si>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</si>
  <si>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</si>
  <si>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</si>
  <si>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</si>
  <si>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</si>
  <si>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</si>
  <si>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</si>
  <si>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</si>
  <si>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</si>
  <si>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</si>
  <si>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</si>
  <si>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</si>
  <si>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</si>
  <si>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</si>
  <si>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</si>
  <si>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</si>
  <si>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</si>
  <si>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</si>
  <si>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</si>
  <si>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</si>
  <si>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</si>
  <si>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</si>
  <si>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</si>
  <si>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</si>
  <si>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</si>
  <si>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</si>
  <si>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</si>
  <si>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</si>
  <si>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</si>
  <si>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</si>
  <si>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</si>
  <si>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</si>
  <si>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</si>
  <si>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</si>
  <si>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</si>
  <si>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</si>
  <si>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</si>
  <si>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</si>
  <si>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</si>
  <si>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</si>
  <si>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</si>
  <si>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</si>
  <si>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</si>
  <si>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</si>
  <si>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</si>
  <si>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</si>
  <si>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</si>
  <si>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</si>
  <si>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</si>
  <si>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</si>
  <si>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</si>
  <si>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</si>
  <si>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</si>
  <si>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</si>
  <si>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</si>
  <si>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</si>
  <si>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</si>
  <si>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</si>
  <si>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</si>
  <si>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</si>
  <si>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</si>
  <si>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</si>
  <si>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</si>
  <si>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</si>
  <si>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</si>
  <si>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</si>
  <si>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</si>
  <si>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</si>
  <si>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</si>
  <si>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</si>
  <si>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</si>
  <si>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</si>
  <si>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</si>
  <si>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</si>
  <si>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</si>
  <si>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</si>
  <si>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</si>
  <si>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</si>
  <si>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</si>
  <si>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</si>
  <si>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</si>
  <si>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</si>
  <si>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</si>
  <si>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</si>
  <si>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</si>
  <si>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</si>
  <si>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</si>
  <si>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</si>
  <si>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</si>
  <si>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</si>
  <si>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</si>
  <si>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</si>
  <si>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</si>
  <si>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</si>
  <si>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</si>
  <si>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</si>
  <si>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</si>
  <si>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</si>
  <si>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</si>
  <si>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</si>
  <si>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</si>
  <si>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</si>
  <si>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</si>
  <si>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</si>
  <si>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</si>
  <si>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</si>
  <si>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</si>
  <si>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</si>
  <si>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</si>
  <si>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</si>
  <si>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</si>
  <si>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</si>
  <si>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</si>
  <si>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</si>
  <si>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</si>
  <si>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</si>
  <si>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</si>
  <si>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</si>
  <si>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</si>
  <si>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</si>
  <si>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</si>
  <si>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</si>
  <si>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</si>
  <si>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</si>
  <si>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</si>
  <si>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</si>
  <si>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</si>
  <si>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</si>
  <si>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</si>
  <si>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</si>
  <si>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</si>
  <si>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</si>
  <si>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</si>
  <si>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</si>
  <si>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</si>
  <si>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</si>
  <si>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</si>
  <si>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</si>
  <si>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</si>
  <si>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</si>
  <si>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</si>
  <si>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</si>
  <si>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</si>
  <si>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</si>
  <si>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</si>
  <si>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</si>
  <si>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</si>
  <si>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</si>
  <si>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</si>
  <si>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</si>
  <si>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</si>
  <si>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</si>
  <si>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</si>
  <si>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</si>
  <si>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</si>
  <si>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</si>
  <si>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</si>
  <si>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</si>
  <si>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</si>
  <si>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</si>
  <si>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</si>
  <si>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</si>
  <si>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</si>
  <si>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</si>
  <si>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</si>
  <si>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</si>
  <si>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</si>
  <si>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</si>
  <si>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</si>
  <si>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</si>
  <si>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</si>
  <si>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</si>
  <si>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</si>
  <si>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</si>
  <si>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</si>
  <si>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</si>
  <si>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</si>
  <si>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</si>
  <si>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</si>
  <si>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</si>
  <si>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</si>
  <si>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</si>
  <si>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</si>
  <si>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</si>
  <si>
    <t xml:space="preserve">เอแคลร์ 6 ชิ้น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</si>
</sst>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34" fillId="22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07"/>
      <c r="M1" s="605"/>
      <c r="N1" s="608" t="s">
        <v>417</v>
      </c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5"/>
      <c r="AI1" s="608" t="s">
        <v>418</v>
      </c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7"/>
      <c r="AU1" s="607"/>
      <c r="AV1" s="607"/>
      <c r="AW1" s="607"/>
      <c r="AX1" s="607"/>
      <c r="AY1" s="607"/>
      <c r="AZ1" s="607"/>
      <c r="BA1" s="607"/>
      <c r="BB1" s="607"/>
      <c r="BC1" s="605"/>
      <c r="BD1" s="608" t="s">
        <v>419</v>
      </c>
      <c r="BE1" s="607"/>
      <c r="BF1" s="607"/>
      <c r="BG1" s="607"/>
      <c r="BH1" s="607"/>
      <c r="BI1" s="607"/>
      <c r="BJ1" s="607"/>
      <c r="BK1" s="607"/>
      <c r="BL1" s="607"/>
      <c r="BM1" s="607"/>
      <c r="BN1" s="607"/>
      <c r="BO1" s="607"/>
      <c r="BP1" s="607"/>
      <c r="BQ1" s="607"/>
      <c r="BR1" s="607"/>
      <c r="BS1" s="607"/>
      <c r="BT1" s="607"/>
      <c r="BU1" s="607"/>
      <c r="BV1" s="607"/>
      <c r="BW1" s="607"/>
      <c r="BX1" s="605"/>
      <c r="BY1" s="608" t="s">
        <v>420</v>
      </c>
      <c r="BZ1" s="607"/>
      <c r="CA1" s="607"/>
      <c r="CB1" s="607"/>
      <c r="CC1" s="607"/>
      <c r="CD1" s="607"/>
      <c r="CE1" s="607"/>
      <c r="CF1" s="607"/>
      <c r="CG1" s="607"/>
      <c r="CH1" s="607"/>
      <c r="CI1" s="607"/>
      <c r="CJ1" s="607"/>
      <c r="CK1" s="607"/>
      <c r="CL1" s="607"/>
      <c r="CM1" s="607"/>
      <c r="CN1" s="607"/>
      <c r="CO1" s="607"/>
      <c r="CP1" s="607"/>
      <c r="CQ1" s="607"/>
      <c r="CR1" s="607"/>
      <c r="CS1" s="605"/>
      <c r="CT1" s="608" t="s">
        <v>421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5"/>
    </row>
    <row r="2" spans="1:118" ht="26.25">
      <c r="A2" s="599"/>
      <c r="B2" s="599"/>
      <c r="C2" s="599"/>
      <c r="D2" s="599"/>
      <c r="E2" s="599"/>
      <c r="F2" s="599"/>
      <c r="G2" s="599"/>
      <c r="H2" s="246"/>
      <c r="I2" s="609" t="s">
        <v>11</v>
      </c>
      <c r="J2" s="609" t="s">
        <v>12</v>
      </c>
      <c r="K2" s="606" t="s">
        <v>13</v>
      </c>
      <c r="L2" s="607"/>
      <c r="M2" s="605"/>
      <c r="N2" s="612" t="s">
        <v>14</v>
      </c>
      <c r="O2" s="607"/>
      <c r="P2" s="605"/>
      <c r="Q2" s="612" t="s">
        <v>15</v>
      </c>
      <c r="R2" s="607"/>
      <c r="S2" s="605"/>
      <c r="T2" s="612" t="s">
        <v>16</v>
      </c>
      <c r="U2" s="607"/>
      <c r="V2" s="605"/>
      <c r="W2" s="612" t="s">
        <v>17</v>
      </c>
      <c r="X2" s="607"/>
      <c r="Y2" s="605"/>
      <c r="Z2" s="612" t="s">
        <v>18</v>
      </c>
      <c r="AA2" s="607"/>
      <c r="AB2" s="605"/>
      <c r="AC2" s="612" t="s">
        <v>19</v>
      </c>
      <c r="AD2" s="607"/>
      <c r="AE2" s="605"/>
      <c r="AF2" s="612" t="s">
        <v>20</v>
      </c>
      <c r="AG2" s="607"/>
      <c r="AH2" s="605"/>
      <c r="AI2" s="612" t="s">
        <v>14</v>
      </c>
      <c r="AJ2" s="607"/>
      <c r="AK2" s="605"/>
      <c r="AL2" s="612" t="s">
        <v>15</v>
      </c>
      <c r="AM2" s="607"/>
      <c r="AN2" s="605"/>
      <c r="AO2" s="612" t="s">
        <v>16</v>
      </c>
      <c r="AP2" s="607"/>
      <c r="AQ2" s="605"/>
      <c r="AR2" s="612" t="s">
        <v>17</v>
      </c>
      <c r="AS2" s="607"/>
      <c r="AT2" s="605"/>
      <c r="AU2" s="612" t="s">
        <v>18</v>
      </c>
      <c r="AV2" s="607"/>
      <c r="AW2" s="605"/>
      <c r="AX2" s="612" t="s">
        <v>19</v>
      </c>
      <c r="AY2" s="607"/>
      <c r="AZ2" s="605"/>
      <c r="BA2" s="612" t="s">
        <v>20</v>
      </c>
      <c r="BB2" s="607"/>
      <c r="BC2" s="605"/>
      <c r="BD2" s="612" t="s">
        <v>14</v>
      </c>
      <c r="BE2" s="607"/>
      <c r="BF2" s="605"/>
      <c r="BG2" s="612" t="s">
        <v>15</v>
      </c>
      <c r="BH2" s="607"/>
      <c r="BI2" s="605"/>
      <c r="BJ2" s="612" t="s">
        <v>16</v>
      </c>
      <c r="BK2" s="607"/>
      <c r="BL2" s="605"/>
      <c r="BM2" s="612" t="s">
        <v>17</v>
      </c>
      <c r="BN2" s="607"/>
      <c r="BO2" s="605"/>
      <c r="BP2" s="612" t="s">
        <v>18</v>
      </c>
      <c r="BQ2" s="607"/>
      <c r="BR2" s="605"/>
      <c r="BS2" s="612" t="s">
        <v>19</v>
      </c>
      <c r="BT2" s="607"/>
      <c r="BU2" s="605"/>
      <c r="BV2" s="612" t="s">
        <v>20</v>
      </c>
      <c r="BW2" s="607"/>
      <c r="BX2" s="605"/>
      <c r="BY2" s="612" t="s">
        <v>14</v>
      </c>
      <c r="BZ2" s="607"/>
      <c r="CA2" s="605"/>
      <c r="CB2" s="612" t="s">
        <v>15</v>
      </c>
      <c r="CC2" s="607"/>
      <c r="CD2" s="605"/>
      <c r="CE2" s="612" t="s">
        <v>16</v>
      </c>
      <c r="CF2" s="607"/>
      <c r="CG2" s="605"/>
      <c r="CH2" s="612" t="s">
        <v>17</v>
      </c>
      <c r="CI2" s="607"/>
      <c r="CJ2" s="605"/>
      <c r="CK2" s="612" t="s">
        <v>18</v>
      </c>
      <c r="CL2" s="607"/>
      <c r="CM2" s="605"/>
      <c r="CN2" s="612" t="s">
        <v>19</v>
      </c>
      <c r="CO2" s="607"/>
      <c r="CP2" s="605"/>
      <c r="CQ2" s="612" t="s">
        <v>20</v>
      </c>
      <c r="CR2" s="607"/>
      <c r="CS2" s="605"/>
      <c r="CT2" s="612" t="s">
        <v>14</v>
      </c>
      <c r="CU2" s="607"/>
      <c r="CV2" s="605"/>
      <c r="CW2" s="612" t="s">
        <v>15</v>
      </c>
      <c r="CX2" s="607"/>
      <c r="CY2" s="605"/>
      <c r="CZ2" s="612" t="s">
        <v>16</v>
      </c>
      <c r="DA2" s="607"/>
      <c r="DB2" s="605"/>
      <c r="DC2" s="612" t="s">
        <v>17</v>
      </c>
      <c r="DD2" s="607"/>
      <c r="DE2" s="605"/>
      <c r="DF2" s="612" t="s">
        <v>18</v>
      </c>
      <c r="DG2" s="607"/>
      <c r="DH2" s="605"/>
      <c r="DI2" s="612" t="s">
        <v>19</v>
      </c>
      <c r="DJ2" s="607"/>
      <c r="DK2" s="605"/>
      <c r="DL2" s="612" t="s">
        <v>20</v>
      </c>
      <c r="DM2" s="607"/>
      <c r="DN2" s="605"/>
    </row>
    <row r="3" spans="1:118" ht="26.25">
      <c r="A3" s="599"/>
      <c r="B3" s="599"/>
      <c r="C3" s="599"/>
      <c r="D3" s="599"/>
      <c r="E3" s="599"/>
      <c r="F3" s="599"/>
      <c r="G3" s="599"/>
      <c r="H3" s="246"/>
      <c r="I3" s="610"/>
      <c r="J3" s="610"/>
      <c r="K3" s="606" t="s">
        <v>21</v>
      </c>
      <c r="L3" s="607"/>
      <c r="M3" s="60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2">
        <v>30</v>
      </c>
      <c r="DG3" s="607"/>
      <c r="DH3" s="605"/>
      <c r="DI3" s="612">
        <v>31</v>
      </c>
      <c r="DJ3" s="607"/>
      <c r="DK3" s="605"/>
      <c r="DL3" s="612">
        <v>1</v>
      </c>
      <c r="DM3" s="607"/>
      <c r="DN3" s="605"/>
    </row>
    <row r="4" spans="1:118" ht="60.75" customHeight="1">
      <c r="A4" s="600"/>
      <c r="B4" s="600"/>
      <c r="C4" s="600"/>
      <c r="D4" s="600"/>
      <c r="E4" s="600"/>
      <c r="F4" s="600"/>
      <c r="G4" s="600"/>
      <c r="H4" s="247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1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1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1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1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1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1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topLeftCell="E1" zoomScale="90" zoomScaleNormal="90" workbookViewId="0">
      <selection activeCell="L391" sqref="L39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20"/>
      <c r="K1" s="606"/>
      <c r="L1" s="619"/>
      <c r="M1" s="620"/>
      <c r="N1" s="626" t="s">
        <v>458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>
      <c r="A2" s="599"/>
      <c r="B2" s="599"/>
      <c r="C2" s="599"/>
      <c r="D2" s="599"/>
      <c r="E2" s="599"/>
      <c r="F2" s="599"/>
      <c r="G2" s="599"/>
      <c r="H2" s="246"/>
      <c r="I2" s="627" t="s">
        <v>11</v>
      </c>
      <c r="J2" s="627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21"/>
      <c r="T2" s="621"/>
      <c r="U2" s="621"/>
      <c r="V2" s="621"/>
      <c r="W2" s="622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>
      <c r="A3" s="599"/>
      <c r="B3" s="599"/>
      <c r="C3" s="599"/>
      <c r="D3" s="599"/>
      <c r="E3" s="599"/>
      <c r="F3" s="599"/>
      <c r="G3" s="599"/>
      <c r="H3" s="246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23"/>
      <c r="S3" s="624"/>
      <c r="T3" s="624"/>
      <c r="U3" s="624"/>
      <c r="V3" s="624"/>
      <c r="W3" s="625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customHeight="1">
      <c r="A4" s="600"/>
      <c r="B4" s="600"/>
      <c r="C4" s="600"/>
      <c r="D4" s="600"/>
      <c r="E4" s="600"/>
      <c r="F4" s="600"/>
      <c r="G4" s="600"/>
      <c r="H4" s="247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7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7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5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65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2"/>
      <c r="BD17" s="428"/>
      <c r="BE17" s="210"/>
      <c r="BF17" s="173"/>
      <c r="BG17" s="173"/>
      <c r="BH17" s="173"/>
      <c r="BI17" s="173"/>
      <c r="BJ17" s="158"/>
      <c r="BK17" s="173"/>
      <c r="BL17" s="173"/>
      <c r="BM17" s="584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7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65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2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7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7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7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7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52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65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2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7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57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53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60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66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3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85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7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7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7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7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52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65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74"/>
      <c r="BM114" s="584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7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57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53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60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66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3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85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57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53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60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66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3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85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5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57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53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60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66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3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85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463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57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52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60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65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3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84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57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53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60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66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3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85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462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5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57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54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60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67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3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86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57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53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60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66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3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85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57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53">
        <v>3593</v>
      </c>
      <c r="Z325" s="446">
        <v>1090</v>
      </c>
      <c r="AA325" s="446">
        <v>1090</v>
      </c>
      <c r="AB325" s="446">
        <v>1090</v>
      </c>
      <c r="AC325" s="446">
        <v>1090</v>
      </c>
      <c r="AD325" s="446">
        <v>1090</v>
      </c>
      <c r="AE325" s="446">
        <v>1090</v>
      </c>
      <c r="AF325" s="446">
        <v>1090</v>
      </c>
      <c r="AG325" s="446">
        <v>1090</v>
      </c>
      <c r="AH325" s="446">
        <v>1090</v>
      </c>
      <c r="AI325" s="561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66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3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7">
        <v>20056642</v>
      </c>
      <c r="G335" s="544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58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55">
        <v>526</v>
      </c>
      <c r="Z354" s="447">
        <v>400</v>
      </c>
      <c r="AA354" s="447">
        <v>400</v>
      </c>
      <c r="AB354" s="447">
        <v>400</v>
      </c>
      <c r="AC354" s="447">
        <v>400</v>
      </c>
      <c r="AD354" s="447">
        <v>400</v>
      </c>
      <c r="AE354" s="447">
        <v>400</v>
      </c>
      <c r="AF354" s="447">
        <v>400</v>
      </c>
      <c r="AG354" s="447">
        <v>400</v>
      </c>
      <c r="AH354" s="447">
        <v>400</v>
      </c>
      <c r="AI354" s="562">
        <v>437</v>
      </c>
      <c r="AJ354" s="448">
        <v>500</v>
      </c>
      <c r="AK354" s="448">
        <v>500</v>
      </c>
      <c r="AL354" s="448">
        <v>500</v>
      </c>
      <c r="AM354" s="448">
        <v>500</v>
      </c>
      <c r="AN354" s="448">
        <v>500</v>
      </c>
      <c r="AO354" s="448">
        <v>500</v>
      </c>
      <c r="AP354" s="448">
        <v>500</v>
      </c>
      <c r="AQ354" s="448">
        <v>500</v>
      </c>
      <c r="AR354" s="448">
        <v>500</v>
      </c>
      <c r="AS354" s="568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8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85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9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58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55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63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69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8">
        <v>359</v>
      </c>
      <c r="BD356" s="449">
        <v>460</v>
      </c>
      <c r="BE356" s="449">
        <v>460</v>
      </c>
      <c r="BF356" s="449">
        <v>460</v>
      </c>
      <c r="BG356" s="449">
        <v>460</v>
      </c>
      <c r="BH356" s="449">
        <v>460</v>
      </c>
      <c r="BI356" s="449">
        <v>460</v>
      </c>
      <c r="BJ356" s="449">
        <v>460</v>
      </c>
      <c r="BK356" s="449">
        <v>460</v>
      </c>
      <c r="BL356" s="449">
        <v>460</v>
      </c>
      <c r="BM356" s="587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71"/>
      <c r="N362" s="314"/>
      <c r="O362" s="558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55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63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69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8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88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58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55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63">
        <v>357</v>
      </c>
      <c r="AJ363" s="448">
        <v>600</v>
      </c>
      <c r="AK363" s="448">
        <v>600</v>
      </c>
      <c r="AL363" s="448">
        <v>600</v>
      </c>
      <c r="AM363" s="448">
        <v>600</v>
      </c>
      <c r="AN363" s="448">
        <v>600</v>
      </c>
      <c r="AO363" s="448">
        <v>600</v>
      </c>
      <c r="AP363" s="448">
        <v>600</v>
      </c>
      <c r="AQ363" s="448">
        <v>600</v>
      </c>
      <c r="AR363" s="448">
        <v>600</v>
      </c>
      <c r="AS363" s="568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8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88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3"/>
        <v>2438</v>
      </c>
      <c r="M364" s="313"/>
      <c r="N364" s="472"/>
      <c r="O364" s="559">
        <v>566</v>
      </c>
      <c r="P364" s="473">
        <v>330</v>
      </c>
      <c r="Q364" s="473">
        <v>330</v>
      </c>
      <c r="R364" s="473">
        <v>330</v>
      </c>
      <c r="S364" s="473">
        <v>330</v>
      </c>
      <c r="T364" s="473">
        <v>330</v>
      </c>
      <c r="U364" s="473">
        <v>330</v>
      </c>
      <c r="V364" s="473">
        <v>330</v>
      </c>
      <c r="W364" s="473">
        <v>330</v>
      </c>
      <c r="X364" s="473">
        <v>330</v>
      </c>
      <c r="Y364" s="556">
        <v>297</v>
      </c>
      <c r="Z364" s="474">
        <v>300</v>
      </c>
      <c r="AA364" s="474">
        <v>300</v>
      </c>
      <c r="AB364" s="474">
        <v>300</v>
      </c>
      <c r="AC364" s="474">
        <v>300</v>
      </c>
      <c r="AD364" s="474">
        <v>300</v>
      </c>
      <c r="AE364" s="474">
        <v>300</v>
      </c>
      <c r="AF364" s="474">
        <v>300</v>
      </c>
      <c r="AG364" s="474">
        <v>300</v>
      </c>
      <c r="AH364" s="474">
        <v>300</v>
      </c>
      <c r="AI364" s="564">
        <v>234</v>
      </c>
      <c r="AJ364" s="476">
        <v>400</v>
      </c>
      <c r="AK364" s="476">
        <v>400</v>
      </c>
      <c r="AL364" s="476">
        <v>400</v>
      </c>
      <c r="AM364" s="476">
        <v>400</v>
      </c>
      <c r="AN364" s="476">
        <v>400</v>
      </c>
      <c r="AO364" s="476">
        <v>400</v>
      </c>
      <c r="AP364" s="476">
        <v>400</v>
      </c>
      <c r="AQ364" s="476">
        <v>400</v>
      </c>
      <c r="AR364" s="476">
        <v>400</v>
      </c>
      <c r="AS364" s="570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80">
        <v>323</v>
      </c>
      <c r="BD364" s="475">
        <v>350</v>
      </c>
      <c r="BE364" s="475">
        <v>350</v>
      </c>
      <c r="BF364" s="475">
        <v>350</v>
      </c>
      <c r="BG364" s="475">
        <v>350</v>
      </c>
      <c r="BH364" s="475">
        <v>350</v>
      </c>
      <c r="BI364" s="475">
        <v>350</v>
      </c>
      <c r="BJ364" s="475">
        <v>350</v>
      </c>
      <c r="BK364" s="475">
        <v>350</v>
      </c>
      <c r="BL364" s="475">
        <v>350</v>
      </c>
      <c r="BM364" s="589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58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55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63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69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8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88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58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55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63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69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82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88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3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71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83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90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3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71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81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90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3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71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81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90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5"/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3"/>
      <c r="G371" s="440" t="s">
        <v>444</v>
      </c>
      <c r="H371" s="425"/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82"/>
      <c r="F372" s="534">
        <v>20059413</v>
      </c>
      <c r="G372" s="486" t="s">
        <v>448</v>
      </c>
      <c r="H372" s="478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82"/>
      <c r="F373" s="549">
        <v>20059414</v>
      </c>
      <c r="G373" s="545" t="s">
        <v>449</v>
      </c>
      <c r="H373" s="478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50">
        <v>20059547</v>
      </c>
      <c r="G374" s="484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8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9"/>
      <c r="G377" s="378" t="s">
        <v>445</v>
      </c>
      <c r="H377" s="425"/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46"/>
      <c r="C378" s="546"/>
      <c r="D378" s="546"/>
      <c r="E378" s="299"/>
      <c r="F378" s="298">
        <v>20059798</v>
      </c>
      <c r="G378" s="551" t="s">
        <v>454</v>
      </c>
      <c r="H378" s="478" t="s">
        <v>69</v>
      </c>
      <c r="I378" s="547"/>
      <c r="J378" s="547"/>
      <c r="K378" s="313"/>
      <c r="L378" s="521">
        <f t="shared" ref="L378:L381" si="14">SUM(O378,Y378,AI378,AS378,BC378,BM378,BW378)</f>
        <v>6220</v>
      </c>
      <c r="M378" s="313"/>
      <c r="N378" s="548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46"/>
      <c r="C379" s="546"/>
      <c r="D379" s="546"/>
      <c r="E379" s="299"/>
      <c r="F379" s="298">
        <v>20059796</v>
      </c>
      <c r="G379" s="551" t="s">
        <v>455</v>
      </c>
      <c r="H379" s="478" t="s">
        <v>69</v>
      </c>
      <c r="I379" s="547"/>
      <c r="J379" s="547"/>
      <c r="K379" s="313"/>
      <c r="L379" s="521">
        <f t="shared" si="14"/>
        <v>11024</v>
      </c>
      <c r="M379" s="313"/>
      <c r="N379" s="548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46"/>
      <c r="C380" s="546"/>
      <c r="D380" s="546"/>
      <c r="E380" s="299"/>
      <c r="F380" s="298">
        <v>20059799</v>
      </c>
      <c r="G380" s="551" t="s">
        <v>456</v>
      </c>
      <c r="H380" s="478" t="s">
        <v>69</v>
      </c>
      <c r="I380" s="547"/>
      <c r="J380" s="547"/>
      <c r="K380" s="313"/>
      <c r="L380" s="521">
        <f t="shared" si="14"/>
        <v>4490</v>
      </c>
      <c r="M380" s="313"/>
      <c r="N380" s="548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46"/>
      <c r="C381" s="546"/>
      <c r="D381" s="546"/>
      <c r="E381" s="299"/>
      <c r="F381" s="298">
        <v>20059797</v>
      </c>
      <c r="G381" s="551" t="s">
        <v>403</v>
      </c>
      <c r="H381" s="478" t="s">
        <v>69</v>
      </c>
      <c r="I381" s="547"/>
      <c r="J381" s="547"/>
      <c r="K381" s="313"/>
      <c r="L381" s="521">
        <f t="shared" si="14"/>
        <v>4720</v>
      </c>
      <c r="M381" s="313"/>
      <c r="N381" s="548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29"/>
      <c r="C1" s="629"/>
      <c r="D1" s="629"/>
      <c r="E1" s="629"/>
      <c r="F1" s="631"/>
      <c r="G1" s="116"/>
      <c r="H1" s="632" t="s">
        <v>15</v>
      </c>
      <c r="I1" s="633"/>
      <c r="J1" s="633"/>
      <c r="K1" s="633"/>
      <c r="L1" s="633"/>
      <c r="M1" s="634"/>
      <c r="N1" s="116"/>
      <c r="O1" s="632" t="s">
        <v>16</v>
      </c>
      <c r="P1" s="633"/>
      <c r="Q1" s="633"/>
      <c r="R1" s="633"/>
      <c r="S1" s="633"/>
      <c r="T1" s="633"/>
      <c r="U1" s="116"/>
      <c r="V1" s="632" t="s">
        <v>17</v>
      </c>
      <c r="W1" s="633"/>
      <c r="X1" s="633"/>
      <c r="Y1" s="633"/>
      <c r="Z1" s="633"/>
      <c r="AA1" s="633"/>
      <c r="AB1" s="116"/>
      <c r="AC1" s="632" t="s">
        <v>394</v>
      </c>
      <c r="AD1" s="633"/>
      <c r="AE1" s="633"/>
      <c r="AF1" s="633"/>
      <c r="AG1" s="633"/>
      <c r="AH1" s="633"/>
      <c r="AI1" s="116"/>
      <c r="AJ1" s="632" t="s">
        <v>19</v>
      </c>
      <c r="AK1" s="633"/>
      <c r="AL1" s="633"/>
      <c r="AM1" s="633"/>
      <c r="AN1" s="633"/>
      <c r="AO1" s="633"/>
      <c r="AP1" s="116"/>
      <c r="AQ1" s="632" t="s">
        <v>395</v>
      </c>
      <c r="AR1" s="633"/>
      <c r="AS1" s="633"/>
      <c r="AT1" s="633"/>
      <c r="AU1" s="633"/>
      <c r="AV1" s="63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8" t="s">
        <v>18</v>
      </c>
      <c r="BC2" s="636"/>
      <c r="BD2" s="636"/>
      <c r="BE2" s="637"/>
      <c r="BF2" s="639" t="s">
        <v>368</v>
      </c>
      <c r="BG2" s="640"/>
      <c r="BH2" s="640"/>
      <c r="BI2" s="640"/>
      <c r="BJ2" s="640"/>
      <c r="BK2" s="641"/>
      <c r="BL2" s="638" t="s">
        <v>19</v>
      </c>
      <c r="BM2" s="636"/>
      <c r="BN2" s="636"/>
      <c r="BO2" s="637"/>
      <c r="BP2" s="639" t="s">
        <v>368</v>
      </c>
      <c r="BQ2" s="640"/>
      <c r="BR2" s="640"/>
      <c r="BS2" s="640"/>
      <c r="BT2" s="640"/>
      <c r="BU2" s="641"/>
      <c r="BV2" s="638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8" t="s">
        <v>17</v>
      </c>
      <c r="CI2" s="636"/>
      <c r="CJ2" s="637"/>
      <c r="CK2" s="638" t="s">
        <v>18</v>
      </c>
      <c r="CL2" s="636"/>
      <c r="CM2" s="637"/>
      <c r="CN2" s="638" t="s">
        <v>19</v>
      </c>
      <c r="CO2" s="636"/>
      <c r="CP2" s="637"/>
      <c r="CQ2" s="638" t="s">
        <v>20</v>
      </c>
      <c r="CR2" s="636"/>
      <c r="CS2" s="637"/>
      <c r="CT2" s="638" t="s">
        <v>14</v>
      </c>
      <c r="CU2" s="636"/>
      <c r="CV2" s="637"/>
      <c r="CW2" s="638" t="s">
        <v>15</v>
      </c>
      <c r="CX2" s="636"/>
      <c r="CY2" s="637"/>
      <c r="CZ2" s="638" t="s">
        <v>16</v>
      </c>
      <c r="DA2" s="636"/>
      <c r="DB2" s="637"/>
      <c r="DC2" s="638" t="s">
        <v>17</v>
      </c>
      <c r="DD2" s="636"/>
      <c r="DE2" s="637"/>
      <c r="DF2" s="638" t="s">
        <v>18</v>
      </c>
      <c r="DG2" s="636"/>
      <c r="DH2" s="637"/>
      <c r="DI2" s="638" t="s">
        <v>19</v>
      </c>
      <c r="DJ2" s="636"/>
      <c r="DK2" s="637"/>
      <c r="DL2" s="638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8"/>
      <c r="BC3" s="636"/>
      <c r="BD3" s="636"/>
      <c r="BE3" s="637"/>
      <c r="BF3" s="642"/>
      <c r="BG3" s="633"/>
      <c r="BH3" s="633"/>
      <c r="BI3" s="633"/>
      <c r="BJ3" s="633"/>
      <c r="BK3" s="634"/>
      <c r="BL3" s="638"/>
      <c r="BM3" s="636"/>
      <c r="BN3" s="636"/>
      <c r="BO3" s="637"/>
      <c r="BP3" s="642"/>
      <c r="BQ3" s="633"/>
      <c r="BR3" s="633"/>
      <c r="BS3" s="633"/>
      <c r="BT3" s="633"/>
      <c r="BU3" s="634"/>
      <c r="BV3" s="638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8"/>
      <c r="DG3" s="636"/>
      <c r="DH3" s="637"/>
      <c r="DI3" s="638"/>
      <c r="DJ3" s="636"/>
      <c r="DK3" s="637"/>
      <c r="DL3" s="638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1"/>
  <sheetViews>
    <sheetView tabSelected="1" topLeftCell="B1" zoomScale="90" zoomScaleNormal="90" workbookViewId="0">
      <selection activeCell="CI349" sqref="CI34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20"/>
      <c r="K1" s="606"/>
      <c r="L1" s="619"/>
      <c r="M1" s="620"/>
      <c r="N1" s="626" t="s">
        <v>459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>
      <c r="A2" s="599"/>
      <c r="B2" s="599"/>
      <c r="C2" s="599"/>
      <c r="D2" s="599"/>
      <c r="E2" s="599"/>
      <c r="F2" s="599"/>
      <c r="G2" s="599"/>
      <c r="H2" s="246"/>
      <c r="I2" s="627" t="s">
        <v>11</v>
      </c>
      <c r="J2" s="627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>
      <c r="A3" s="599"/>
      <c r="B3" s="599"/>
      <c r="C3" s="599"/>
      <c r="D3" s="599"/>
      <c r="E3" s="599"/>
      <c r="F3" s="599"/>
      <c r="G3" s="599"/>
      <c r="H3" s="246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customHeight="1">
      <c r="A4" s="600"/>
      <c r="B4" s="600"/>
      <c r="C4" s="600"/>
      <c r="D4" s="600"/>
      <c r="E4" s="600"/>
      <c r="F4" s="600"/>
      <c r="G4" s="600"/>
      <c r="H4" s="247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24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14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33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368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34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334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29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5924</v>
      </c>
      <c r="M104" s="172">
        <v>0</v>
      </c>
      <c r="N104" s="173"/>
      <c r="O104" s="343">
        <v>1266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668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807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1272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585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8161</v>
      </c>
      <c r="M141" s="455">
        <v>0</v>
      </c>
      <c r="N141" s="173"/>
      <c r="O141" s="343">
        <v>1614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895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1879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3">SUM(O144,Y144,AI144,AS144,BC144,BM144,BW144)</f>
        <v>6299</v>
      </c>
      <c r="M144" s="455">
        <v>0</v>
      </c>
      <c r="N144" s="173"/>
      <c r="O144" s="343">
        <v>1254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798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7">
        <v>1463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11820</v>
      </c>
      <c r="M145" s="172">
        <v>0</v>
      </c>
      <c r="N145" s="173"/>
      <c r="O145" s="218">
        <f>540+1440</f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480+1380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540+1380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12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4">SUM(O169,Y169,AI169,AS169,BC169,BM169,BW169)</f>
        <v>7046</v>
      </c>
      <c r="M169" s="455">
        <v>0</v>
      </c>
      <c r="N169" s="173"/>
      <c r="O169" s="343">
        <v>1377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1192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895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7">
        <v>1677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38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17810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675+2250</f>
        <v>2925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765+2205</f>
        <v>2970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>
        <v>1113087</v>
      </c>
      <c r="G173" s="171" t="s">
        <v>465</v>
      </c>
      <c r="H173" s="178" t="s">
        <v>27</v>
      </c>
      <c r="I173" s="168"/>
      <c r="J173" s="158"/>
      <c r="K173" s="250"/>
      <c r="L173" s="177">
        <f t="shared" si="0"/>
        <v>25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8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8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595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250">
        <v>0</v>
      </c>
      <c r="L174" s="429">
        <f t="shared" si="0"/>
        <v>51</v>
      </c>
      <c r="M174" s="172">
        <v>0</v>
      </c>
      <c r="N174" s="173"/>
      <c r="O174" s="202">
        <v>26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7"/>
      <c r="K175" s="313">
        <v>0</v>
      </c>
      <c r="L175" s="159">
        <f t="shared" ref="L175" si="5">SUM(O175,Y175,AI175,AS175,BC175,BM175,BW175)</f>
        <v>613</v>
      </c>
      <c r="M175" s="455">
        <v>0</v>
      </c>
      <c r="N175" s="173"/>
      <c r="O175" s="372">
        <v>19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156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4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194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267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250">
        <v>0</v>
      </c>
      <c r="L180" s="42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7"/>
      <c r="K181" s="313">
        <v>0</v>
      </c>
      <c r="L181" s="159">
        <f t="shared" ref="L181" si="6">SUM(O181,Y181,AI181,AS181,BC181,BM181,BW181)</f>
        <v>7872</v>
      </c>
      <c r="M181" s="455">
        <v>0</v>
      </c>
      <c r="N181" s="173"/>
      <c r="O181" s="343">
        <v>1623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38">
        <v>1301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967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1399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941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7">
        <v>1641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9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267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14460</v>
      </c>
      <c r="M186" s="172">
        <v>0</v>
      </c>
      <c r="N186" s="173"/>
      <c r="O186" s="218">
        <f>660+1680</f>
        <v>2340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660+1620</f>
        <v>2280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660+1680</f>
        <v>2340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720+1680</f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8040</v>
      </c>
      <c r="M205" s="172">
        <v>0</v>
      </c>
      <c r="N205" s="173"/>
      <c r="O205" s="218">
        <f>480+760</f>
        <v>1240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620+740</f>
        <v>1360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500+820</f>
        <v>1320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500+820</f>
        <v>1320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16836</v>
      </c>
      <c r="M223" s="172">
        <v>0</v>
      </c>
      <c r="N223" s="173"/>
      <c r="O223" s="218">
        <f>792+1800</f>
        <v>2592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828+1836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828+1944</f>
        <v>2772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864+1944</f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462</v>
      </c>
      <c r="H224" s="168" t="s">
        <v>69</v>
      </c>
      <c r="I224" s="168"/>
      <c r="J224" s="158"/>
      <c r="K224" s="172">
        <v>0</v>
      </c>
      <c r="L224" s="177">
        <f t="shared" si="0"/>
        <v>18100</v>
      </c>
      <c r="M224" s="172">
        <v>0</v>
      </c>
      <c r="N224" s="173"/>
      <c r="O224" s="218">
        <f>1152+2484</f>
        <v>3636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1008+2052</f>
        <v>3060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756+1872</f>
        <v>2628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684+1692</f>
        <v>2376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13852</v>
      </c>
      <c r="M225" s="172">
        <v>0</v>
      </c>
      <c r="N225" s="173"/>
      <c r="O225" s="218">
        <f>832+1408</f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896+1344</f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832+1472</f>
        <v>2304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896+1472</f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71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61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61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20160</v>
      </c>
      <c r="M301" s="172">
        <v>0</v>
      </c>
      <c r="N301" s="173"/>
      <c r="O301" s="218">
        <f>1080+2040</f>
        <v>3120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1260+1980</f>
        <v>3240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1140+2160</f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248">
        <f>1200+2100</f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223"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224">
        <v>3600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250">
        <v>0</v>
      </c>
      <c r="L320" s="461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7"/>
      <c r="K321" s="313">
        <v>0</v>
      </c>
      <c r="L321" s="159">
        <f t="shared" si="7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7"/>
      <c r="K322" s="313">
        <v>0</v>
      </c>
      <c r="L322" s="159">
        <f t="shared" si="7"/>
        <v>0</v>
      </c>
      <c r="M322" s="455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454"/>
      <c r="K323" s="313">
        <v>0</v>
      </c>
      <c r="L323" s="159">
        <f t="shared" si="7"/>
        <v>6017</v>
      </c>
      <c r="M323" s="455">
        <v>0</v>
      </c>
      <c r="N323" s="173"/>
      <c r="O323" s="342">
        <v>1292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1005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837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33">
        <v>1266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9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7"/>
      <c r="K324" s="313">
        <v>0</v>
      </c>
      <c r="L324" s="159">
        <f t="shared" si="7"/>
        <v>5456</v>
      </c>
      <c r="M324" s="455">
        <v>0</v>
      </c>
      <c r="N324" s="173"/>
      <c r="O324" s="343">
        <v>1197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770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946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746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1156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7"/>
      <c r="K325" s="313">
        <v>0</v>
      </c>
      <c r="L325" s="159">
        <f t="shared" si="7"/>
        <v>11923</v>
      </c>
      <c r="M325" s="455">
        <v>0</v>
      </c>
      <c r="N325" s="173"/>
      <c r="O325" s="343">
        <v>1815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38">
        <v>3153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845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7">
        <v>2581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968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>
        <v>2561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9"/>
      <c r="BX325" s="173">
        <v>0</v>
      </c>
      <c r="BY325" s="210">
        <f t="shared" si="8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7"/>
      <c r="K326" s="313">
        <v>0</v>
      </c>
      <c r="L326" s="159">
        <f t="shared" si="7"/>
        <v>0</v>
      </c>
      <c r="M326" s="455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199">
        <v>20056642</v>
      </c>
      <c r="G335" s="277" t="s">
        <v>362</v>
      </c>
      <c r="H335" s="235" t="s">
        <v>69</v>
      </c>
      <c r="I335" s="235"/>
      <c r="J335" s="278"/>
      <c r="K335" s="250">
        <v>0</v>
      </c>
      <c r="L335" s="462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454"/>
      <c r="K336" s="313">
        <v>0</v>
      </c>
      <c r="L336" s="159">
        <f t="shared" si="7"/>
        <v>0</v>
      </c>
      <c r="M336" s="455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7"/>
      <c r="K337" s="313">
        <v>0</v>
      </c>
      <c r="L337" s="159">
        <f t="shared" si="7"/>
        <v>0</v>
      </c>
      <c r="M337" s="455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9"/>
      <c r="BX337" s="173">
        <v>0</v>
      </c>
      <c r="BY337" s="210">
        <f t="shared" si="8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9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8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9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8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9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8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9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8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9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7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8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9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8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9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303">
        <v>20057679</v>
      </c>
      <c r="G344" s="302" t="s">
        <v>422</v>
      </c>
      <c r="H344" s="168" t="s">
        <v>69</v>
      </c>
      <c r="I344" s="168"/>
      <c r="J344" s="158"/>
      <c r="K344" s="172">
        <v>0</v>
      </c>
      <c r="L344" s="177">
        <f t="shared" si="7"/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8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9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168"/>
      <c r="J345" s="158"/>
      <c r="K345" s="172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8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9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8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9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8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9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8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9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8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9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8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9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8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9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8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9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194">
        <v>20058107</v>
      </c>
      <c r="G353" s="238" t="s">
        <v>425</v>
      </c>
      <c r="H353" s="168" t="s">
        <v>69</v>
      </c>
      <c r="I353" s="168"/>
      <c r="J353" s="158"/>
      <c r="K353" s="172">
        <v>0</v>
      </c>
      <c r="L353" s="159">
        <f t="shared" si="7"/>
        <v>11500</v>
      </c>
      <c r="M353" s="172">
        <v>0</v>
      </c>
      <c r="N353" s="173"/>
      <c r="O353" s="339">
        <f>540+1260</f>
        <v>1800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660+1200</f>
        <v>1860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540+1320</f>
        <v>1860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660+1320</f>
        <v>1980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2000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2000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8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9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198">
        <v>20058428</v>
      </c>
      <c r="G354" s="287" t="s">
        <v>432</v>
      </c>
      <c r="H354" s="168" t="s">
        <v>69</v>
      </c>
      <c r="I354" s="168"/>
      <c r="J354" s="158"/>
      <c r="K354" s="172">
        <v>0</v>
      </c>
      <c r="L354" s="159">
        <f t="shared" si="7"/>
        <v>4290</v>
      </c>
      <c r="M354" s="172">
        <v>0</v>
      </c>
      <c r="N354" s="173"/>
      <c r="O354" s="339">
        <f>180+450</f>
        <v>630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180+450</f>
        <v>630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180+450</f>
        <v>630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270+630</f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750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750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8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9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488">
        <v>20058608</v>
      </c>
      <c r="G355" s="489" t="s">
        <v>433</v>
      </c>
      <c r="H355" s="168" t="s">
        <v>69</v>
      </c>
      <c r="I355" s="168"/>
      <c r="J355" s="158"/>
      <c r="K355" s="172"/>
      <c r="L355" s="159">
        <f t="shared" si="7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68"/>
      <c r="C356" s="168"/>
      <c r="D356" s="196"/>
      <c r="E356" s="182"/>
      <c r="F356" s="354">
        <v>20058609</v>
      </c>
      <c r="G356" s="334" t="s">
        <v>434</v>
      </c>
      <c r="H356" s="168" t="s">
        <v>69</v>
      </c>
      <c r="I356" s="168"/>
      <c r="J356" s="158"/>
      <c r="K356" s="172"/>
      <c r="L356" s="159">
        <f t="shared" si="7"/>
        <v>5960</v>
      </c>
      <c r="M356" s="172"/>
      <c r="N356" s="173"/>
      <c r="O356" s="339">
        <f>288+720</f>
        <v>1008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216+720</f>
        <v>936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288+720</f>
        <v>1008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288+720</f>
        <v>1008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68"/>
      <c r="C357" s="168"/>
      <c r="D357" s="196"/>
      <c r="E357" s="182"/>
      <c r="F357" s="354">
        <v>20059076</v>
      </c>
      <c r="G357" s="334" t="s">
        <v>435</v>
      </c>
      <c r="H357" s="168" t="s">
        <v>69</v>
      </c>
      <c r="I357" s="168"/>
      <c r="J357" s="158"/>
      <c r="K357" s="172"/>
      <c r="L357" s="159">
        <f t="shared" si="7"/>
        <v>8590</v>
      </c>
      <c r="M357" s="172"/>
      <c r="N357" s="173"/>
      <c r="O357" s="339">
        <f>270+1080</f>
        <v>1350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360+990</f>
        <v>1350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270+1170</f>
        <v>1440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f>270+1080</f>
        <v>1350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1600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1500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356</v>
      </c>
      <c r="B358" s="168"/>
      <c r="C358" s="168"/>
      <c r="D358" s="196"/>
      <c r="E358" s="182"/>
      <c r="F358" s="488">
        <v>20059086</v>
      </c>
      <c r="G358" s="489" t="s">
        <v>436</v>
      </c>
      <c r="H358" s="168" t="s">
        <v>69</v>
      </c>
      <c r="I358" s="168"/>
      <c r="J358" s="158"/>
      <c r="K358" s="172"/>
      <c r="L358" s="159">
        <f t="shared" si="7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357</v>
      </c>
      <c r="B359" s="168"/>
      <c r="C359" s="168"/>
      <c r="D359" s="196"/>
      <c r="E359" s="182"/>
      <c r="F359" s="354">
        <v>20059084</v>
      </c>
      <c r="G359" s="334" t="s">
        <v>437</v>
      </c>
      <c r="H359" s="168" t="s">
        <v>69</v>
      </c>
      <c r="I359" s="168"/>
      <c r="J359" s="158"/>
      <c r="K359" s="172"/>
      <c r="L359" s="159">
        <f t="shared" si="7"/>
        <v>13090</v>
      </c>
      <c r="M359" s="172"/>
      <c r="N359" s="173"/>
      <c r="O359" s="339">
        <f>450+1530</f>
        <v>1980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450+1530</f>
        <v>1980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540+1710</f>
        <v>2250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450+1530</f>
        <v>1980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2500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2400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358</v>
      </c>
      <c r="B360" s="168"/>
      <c r="C360" s="168"/>
      <c r="D360" s="196"/>
      <c r="E360" s="182"/>
      <c r="F360" s="354">
        <v>20057187</v>
      </c>
      <c r="G360" s="334" t="s">
        <v>363</v>
      </c>
      <c r="H360" s="168" t="s">
        <v>69</v>
      </c>
      <c r="I360" s="168"/>
      <c r="J360" s="158"/>
      <c r="K360" s="172"/>
      <c r="L360" s="159">
        <f t="shared" si="7"/>
        <v>7362</v>
      </c>
      <c r="M360" s="172"/>
      <c r="N360" s="173"/>
      <c r="O360" s="339">
        <f>315+819</f>
        <v>1134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315+819</f>
        <v>1134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378+882</f>
        <v>1260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315+819</f>
        <v>1134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1300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>
      <c r="A361" s="167">
        <v>359</v>
      </c>
      <c r="B361" s="168"/>
      <c r="C361" s="168"/>
      <c r="D361" s="196"/>
      <c r="E361" s="182"/>
      <c r="F361" s="485">
        <v>20059413</v>
      </c>
      <c r="G361" s="490" t="s">
        <v>448</v>
      </c>
      <c r="H361" s="187" t="s">
        <v>69</v>
      </c>
      <c r="I361" s="168"/>
      <c r="J361" s="158"/>
      <c r="K361" s="172">
        <v>0</v>
      </c>
      <c r="L361" s="429">
        <f t="shared" si="7"/>
        <v>4960</v>
      </c>
      <c r="M361" s="172">
        <v>0</v>
      </c>
      <c r="N361" s="173"/>
      <c r="O361" s="339">
        <f>210+600</f>
        <v>810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f>240+630</f>
        <v>870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f>240+630</f>
        <v>870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f>240+570</f>
        <v>810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800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800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8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9"/>
        <v>0</v>
      </c>
      <c r="CE361" s="173"/>
    </row>
    <row r="362" spans="1:83" ht="26.25">
      <c r="A362" s="167">
        <v>360</v>
      </c>
      <c r="B362" s="187"/>
      <c r="C362" s="187"/>
      <c r="D362" s="286"/>
      <c r="E362" s="253"/>
      <c r="F362" s="592">
        <v>20059414</v>
      </c>
      <c r="G362" s="545" t="s">
        <v>449</v>
      </c>
      <c r="H362" s="298" t="s">
        <v>69</v>
      </c>
      <c r="I362" s="187"/>
      <c r="J362" s="230"/>
      <c r="K362" s="591">
        <v>0</v>
      </c>
      <c r="L362" s="410">
        <f t="shared" si="7"/>
        <v>0</v>
      </c>
      <c r="M362" s="456">
        <v>0</v>
      </c>
      <c r="N362" s="231"/>
      <c r="O362" s="496"/>
      <c r="P362" s="231"/>
      <c r="Q362" s="405"/>
      <c r="R362" s="231"/>
      <c r="S362" s="231"/>
      <c r="T362" s="231"/>
      <c r="U362" s="231"/>
      <c r="V362" s="230"/>
      <c r="W362" s="231"/>
      <c r="X362" s="231"/>
      <c r="Y362" s="497"/>
      <c r="Z362" s="231"/>
      <c r="AA362" s="405"/>
      <c r="AB362" s="231"/>
      <c r="AC362" s="231"/>
      <c r="AD362" s="231"/>
      <c r="AE362" s="231"/>
      <c r="AF362" s="230"/>
      <c r="AG362" s="231"/>
      <c r="AH362" s="231"/>
      <c r="AI362" s="498"/>
      <c r="AJ362" s="231"/>
      <c r="AK362" s="405"/>
      <c r="AL362" s="231"/>
      <c r="AM362" s="231"/>
      <c r="AN362" s="231"/>
      <c r="AO362" s="231"/>
      <c r="AP362" s="230"/>
      <c r="AQ362" s="231"/>
      <c r="AR362" s="231"/>
      <c r="AS362" s="260"/>
      <c r="AT362" s="231"/>
      <c r="AU362" s="405"/>
      <c r="AV362" s="231"/>
      <c r="AW362" s="231"/>
      <c r="AX362" s="231"/>
      <c r="AY362" s="231"/>
      <c r="AZ362" s="230"/>
      <c r="BA362" s="231"/>
      <c r="BB362" s="231"/>
      <c r="BC362" s="290"/>
      <c r="BD362" s="231"/>
      <c r="BE362" s="405"/>
      <c r="BF362" s="231"/>
      <c r="BG362" s="231"/>
      <c r="BH362" s="231"/>
      <c r="BI362" s="231"/>
      <c r="BJ362" s="230"/>
      <c r="BK362" s="231"/>
      <c r="BL362" s="231"/>
      <c r="BM362" s="262"/>
      <c r="BN362" s="231"/>
      <c r="BO362" s="405"/>
      <c r="BP362" s="231"/>
      <c r="BQ362" s="231"/>
      <c r="BR362" s="231"/>
      <c r="BS362" s="231"/>
      <c r="BT362" s="230"/>
      <c r="BU362" s="231"/>
      <c r="BV362" s="231"/>
      <c r="BW362" s="406"/>
      <c r="BX362" s="173">
        <v>0</v>
      </c>
      <c r="BY362" s="210">
        <f t="shared" ref="BY362:BY373" si="10">SUM(BV362:BX362)</f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ref="CD362:CD373" si="11">BW362-CA362</f>
        <v>0</v>
      </c>
      <c r="CE362" s="173"/>
    </row>
    <row r="363" spans="1:83" ht="29.25">
      <c r="A363" s="167">
        <v>361</v>
      </c>
      <c r="B363" s="298"/>
      <c r="C363" s="298"/>
      <c r="D363" s="354"/>
      <c r="E363" s="299"/>
      <c r="F363" s="550">
        <v>20059547</v>
      </c>
      <c r="G363" s="484" t="s">
        <v>450</v>
      </c>
      <c r="H363" s="298" t="s">
        <v>69</v>
      </c>
      <c r="I363" s="495"/>
      <c r="J363" s="312"/>
      <c r="K363" s="537"/>
      <c r="L363" s="410">
        <f t="shared" si="7"/>
        <v>14568</v>
      </c>
      <c r="M363" s="457"/>
      <c r="N363" s="314"/>
      <c r="O363" s="499">
        <f>756+1296</f>
        <v>2052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0">
        <f>900+1548</f>
        <v>2448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1">
        <f>1008+1692</f>
        <v>2700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2">
        <f>828+1440</f>
        <v>2268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3">
        <v>2500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298"/>
      <c r="C364" s="298"/>
      <c r="D364" s="354"/>
      <c r="E364" s="299"/>
      <c r="F364" s="354">
        <v>20059548</v>
      </c>
      <c r="G364" s="378" t="s">
        <v>451</v>
      </c>
      <c r="H364" s="298" t="s">
        <v>69</v>
      </c>
      <c r="I364" s="495"/>
      <c r="J364" s="312"/>
      <c r="K364" s="537"/>
      <c r="L364" s="410">
        <f t="shared" si="7"/>
        <v>16640</v>
      </c>
      <c r="M364" s="457"/>
      <c r="N364" s="314"/>
      <c r="O364" s="499">
        <f>840+1500</f>
        <v>2340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0">
        <f>1260+1740</f>
        <v>3000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1">
        <f>1020+1860</f>
        <v>2880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2">
        <f>1080+2040</f>
        <v>3120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3">
        <v>2700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2600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363</v>
      </c>
      <c r="B365" s="298"/>
      <c r="C365" s="298"/>
      <c r="D365" s="354"/>
      <c r="E365" s="299"/>
      <c r="F365" s="354">
        <v>20057458</v>
      </c>
      <c r="G365" s="378" t="s">
        <v>452</v>
      </c>
      <c r="H365" s="298" t="s">
        <v>69</v>
      </c>
      <c r="I365" s="495"/>
      <c r="J365" s="312"/>
      <c r="K365" s="537"/>
      <c r="L365" s="410">
        <f t="shared" si="7"/>
        <v>7198</v>
      </c>
      <c r="M365" s="457"/>
      <c r="N365" s="314"/>
      <c r="O365" s="499">
        <f>324+810</f>
        <v>1134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500">
        <f>324+810</f>
        <v>1134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1">
        <f>378+918</f>
        <v>1296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2">
        <f>324+810</f>
        <v>1134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3">
        <v>1400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364</v>
      </c>
      <c r="B366" s="298"/>
      <c r="C366" s="298"/>
      <c r="D366" s="354"/>
      <c r="E366" s="299"/>
      <c r="F366" s="298">
        <v>20059798</v>
      </c>
      <c r="G366" s="551" t="s">
        <v>454</v>
      </c>
      <c r="H366" s="298" t="s">
        <v>69</v>
      </c>
      <c r="I366" s="495"/>
      <c r="J366" s="312"/>
      <c r="K366" s="537"/>
      <c r="L366" s="410">
        <f t="shared" si="7"/>
        <v>7520</v>
      </c>
      <c r="M366" s="457"/>
      <c r="N366" s="314"/>
      <c r="O366" s="499">
        <f>420+720</f>
        <v>1140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500">
        <f>480+720</f>
        <v>1200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1">
        <f>360+720</f>
        <v>1080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2">
        <f>540+960</f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3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365</v>
      </c>
      <c r="B367" s="298"/>
      <c r="C367" s="298"/>
      <c r="D367" s="354"/>
      <c r="E367" s="299"/>
      <c r="F367" s="298">
        <v>20059796</v>
      </c>
      <c r="G367" s="551" t="s">
        <v>455</v>
      </c>
      <c r="H367" s="298" t="s">
        <v>69</v>
      </c>
      <c r="I367" s="495"/>
      <c r="J367" s="312"/>
      <c r="K367" s="537"/>
      <c r="L367" s="410">
        <f t="shared" si="7"/>
        <v>10100</v>
      </c>
      <c r="M367" s="457"/>
      <c r="N367" s="314"/>
      <c r="O367" s="499">
        <f>512+960</f>
        <v>1472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500">
        <f>576+960</f>
        <v>1536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1">
        <f>512+1088</f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2">
        <f>640+1152</f>
        <v>1792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3">
        <v>1700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>
        <v>2000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366</v>
      </c>
      <c r="B368" s="298"/>
      <c r="C368" s="298"/>
      <c r="D368" s="354"/>
      <c r="E368" s="299"/>
      <c r="F368" s="298">
        <v>20059799</v>
      </c>
      <c r="G368" s="551" t="s">
        <v>456</v>
      </c>
      <c r="H368" s="298" t="s">
        <v>69</v>
      </c>
      <c r="I368" s="495"/>
      <c r="J368" s="312"/>
      <c r="K368" s="537"/>
      <c r="L368" s="410">
        <f t="shared" si="7"/>
        <v>11780</v>
      </c>
      <c r="M368" s="457"/>
      <c r="N368" s="314"/>
      <c r="O368" s="499">
        <f>180+540</f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500">
        <f>180+540</f>
        <v>720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1">
        <f>180+540</f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2">
        <f>180+540</f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3">
        <v>8100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367</v>
      </c>
      <c r="B369" s="298"/>
      <c r="C369" s="298"/>
      <c r="D369" s="354"/>
      <c r="E369" s="299"/>
      <c r="F369" s="298">
        <v>20059797</v>
      </c>
      <c r="G369" s="551" t="s">
        <v>403</v>
      </c>
      <c r="H369" s="298" t="s">
        <v>69</v>
      </c>
      <c r="I369" s="495"/>
      <c r="J369" s="312"/>
      <c r="K369" s="537"/>
      <c r="L369" s="410">
        <f t="shared" si="7"/>
        <v>4960</v>
      </c>
      <c r="M369" s="457"/>
      <c r="N369" s="314"/>
      <c r="O369" s="499">
        <f>160+520</f>
        <v>680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500">
        <f>200+480</f>
        <v>680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1">
        <f>120+520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2">
        <f>440+1000</f>
        <v>1440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3">
        <v>720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>
        <v>800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9.25">
      <c r="A370" s="167">
        <v>368</v>
      </c>
      <c r="B370" s="298"/>
      <c r="C370" s="298"/>
      <c r="D370" s="354"/>
      <c r="E370" s="299"/>
      <c r="F370" s="485"/>
      <c r="G370" s="378"/>
      <c r="H370" s="298" t="s">
        <v>69</v>
      </c>
      <c r="I370" s="495"/>
      <c r="J370" s="312"/>
      <c r="K370" s="537"/>
      <c r="L370" s="410">
        <f t="shared" si="7"/>
        <v>0</v>
      </c>
      <c r="M370" s="457"/>
      <c r="N370" s="314"/>
      <c r="O370" s="499"/>
      <c r="P370" s="314"/>
      <c r="Q370" s="315"/>
      <c r="R370" s="314"/>
      <c r="S370" s="314"/>
      <c r="T370" s="314"/>
      <c r="U370" s="314"/>
      <c r="V370" s="312"/>
      <c r="W370" s="314"/>
      <c r="X370" s="314"/>
      <c r="Y370" s="500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501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502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3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4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364</v>
      </c>
      <c r="B371" s="168"/>
      <c r="C371" s="168"/>
      <c r="D371" s="168"/>
      <c r="E371" s="170"/>
      <c r="F371" s="194">
        <v>1113219</v>
      </c>
      <c r="G371" s="238" t="s">
        <v>413</v>
      </c>
      <c r="H371" s="178" t="s">
        <v>42</v>
      </c>
      <c r="I371" s="168"/>
      <c r="J371" s="157"/>
      <c r="K371" s="491">
        <v>0</v>
      </c>
      <c r="L371" s="159">
        <f t="shared" si="7"/>
        <v>4061</v>
      </c>
      <c r="M371" s="492">
        <v>0</v>
      </c>
      <c r="N371" s="268"/>
      <c r="O371" s="384">
        <v>870</v>
      </c>
      <c r="P371" s="268"/>
      <c r="Q371" s="407"/>
      <c r="R371" s="268"/>
      <c r="S371" s="268"/>
      <c r="T371" s="268"/>
      <c r="U371" s="268"/>
      <c r="V371" s="158"/>
      <c r="W371" s="268"/>
      <c r="X371" s="268"/>
      <c r="Y371" s="385">
        <v>550</v>
      </c>
      <c r="Z371" s="268"/>
      <c r="AA371" s="407"/>
      <c r="AB371" s="268"/>
      <c r="AC371" s="268"/>
      <c r="AD371" s="268"/>
      <c r="AE371" s="268"/>
      <c r="AF371" s="158"/>
      <c r="AG371" s="268"/>
      <c r="AH371" s="268"/>
      <c r="AI371" s="386">
        <v>495</v>
      </c>
      <c r="AJ371" s="268"/>
      <c r="AK371" s="407"/>
      <c r="AL371" s="268"/>
      <c r="AM371" s="268"/>
      <c r="AN371" s="268"/>
      <c r="AO371" s="268"/>
      <c r="AP371" s="158"/>
      <c r="AQ371" s="268"/>
      <c r="AR371" s="268"/>
      <c r="AS371" s="493">
        <v>946</v>
      </c>
      <c r="AT371" s="268"/>
      <c r="AU371" s="407"/>
      <c r="AV371" s="268"/>
      <c r="AW371" s="268"/>
      <c r="AX371" s="268"/>
      <c r="AY371" s="268"/>
      <c r="AZ371" s="158"/>
      <c r="BA371" s="268"/>
      <c r="BB371" s="268"/>
      <c r="BC371" s="409">
        <v>566</v>
      </c>
      <c r="BD371" s="268"/>
      <c r="BE371" s="407"/>
      <c r="BF371" s="268"/>
      <c r="BG371" s="268"/>
      <c r="BH371" s="268"/>
      <c r="BI371" s="268"/>
      <c r="BJ371" s="158"/>
      <c r="BK371" s="268"/>
      <c r="BL371" s="268"/>
      <c r="BM371" s="464">
        <v>634</v>
      </c>
      <c r="BN371" s="268"/>
      <c r="BO371" s="407"/>
      <c r="BP371" s="268"/>
      <c r="BQ371" s="268"/>
      <c r="BR371" s="268"/>
      <c r="BS371" s="268"/>
      <c r="BT371" s="158"/>
      <c r="BU371" s="268"/>
      <c r="BV371" s="268"/>
      <c r="BW371" s="494"/>
      <c r="BX371" s="173">
        <v>0</v>
      </c>
      <c r="BY371" s="210">
        <f t="shared" si="10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1"/>
        <v>0</v>
      </c>
      <c r="CE371" s="173"/>
    </row>
    <row r="372" spans="1:86" ht="26.25">
      <c r="A372" s="167">
        <v>365</v>
      </c>
      <c r="B372" s="168"/>
      <c r="C372" s="168"/>
      <c r="D372" s="168"/>
      <c r="E372" s="170"/>
      <c r="F372" s="303">
        <v>1113220</v>
      </c>
      <c r="G372" s="433" t="s">
        <v>414</v>
      </c>
      <c r="H372" s="178" t="s">
        <v>42</v>
      </c>
      <c r="I372" s="168"/>
      <c r="J372" s="157"/>
      <c r="K372" s="313">
        <v>0</v>
      </c>
      <c r="L372" s="159">
        <f t="shared" ref="L372:L381" si="12">SUM(O372,Y372,AI372,AS372,BC372,BM372,BW372)</f>
        <v>0</v>
      </c>
      <c r="M372" s="455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0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1"/>
        <v>0</v>
      </c>
      <c r="CE372" s="173"/>
    </row>
    <row r="373" spans="1:86" ht="26.25">
      <c r="A373" s="167">
        <v>366</v>
      </c>
      <c r="B373" s="168"/>
      <c r="C373" s="168"/>
      <c r="D373" s="168"/>
      <c r="E373" s="170"/>
      <c r="F373" s="194">
        <v>1113218</v>
      </c>
      <c r="G373" s="238" t="s">
        <v>415</v>
      </c>
      <c r="H373" s="178" t="s">
        <v>42</v>
      </c>
      <c r="I373" s="168"/>
      <c r="J373" s="157"/>
      <c r="K373" s="313">
        <v>0</v>
      </c>
      <c r="L373" s="159">
        <f t="shared" si="12"/>
        <v>3133</v>
      </c>
      <c r="M373" s="455">
        <v>0</v>
      </c>
      <c r="N373" s="173"/>
      <c r="O373" s="339">
        <v>599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506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302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851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411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464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80"/>
      <c r="BX373" s="173">
        <v>0</v>
      </c>
      <c r="BY373" s="210">
        <f t="shared" si="10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1"/>
        <v>0</v>
      </c>
      <c r="CE373" s="173"/>
    </row>
    <row r="374" spans="1:86" ht="26.25">
      <c r="A374" s="167">
        <v>367</v>
      </c>
      <c r="B374" s="168"/>
      <c r="C374" s="168"/>
      <c r="D374" s="168"/>
      <c r="E374" s="170"/>
      <c r="F374" s="198">
        <v>1113221</v>
      </c>
      <c r="G374" s="287" t="s">
        <v>416</v>
      </c>
      <c r="H374" s="256" t="s">
        <v>42</v>
      </c>
      <c r="I374" s="187"/>
      <c r="J374" s="459"/>
      <c r="K374" s="313">
        <v>0</v>
      </c>
      <c r="L374" s="159">
        <f t="shared" si="12"/>
        <v>3459</v>
      </c>
      <c r="M374" s="456"/>
      <c r="N374" s="231"/>
      <c r="O374" s="387">
        <v>676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89">
        <v>580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91">
        <v>333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93">
        <v>964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95">
        <v>415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97">
        <v>491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430"/>
      <c r="BX374" s="17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368</v>
      </c>
      <c r="B375" s="187"/>
      <c r="C375" s="187"/>
      <c r="D375" s="187"/>
      <c r="E375" s="253"/>
      <c r="F375" s="354">
        <v>1113222</v>
      </c>
      <c r="G375" s="334" t="s">
        <v>426</v>
      </c>
      <c r="H375" s="425" t="s">
        <v>42</v>
      </c>
      <c r="I375" s="298"/>
      <c r="J375" s="460"/>
      <c r="K375" s="313"/>
      <c r="L375" s="159">
        <f t="shared" si="12"/>
        <v>3749</v>
      </c>
      <c r="M375" s="457"/>
      <c r="N375" s="317"/>
      <c r="O375" s="362">
        <v>866</v>
      </c>
      <c r="P375" s="428"/>
      <c r="Q375" s="210"/>
      <c r="R375" s="173"/>
      <c r="S375" s="173"/>
      <c r="T375" s="173"/>
      <c r="U375" s="173"/>
      <c r="V375" s="158"/>
      <c r="W375" s="173"/>
      <c r="X375" s="427"/>
      <c r="Y375" s="364">
        <v>456</v>
      </c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>
        <v>442</v>
      </c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>
        <v>915</v>
      </c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>
        <v>538</v>
      </c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24">
        <v>532</v>
      </c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9.25">
      <c r="A376" s="167">
        <v>369</v>
      </c>
      <c r="B376" s="318"/>
      <c r="C376" s="437"/>
      <c r="D376" s="438"/>
      <c r="E376" s="253"/>
      <c r="F376" s="439">
        <v>1113223</v>
      </c>
      <c r="G376" s="440" t="s">
        <v>428</v>
      </c>
      <c r="H376" s="256" t="s">
        <v>42</v>
      </c>
      <c r="I376" s="437"/>
      <c r="J376" s="441"/>
      <c r="K376" s="313"/>
      <c r="L376" s="159">
        <f t="shared" si="12"/>
        <v>2636</v>
      </c>
      <c r="M376" s="458"/>
      <c r="N376" s="441"/>
      <c r="O376" s="450">
        <v>557</v>
      </c>
      <c r="P376" s="428"/>
      <c r="Q376" s="210"/>
      <c r="R376" s="173"/>
      <c r="S376" s="173"/>
      <c r="T376" s="173"/>
      <c r="U376" s="173"/>
      <c r="V376" s="158"/>
      <c r="W376" s="173"/>
      <c r="X376" s="427"/>
      <c r="Y376" s="452">
        <v>324</v>
      </c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442">
        <v>291</v>
      </c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463">
        <v>735</v>
      </c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593">
        <v>390</v>
      </c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596">
        <v>339</v>
      </c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443"/>
      <c r="BX376" s="428"/>
      <c r="BY376" s="210"/>
      <c r="BZ376" s="173"/>
      <c r="CA376" s="173"/>
      <c r="CB376" s="173"/>
      <c r="CC376" s="173"/>
      <c r="CD376" s="158"/>
      <c r="CE376" s="173"/>
      <c r="CH376" s="156" t="s">
        <v>464</v>
      </c>
    </row>
    <row r="377" spans="1:86" ht="29.25">
      <c r="A377" s="167">
        <v>370</v>
      </c>
      <c r="B377" s="432"/>
      <c r="C377" s="318"/>
      <c r="D377" s="318"/>
      <c r="E377" s="299"/>
      <c r="F377" s="354">
        <v>1113224</v>
      </c>
      <c r="G377" s="378" t="s">
        <v>430</v>
      </c>
      <c r="H377" s="425" t="s">
        <v>42</v>
      </c>
      <c r="I377" s="318"/>
      <c r="J377" s="432"/>
      <c r="K377" s="313"/>
      <c r="L377" s="159">
        <f t="shared" si="12"/>
        <v>3825</v>
      </c>
      <c r="M377" s="457"/>
      <c r="N377" s="318"/>
      <c r="O377" s="451">
        <v>854</v>
      </c>
      <c r="P377" s="428"/>
      <c r="Q377" s="210"/>
      <c r="R377" s="173"/>
      <c r="S377" s="173"/>
      <c r="T377" s="173"/>
      <c r="U377" s="173"/>
      <c r="V377" s="158"/>
      <c r="W377" s="173"/>
      <c r="X377" s="427"/>
      <c r="Y377" s="453">
        <v>455</v>
      </c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>
        <v>485</v>
      </c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>
        <v>909</v>
      </c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>
        <v>586</v>
      </c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>
        <v>536</v>
      </c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371</v>
      </c>
      <c r="B378" s="432"/>
      <c r="C378" s="318"/>
      <c r="D378" s="318"/>
      <c r="E378" s="299"/>
      <c r="F378" s="354">
        <v>1113225</v>
      </c>
      <c r="G378" s="378" t="s">
        <v>431</v>
      </c>
      <c r="H378" s="425" t="s">
        <v>42</v>
      </c>
      <c r="I378" s="318"/>
      <c r="J378" s="432"/>
      <c r="K378" s="313"/>
      <c r="L378" s="159">
        <f t="shared" si="12"/>
        <v>10740</v>
      </c>
      <c r="M378" s="457"/>
      <c r="N378" s="318"/>
      <c r="O378" s="451">
        <v>2068</v>
      </c>
      <c r="P378" s="428"/>
      <c r="Q378" s="210"/>
      <c r="R378" s="173"/>
      <c r="S378" s="173"/>
      <c r="T378" s="173"/>
      <c r="U378" s="173"/>
      <c r="V378" s="158"/>
      <c r="W378" s="173"/>
      <c r="X378" s="427"/>
      <c r="Y378" s="453">
        <v>1440</v>
      </c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>
        <v>1347</v>
      </c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594">
        <v>2182</v>
      </c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366">
        <v>1547</v>
      </c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>
        <v>2156</v>
      </c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372</v>
      </c>
      <c r="B379" s="432"/>
      <c r="C379" s="318"/>
      <c r="D379" s="318"/>
      <c r="E379" s="299"/>
      <c r="F379" s="354">
        <v>1113226</v>
      </c>
      <c r="G379" s="378" t="s">
        <v>443</v>
      </c>
      <c r="H379" s="256" t="s">
        <v>42</v>
      </c>
      <c r="I379" s="318"/>
      <c r="J379" s="432"/>
      <c r="K379" s="313"/>
      <c r="L379" s="159">
        <f t="shared" si="12"/>
        <v>10102</v>
      </c>
      <c r="M379" s="457"/>
      <c r="N379" s="318"/>
      <c r="O379" s="451">
        <v>1593</v>
      </c>
      <c r="P379" s="428"/>
      <c r="Q379" s="210"/>
      <c r="R379" s="173"/>
      <c r="S379" s="173"/>
      <c r="T379" s="173"/>
      <c r="U379" s="173"/>
      <c r="V379" s="158"/>
      <c r="W379" s="173"/>
      <c r="X379" s="427"/>
      <c r="Y379" s="453">
        <v>3251</v>
      </c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>
        <v>1623</v>
      </c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594">
        <v>1063</v>
      </c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>
        <v>878</v>
      </c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>
        <v>1694</v>
      </c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373</v>
      </c>
      <c r="B380" s="432"/>
      <c r="C380" s="318"/>
      <c r="D380" s="318"/>
      <c r="E380" s="299"/>
      <c r="F380" s="354">
        <v>1113227</v>
      </c>
      <c r="G380" s="378" t="s">
        <v>444</v>
      </c>
      <c r="H380" s="425" t="s">
        <v>42</v>
      </c>
      <c r="I380" s="318"/>
      <c r="J380" s="432"/>
      <c r="K380" s="313"/>
      <c r="L380" s="159">
        <f t="shared" si="12"/>
        <v>10400</v>
      </c>
      <c r="M380" s="457"/>
      <c r="N380" s="318"/>
      <c r="O380" s="451">
        <v>1545</v>
      </c>
      <c r="P380" s="428"/>
      <c r="Q380" s="210"/>
      <c r="R380" s="173"/>
      <c r="S380" s="173"/>
      <c r="T380" s="173"/>
      <c r="U380" s="173"/>
      <c r="V380" s="158"/>
      <c r="W380" s="173"/>
      <c r="X380" s="427"/>
      <c r="Y380" s="453">
        <v>3461</v>
      </c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>
        <v>1638</v>
      </c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594">
        <v>1123</v>
      </c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>
        <v>871</v>
      </c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>
        <v>1762</v>
      </c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>
      <c r="A381" s="167">
        <v>374</v>
      </c>
      <c r="B381" s="436"/>
      <c r="C381" s="298"/>
      <c r="D381" s="298"/>
      <c r="E381" s="299"/>
      <c r="F381" s="354">
        <v>1113228</v>
      </c>
      <c r="G381" s="378" t="s">
        <v>445</v>
      </c>
      <c r="H381" s="425" t="s">
        <v>42</v>
      </c>
      <c r="I381" s="298"/>
      <c r="J381" s="460"/>
      <c r="K381" s="313"/>
      <c r="L381" s="159">
        <f t="shared" si="12"/>
        <v>10636</v>
      </c>
      <c r="M381" s="457"/>
      <c r="N381" s="314"/>
      <c r="O381" s="362">
        <v>1666</v>
      </c>
      <c r="P381" s="428"/>
      <c r="Q381" s="210"/>
      <c r="R381" s="173"/>
      <c r="S381" s="173"/>
      <c r="T381" s="173"/>
      <c r="U381" s="173"/>
      <c r="V381" s="158"/>
      <c r="W381" s="173"/>
      <c r="X381" s="427"/>
      <c r="Y381" s="364">
        <v>3521</v>
      </c>
      <c r="Z381" s="428"/>
      <c r="AA381" s="210"/>
      <c r="AB381" s="173"/>
      <c r="AC381" s="173"/>
      <c r="AD381" s="173"/>
      <c r="AE381" s="173"/>
      <c r="AF381" s="158"/>
      <c r="AG381" s="173"/>
      <c r="AH381" s="427"/>
      <c r="AI381" s="363">
        <v>1633</v>
      </c>
      <c r="AJ381" s="428"/>
      <c r="AK381" s="210"/>
      <c r="AL381" s="173"/>
      <c r="AM381" s="173"/>
      <c r="AN381" s="173"/>
      <c r="AO381" s="173"/>
      <c r="AP381" s="158"/>
      <c r="AQ381" s="173"/>
      <c r="AR381" s="427"/>
      <c r="AS381" s="594">
        <v>1080</v>
      </c>
      <c r="AT381" s="428"/>
      <c r="AU381" s="210"/>
      <c r="AV381" s="173"/>
      <c r="AW381" s="173"/>
      <c r="AX381" s="173"/>
      <c r="AY381" s="173"/>
      <c r="AZ381" s="158"/>
      <c r="BA381" s="173"/>
      <c r="BB381" s="427"/>
      <c r="BC381" s="426">
        <v>880</v>
      </c>
      <c r="BD381" s="428"/>
      <c r="BE381" s="210"/>
      <c r="BF381" s="173"/>
      <c r="BG381" s="173"/>
      <c r="BH381" s="173"/>
      <c r="BI381" s="173"/>
      <c r="BJ381" s="158"/>
      <c r="BK381" s="173"/>
      <c r="BL381" s="427"/>
      <c r="BM381" s="424">
        <v>1856</v>
      </c>
      <c r="BN381" s="428"/>
      <c r="BO381" s="210"/>
      <c r="BP381" s="173"/>
      <c r="BQ381" s="173"/>
      <c r="BR381" s="173"/>
      <c r="BS381" s="173"/>
      <c r="BT381" s="158"/>
      <c r="BU381" s="173"/>
      <c r="BV381" s="427"/>
      <c r="BW381" s="367"/>
      <c r="BX381" s="428"/>
      <c r="BY381" s="210"/>
      <c r="BZ381" s="173"/>
      <c r="CA381" s="173"/>
      <c r="CB381" s="173"/>
      <c r="CC381" s="173"/>
      <c r="CD381" s="158"/>
      <c r="CE381" s="173"/>
    </row>
    <row r="382" spans="1:86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386</v>
      </c>
      <c r="Q382" s="243">
        <v>316</v>
      </c>
      <c r="R382" s="242" t="s">
        <v>387</v>
      </c>
      <c r="S382" s="243"/>
      <c r="T382" s="244"/>
      <c r="U382" s="244"/>
      <c r="V382" s="244"/>
      <c r="W382" s="236"/>
      <c r="X382" s="236"/>
      <c r="Y382" s="291"/>
      <c r="Z382" s="245"/>
      <c r="AA382" s="243">
        <v>316</v>
      </c>
      <c r="AB382" s="242" t="s">
        <v>387</v>
      </c>
      <c r="AC382" s="243"/>
      <c r="AD382" s="244"/>
      <c r="AE382" s="244"/>
      <c r="AF382" s="244"/>
      <c r="AG382" s="236"/>
      <c r="AH382" s="236"/>
      <c r="AI382" s="291"/>
      <c r="AJ382" s="245"/>
      <c r="AK382" s="243">
        <v>316</v>
      </c>
      <c r="AL382" s="242" t="s">
        <v>387</v>
      </c>
      <c r="AM382" s="243"/>
      <c r="AN382" s="244"/>
      <c r="AO382" s="244"/>
      <c r="AP382" s="244"/>
      <c r="AQ382" s="236"/>
      <c r="AR382" s="236"/>
      <c r="AS382" s="291"/>
      <c r="AT382" s="245"/>
      <c r="AU382" s="243">
        <v>316</v>
      </c>
      <c r="AV382" s="242" t="s">
        <v>387</v>
      </c>
      <c r="AW382" s="243"/>
      <c r="AX382" s="244"/>
      <c r="AY382" s="244"/>
      <c r="AZ382" s="244"/>
      <c r="BA382" s="236"/>
      <c r="BB382" s="236"/>
      <c r="BC382" s="291"/>
      <c r="BD382" s="245"/>
      <c r="BE382" s="243">
        <v>316</v>
      </c>
      <c r="BF382" s="242" t="s">
        <v>387</v>
      </c>
      <c r="BG382" s="243"/>
      <c r="BH382" s="244"/>
      <c r="BI382" s="244"/>
      <c r="BJ382" s="244"/>
      <c r="BK382" s="236"/>
      <c r="BL382" s="236"/>
      <c r="BM382" s="291"/>
      <c r="BN382" s="245"/>
      <c r="BO382" s="243">
        <v>316</v>
      </c>
      <c r="BP382" s="242" t="s">
        <v>387</v>
      </c>
      <c r="BQ382" s="243"/>
      <c r="BR382" s="244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388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6"/>
      <c r="O384" s="242" t="s">
        <v>390</v>
      </c>
      <c r="P384" s="245"/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391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392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 t="s">
        <v>393</v>
      </c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242"/>
      <c r="Q391" s="243"/>
      <c r="R391" s="242"/>
      <c r="S391" s="243"/>
      <c r="T391" s="242"/>
      <c r="U391" s="244"/>
      <c r="V391" s="244"/>
      <c r="W391" s="236"/>
      <c r="X391" s="236"/>
      <c r="Y391" s="292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9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92"/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92"/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92"/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H1:H387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29"/>
      <c r="C1" s="629"/>
      <c r="D1" s="629"/>
      <c r="E1" s="629"/>
      <c r="F1" s="631"/>
      <c r="G1" s="116"/>
      <c r="H1" s="632" t="s">
        <v>15</v>
      </c>
      <c r="I1" s="633"/>
      <c r="J1" s="633"/>
      <c r="K1" s="633"/>
      <c r="L1" s="633"/>
      <c r="M1" s="634"/>
      <c r="N1" s="116"/>
      <c r="O1" s="632" t="s">
        <v>16</v>
      </c>
      <c r="P1" s="633"/>
      <c r="Q1" s="633"/>
      <c r="R1" s="633"/>
      <c r="S1" s="633"/>
      <c r="T1" s="633"/>
      <c r="U1" s="116"/>
      <c r="V1" s="632" t="s">
        <v>17</v>
      </c>
      <c r="W1" s="633"/>
      <c r="X1" s="633"/>
      <c r="Y1" s="633"/>
      <c r="Z1" s="633"/>
      <c r="AA1" s="633"/>
      <c r="AB1" s="116"/>
      <c r="AC1" s="632" t="s">
        <v>394</v>
      </c>
      <c r="AD1" s="633"/>
      <c r="AE1" s="633"/>
      <c r="AF1" s="633"/>
      <c r="AG1" s="633"/>
      <c r="AH1" s="633"/>
      <c r="AI1" s="116"/>
      <c r="AJ1" s="632" t="s">
        <v>19</v>
      </c>
      <c r="AK1" s="633"/>
      <c r="AL1" s="633"/>
      <c r="AM1" s="633"/>
      <c r="AN1" s="633"/>
      <c r="AO1" s="633"/>
      <c r="AP1" s="116"/>
      <c r="AQ1" s="632" t="s">
        <v>395</v>
      </c>
      <c r="AR1" s="633"/>
      <c r="AS1" s="633"/>
      <c r="AT1" s="633"/>
      <c r="AU1" s="633"/>
      <c r="AV1" s="63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8" t="s">
        <v>18</v>
      </c>
      <c r="BC2" s="636"/>
      <c r="BD2" s="636"/>
      <c r="BE2" s="637"/>
      <c r="BF2" s="639" t="s">
        <v>368</v>
      </c>
      <c r="BG2" s="640"/>
      <c r="BH2" s="640"/>
      <c r="BI2" s="640"/>
      <c r="BJ2" s="640"/>
      <c r="BK2" s="641"/>
      <c r="BL2" s="638" t="s">
        <v>19</v>
      </c>
      <c r="BM2" s="636"/>
      <c r="BN2" s="636"/>
      <c r="BO2" s="637"/>
      <c r="BP2" s="639" t="s">
        <v>368</v>
      </c>
      <c r="BQ2" s="640"/>
      <c r="BR2" s="640"/>
      <c r="BS2" s="640"/>
      <c r="BT2" s="640"/>
      <c r="BU2" s="641"/>
      <c r="BV2" s="638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8" t="s">
        <v>17</v>
      </c>
      <c r="CI2" s="636"/>
      <c r="CJ2" s="637"/>
      <c r="CK2" s="638" t="s">
        <v>18</v>
      </c>
      <c r="CL2" s="636"/>
      <c r="CM2" s="637"/>
      <c r="CN2" s="638" t="s">
        <v>19</v>
      </c>
      <c r="CO2" s="636"/>
      <c r="CP2" s="637"/>
      <c r="CQ2" s="638" t="s">
        <v>20</v>
      </c>
      <c r="CR2" s="636"/>
      <c r="CS2" s="637"/>
      <c r="CT2" s="638" t="s">
        <v>14</v>
      </c>
      <c r="CU2" s="636"/>
      <c r="CV2" s="637"/>
      <c r="CW2" s="638" t="s">
        <v>15</v>
      </c>
      <c r="CX2" s="636"/>
      <c r="CY2" s="637"/>
      <c r="CZ2" s="638" t="s">
        <v>16</v>
      </c>
      <c r="DA2" s="636"/>
      <c r="DB2" s="637"/>
      <c r="DC2" s="638" t="s">
        <v>17</v>
      </c>
      <c r="DD2" s="636"/>
      <c r="DE2" s="637"/>
      <c r="DF2" s="638" t="s">
        <v>18</v>
      </c>
      <c r="DG2" s="636"/>
      <c r="DH2" s="637"/>
      <c r="DI2" s="638" t="s">
        <v>19</v>
      </c>
      <c r="DJ2" s="636"/>
      <c r="DK2" s="637"/>
      <c r="DL2" s="638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8"/>
      <c r="BC3" s="636"/>
      <c r="BD3" s="636"/>
      <c r="BE3" s="637"/>
      <c r="BF3" s="642"/>
      <c r="BG3" s="633"/>
      <c r="BH3" s="633"/>
      <c r="BI3" s="633"/>
      <c r="BJ3" s="633"/>
      <c r="BK3" s="634"/>
      <c r="BL3" s="638"/>
      <c r="BM3" s="636"/>
      <c r="BN3" s="636"/>
      <c r="BO3" s="637"/>
      <c r="BP3" s="642"/>
      <c r="BQ3" s="633"/>
      <c r="BR3" s="633"/>
      <c r="BS3" s="633"/>
      <c r="BT3" s="633"/>
      <c r="BU3" s="634"/>
      <c r="BV3" s="638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8"/>
      <c r="DG3" s="636"/>
      <c r="DH3" s="637"/>
      <c r="DI3" s="638"/>
      <c r="DJ3" s="636"/>
      <c r="DK3" s="637"/>
      <c r="DL3" s="638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B1" zoomScale="90" zoomScaleNormal="90" workbookViewId="0">
      <selection activeCell="CH366" sqref="CH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6" t="s">
        <v>460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>
      <c r="A2" s="599"/>
      <c r="B2" s="599"/>
      <c r="C2" s="599"/>
      <c r="D2" s="599"/>
      <c r="E2" s="599"/>
      <c r="F2" s="599"/>
      <c r="G2" s="599"/>
      <c r="H2" s="246"/>
      <c r="I2" s="627" t="s">
        <v>11</v>
      </c>
      <c r="J2" s="627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>
      <c r="A3" s="599"/>
      <c r="B3" s="599"/>
      <c r="C3" s="599"/>
      <c r="D3" s="599"/>
      <c r="E3" s="599"/>
      <c r="F3" s="599"/>
      <c r="G3" s="599"/>
      <c r="H3" s="246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customHeight="1">
      <c r="A4" s="600"/>
      <c r="B4" s="600"/>
      <c r="C4" s="600"/>
      <c r="D4" s="600"/>
      <c r="E4" s="600"/>
      <c r="F4" s="600"/>
      <c r="G4" s="600"/>
      <c r="H4" s="247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41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6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7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7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3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10">
        <v>20059086</v>
      </c>
      <c r="G356" s="528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6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5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5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5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4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5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5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29" t="s">
        <v>437</v>
      </c>
      <c r="H368" s="298" t="s">
        <v>69</v>
      </c>
      <c r="I368" s="531"/>
      <c r="J368" s="318"/>
      <c r="K368" s="313">
        <v>0</v>
      </c>
      <c r="L368" s="429"/>
      <c r="M368" s="383"/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12"/>
      <c r="C369" s="512"/>
      <c r="D369" s="512"/>
      <c r="E369" s="253"/>
      <c r="F369" s="513">
        <v>20059085</v>
      </c>
      <c r="G369" s="530" t="s">
        <v>438</v>
      </c>
      <c r="H369" s="298" t="s">
        <v>69</v>
      </c>
      <c r="I369" s="532"/>
      <c r="J369" s="512"/>
      <c r="K369" s="536">
        <f>SUBTOTAL(9,K319:K367)</f>
        <v>0</v>
      </c>
      <c r="L369" s="521"/>
      <c r="M369" s="461"/>
      <c r="N369" s="512"/>
      <c r="O369" s="514"/>
      <c r="Y369" s="515"/>
      <c r="AI369" s="516"/>
      <c r="AS369" s="517"/>
      <c r="BC369" s="518"/>
      <c r="BM369" s="519"/>
      <c r="BW369" s="520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37"/>
      <c r="L370" s="521"/>
      <c r="M370" s="538"/>
      <c r="N370" s="318"/>
      <c r="O370" s="522"/>
      <c r="Y370" s="523"/>
      <c r="AI370" s="524"/>
      <c r="AS370" s="525"/>
      <c r="BC370" s="526"/>
      <c r="BM370" s="527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453</v>
      </c>
      <c r="H371" s="298" t="s">
        <v>69</v>
      </c>
      <c r="I371" s="318"/>
      <c r="J371" s="318"/>
      <c r="K371" s="537"/>
      <c r="L371" s="521"/>
      <c r="M371" s="538"/>
      <c r="N371" s="318"/>
      <c r="O371" s="522"/>
      <c r="Y371" s="523"/>
      <c r="AI371" s="524"/>
      <c r="AS371" s="525"/>
      <c r="BC371" s="526"/>
      <c r="BM371" s="527"/>
      <c r="BW371" s="416"/>
    </row>
    <row r="372" spans="1:75" ht="24" customHeight="1">
      <c r="A372" s="297"/>
      <c r="B372" s="318"/>
      <c r="C372" s="318"/>
      <c r="D372" s="318"/>
      <c r="E372" s="299"/>
      <c r="F372" s="534">
        <v>20059413</v>
      </c>
      <c r="G372" s="535" t="s">
        <v>448</v>
      </c>
      <c r="H372" s="298" t="s">
        <v>69</v>
      </c>
      <c r="I372" s="318"/>
      <c r="J372" s="318"/>
      <c r="K372" s="537"/>
      <c r="L372" s="521"/>
      <c r="M372" s="538"/>
      <c r="N372" s="318"/>
      <c r="O372" s="522"/>
      <c r="Y372" s="523"/>
      <c r="AI372" s="524"/>
      <c r="AS372" s="525"/>
      <c r="BC372" s="526"/>
      <c r="BM372" s="527"/>
      <c r="BW372" s="416"/>
    </row>
    <row r="373" spans="1:75" ht="24" customHeight="1">
      <c r="A373" s="297"/>
      <c r="B373" s="318"/>
      <c r="C373" s="318"/>
      <c r="D373" s="318"/>
      <c r="E373" s="299"/>
      <c r="F373" s="539">
        <v>20059414</v>
      </c>
      <c r="G373" s="540" t="s">
        <v>449</v>
      </c>
      <c r="H373" s="298" t="s">
        <v>69</v>
      </c>
      <c r="I373" s="318"/>
      <c r="J373" s="318"/>
      <c r="K373" s="537"/>
      <c r="L373" s="521"/>
      <c r="M373" s="538"/>
      <c r="N373" s="318"/>
      <c r="O373" s="522"/>
      <c r="Y373" s="523"/>
      <c r="AI373" s="524"/>
      <c r="AS373" s="525"/>
      <c r="BC373" s="526"/>
      <c r="BM373" s="527"/>
      <c r="BW373" s="416"/>
    </row>
    <row r="374" spans="1:75" ht="24" customHeight="1">
      <c r="A374" s="297"/>
      <c r="B374" s="318"/>
      <c r="C374" s="318"/>
      <c r="D374" s="318"/>
      <c r="E374" s="299"/>
      <c r="F374" s="534"/>
      <c r="G374" s="334" t="s">
        <v>450</v>
      </c>
      <c r="H374" s="298" t="s">
        <v>69</v>
      </c>
      <c r="I374" s="318"/>
      <c r="J374" s="318"/>
      <c r="K374" s="537"/>
      <c r="L374" s="521"/>
      <c r="M374" s="538"/>
      <c r="N374" s="318"/>
      <c r="O374" s="522"/>
      <c r="Y374" s="523"/>
      <c r="AI374" s="524"/>
      <c r="AS374" s="525"/>
      <c r="BC374" s="526"/>
      <c r="BM374" s="527"/>
      <c r="BW374" s="416"/>
    </row>
    <row r="375" spans="1:75" ht="24" customHeight="1">
      <c r="A375" s="297"/>
      <c r="B375" s="318"/>
      <c r="C375" s="318"/>
      <c r="D375" s="318"/>
      <c r="E375" s="299"/>
      <c r="F375" s="534"/>
      <c r="G375" s="334" t="s">
        <v>451</v>
      </c>
      <c r="H375" s="298" t="s">
        <v>69</v>
      </c>
      <c r="I375" s="318"/>
      <c r="J375" s="318"/>
      <c r="K375" s="537"/>
      <c r="L375" s="521"/>
      <c r="M375" s="538"/>
      <c r="N375" s="318"/>
      <c r="O375" s="522"/>
      <c r="Y375" s="523"/>
      <c r="AI375" s="524"/>
      <c r="AS375" s="525"/>
      <c r="BC375" s="526"/>
      <c r="BM375" s="527"/>
      <c r="BW375" s="416"/>
    </row>
    <row r="376" spans="1:75" ht="24" customHeight="1">
      <c r="A376" s="297"/>
      <c r="B376" s="318"/>
      <c r="C376" s="318"/>
      <c r="D376" s="318"/>
      <c r="E376" s="299"/>
      <c r="F376" s="534"/>
      <c r="G376" s="334" t="s">
        <v>452</v>
      </c>
      <c r="H376" s="298" t="s">
        <v>69</v>
      </c>
      <c r="I376" s="318"/>
      <c r="J376" s="318"/>
      <c r="K376" s="537"/>
      <c r="L376" s="521"/>
      <c r="M376" s="538"/>
      <c r="N376" s="318"/>
      <c r="O376" s="522"/>
      <c r="Y376" s="523"/>
      <c r="AI376" s="524"/>
      <c r="AS376" s="525"/>
      <c r="BC376" s="526"/>
      <c r="BM376" s="527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454</v>
      </c>
      <c r="H377" s="298" t="s">
        <v>69</v>
      </c>
      <c r="I377" s="318"/>
      <c r="J377" s="318"/>
      <c r="K377" s="537"/>
      <c r="L377" s="521"/>
      <c r="M377" s="538"/>
      <c r="N377" s="318"/>
      <c r="O377" s="522"/>
      <c r="Y377" s="523"/>
      <c r="AI377" s="524"/>
      <c r="AS377" s="525"/>
      <c r="BC377" s="526"/>
      <c r="BM377" s="527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455</v>
      </c>
      <c r="H378" s="298" t="s">
        <v>69</v>
      </c>
      <c r="I378" s="318"/>
      <c r="J378" s="318"/>
      <c r="K378" s="537"/>
      <c r="L378" s="521"/>
      <c r="M378" s="538"/>
      <c r="N378" s="318"/>
      <c r="O378" s="522"/>
      <c r="Y378" s="523"/>
      <c r="AI378" s="524"/>
      <c r="AS378" s="525"/>
      <c r="BC378" s="526"/>
      <c r="BM378" s="527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456</v>
      </c>
      <c r="H379" s="298" t="s">
        <v>69</v>
      </c>
      <c r="I379" s="318"/>
      <c r="J379" s="318"/>
      <c r="K379" s="537"/>
      <c r="L379" s="521"/>
      <c r="M379" s="538"/>
      <c r="N379" s="318"/>
      <c r="O379" s="522"/>
      <c r="Y379" s="523"/>
      <c r="AI379" s="524"/>
      <c r="AS379" s="525"/>
      <c r="BC379" s="526"/>
      <c r="BM379" s="527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457</v>
      </c>
      <c r="H380" s="298" t="s">
        <v>69</v>
      </c>
      <c r="I380" s="318"/>
      <c r="J380" s="318"/>
      <c r="K380" s="537"/>
      <c r="L380" s="521"/>
      <c r="M380" s="538"/>
      <c r="N380" s="318"/>
      <c r="O380" s="522"/>
      <c r="Y380" s="523"/>
      <c r="AI380" s="524"/>
      <c r="AS380" s="525"/>
      <c r="BC380" s="526"/>
      <c r="BM380" s="527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37"/>
      <c r="L381" s="521"/>
      <c r="M381" s="538"/>
      <c r="N381" s="318"/>
      <c r="O381" s="522"/>
      <c r="Y381" s="523"/>
      <c r="AI381" s="524"/>
      <c r="AS381" s="525"/>
      <c r="BC381" s="526"/>
      <c r="BM381" s="527"/>
      <c r="BW381" s="416"/>
    </row>
    <row r="382" spans="1:75" ht="15.75" customHeight="1">
      <c r="BC382" s="509"/>
    </row>
  </sheetData>
  <autoFilter ref="H1:H381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29"/>
      <c r="C1" s="629"/>
      <c r="D1" s="629"/>
      <c r="E1" s="629"/>
      <c r="F1" s="631"/>
      <c r="G1" s="116"/>
      <c r="H1" s="632" t="s">
        <v>15</v>
      </c>
      <c r="I1" s="633"/>
      <c r="J1" s="633"/>
      <c r="K1" s="633"/>
      <c r="L1" s="633"/>
      <c r="M1" s="634"/>
      <c r="N1" s="116"/>
      <c r="O1" s="632" t="s">
        <v>16</v>
      </c>
      <c r="P1" s="633"/>
      <c r="Q1" s="633"/>
      <c r="R1" s="633"/>
      <c r="S1" s="633"/>
      <c r="T1" s="633"/>
      <c r="U1" s="116"/>
      <c r="V1" s="632" t="s">
        <v>17</v>
      </c>
      <c r="W1" s="633"/>
      <c r="X1" s="633"/>
      <c r="Y1" s="633"/>
      <c r="Z1" s="633"/>
      <c r="AA1" s="633"/>
      <c r="AB1" s="116"/>
      <c r="AC1" s="632" t="s">
        <v>394</v>
      </c>
      <c r="AD1" s="633"/>
      <c r="AE1" s="633"/>
      <c r="AF1" s="633"/>
      <c r="AG1" s="633"/>
      <c r="AH1" s="633"/>
      <c r="AI1" s="116"/>
      <c r="AJ1" s="632" t="s">
        <v>19</v>
      </c>
      <c r="AK1" s="633"/>
      <c r="AL1" s="633"/>
      <c r="AM1" s="633"/>
      <c r="AN1" s="633"/>
      <c r="AO1" s="633"/>
      <c r="AP1" s="116"/>
      <c r="AQ1" s="632" t="s">
        <v>395</v>
      </c>
      <c r="AR1" s="633"/>
      <c r="AS1" s="633"/>
      <c r="AT1" s="633"/>
      <c r="AU1" s="633"/>
      <c r="AV1" s="63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8" t="s">
        <v>18</v>
      </c>
      <c r="BC2" s="636"/>
      <c r="BD2" s="636"/>
      <c r="BE2" s="637"/>
      <c r="BF2" s="639" t="s">
        <v>368</v>
      </c>
      <c r="BG2" s="640"/>
      <c r="BH2" s="640"/>
      <c r="BI2" s="640"/>
      <c r="BJ2" s="640"/>
      <c r="BK2" s="641"/>
      <c r="BL2" s="638" t="s">
        <v>19</v>
      </c>
      <c r="BM2" s="636"/>
      <c r="BN2" s="636"/>
      <c r="BO2" s="637"/>
      <c r="BP2" s="639" t="s">
        <v>368</v>
      </c>
      <c r="BQ2" s="640"/>
      <c r="BR2" s="640"/>
      <c r="BS2" s="640"/>
      <c r="BT2" s="640"/>
      <c r="BU2" s="641"/>
      <c r="BV2" s="638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8" t="s">
        <v>17</v>
      </c>
      <c r="CI2" s="636"/>
      <c r="CJ2" s="637"/>
      <c r="CK2" s="638" t="s">
        <v>18</v>
      </c>
      <c r="CL2" s="636"/>
      <c r="CM2" s="637"/>
      <c r="CN2" s="638" t="s">
        <v>19</v>
      </c>
      <c r="CO2" s="636"/>
      <c r="CP2" s="637"/>
      <c r="CQ2" s="638" t="s">
        <v>20</v>
      </c>
      <c r="CR2" s="636"/>
      <c r="CS2" s="637"/>
      <c r="CT2" s="638" t="s">
        <v>14</v>
      </c>
      <c r="CU2" s="636"/>
      <c r="CV2" s="637"/>
      <c r="CW2" s="638" t="s">
        <v>15</v>
      </c>
      <c r="CX2" s="636"/>
      <c r="CY2" s="637"/>
      <c r="CZ2" s="638" t="s">
        <v>16</v>
      </c>
      <c r="DA2" s="636"/>
      <c r="DB2" s="637"/>
      <c r="DC2" s="638" t="s">
        <v>17</v>
      </c>
      <c r="DD2" s="636"/>
      <c r="DE2" s="637"/>
      <c r="DF2" s="638" t="s">
        <v>18</v>
      </c>
      <c r="DG2" s="636"/>
      <c r="DH2" s="637"/>
      <c r="DI2" s="638" t="s">
        <v>19</v>
      </c>
      <c r="DJ2" s="636"/>
      <c r="DK2" s="637"/>
      <c r="DL2" s="638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8"/>
      <c r="BC3" s="636"/>
      <c r="BD3" s="636"/>
      <c r="BE3" s="637"/>
      <c r="BF3" s="642"/>
      <c r="BG3" s="633"/>
      <c r="BH3" s="633"/>
      <c r="BI3" s="633"/>
      <c r="BJ3" s="633"/>
      <c r="BK3" s="634"/>
      <c r="BL3" s="638"/>
      <c r="BM3" s="636"/>
      <c r="BN3" s="636"/>
      <c r="BO3" s="637"/>
      <c r="BP3" s="642"/>
      <c r="BQ3" s="633"/>
      <c r="BR3" s="633"/>
      <c r="BS3" s="633"/>
      <c r="BT3" s="633"/>
      <c r="BU3" s="634"/>
      <c r="BV3" s="638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8"/>
      <c r="DG3" s="636"/>
      <c r="DH3" s="637"/>
      <c r="DI3" s="638"/>
      <c r="DJ3" s="636"/>
      <c r="DK3" s="637"/>
      <c r="DL3" s="638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20"/>
      <c r="K1" s="606"/>
      <c r="L1" s="619"/>
      <c r="M1" s="620"/>
      <c r="N1" s="626" t="s">
        <v>461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>
      <c r="A2" s="599"/>
      <c r="B2" s="599"/>
      <c r="C2" s="599"/>
      <c r="D2" s="599"/>
      <c r="E2" s="599"/>
      <c r="F2" s="599"/>
      <c r="G2" s="599"/>
      <c r="H2" s="246"/>
      <c r="I2" s="627" t="s">
        <v>11</v>
      </c>
      <c r="J2" s="627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>
      <c r="A3" s="599"/>
      <c r="B3" s="599"/>
      <c r="C3" s="599"/>
      <c r="D3" s="599"/>
      <c r="E3" s="599"/>
      <c r="F3" s="599"/>
      <c r="G3" s="599"/>
      <c r="H3" s="246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customHeight="1">
      <c r="A4" s="600"/>
      <c r="B4" s="600"/>
      <c r="C4" s="600"/>
      <c r="D4" s="600"/>
      <c r="E4" s="600"/>
      <c r="F4" s="600"/>
      <c r="G4" s="600"/>
      <c r="H4" s="247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29"/>
      <c r="C1" s="629"/>
      <c r="D1" s="629"/>
      <c r="E1" s="629"/>
      <c r="F1" s="631"/>
      <c r="G1" s="116"/>
      <c r="H1" s="632" t="s">
        <v>15</v>
      </c>
      <c r="I1" s="633"/>
      <c r="J1" s="633"/>
      <c r="K1" s="633"/>
      <c r="L1" s="633"/>
      <c r="M1" s="634"/>
      <c r="N1" s="116"/>
      <c r="O1" s="632" t="s">
        <v>16</v>
      </c>
      <c r="P1" s="633"/>
      <c r="Q1" s="633"/>
      <c r="R1" s="633"/>
      <c r="S1" s="633"/>
      <c r="T1" s="633"/>
      <c r="U1" s="116"/>
      <c r="V1" s="632" t="s">
        <v>17</v>
      </c>
      <c r="W1" s="633"/>
      <c r="X1" s="633"/>
      <c r="Y1" s="633"/>
      <c r="Z1" s="633"/>
      <c r="AA1" s="633"/>
      <c r="AB1" s="116"/>
      <c r="AC1" s="632" t="s">
        <v>394</v>
      </c>
      <c r="AD1" s="633"/>
      <c r="AE1" s="633"/>
      <c r="AF1" s="633"/>
      <c r="AG1" s="633"/>
      <c r="AH1" s="633"/>
      <c r="AI1" s="116"/>
      <c r="AJ1" s="632" t="s">
        <v>19</v>
      </c>
      <c r="AK1" s="633"/>
      <c r="AL1" s="633"/>
      <c r="AM1" s="633"/>
      <c r="AN1" s="633"/>
      <c r="AO1" s="633"/>
      <c r="AP1" s="116"/>
      <c r="AQ1" s="632" t="s">
        <v>395</v>
      </c>
      <c r="AR1" s="633"/>
      <c r="AS1" s="633"/>
      <c r="AT1" s="633"/>
      <c r="AU1" s="633"/>
      <c r="AV1" s="63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8" t="s">
        <v>18</v>
      </c>
      <c r="BC2" s="636"/>
      <c r="BD2" s="636"/>
      <c r="BE2" s="637"/>
      <c r="BF2" s="639" t="s">
        <v>368</v>
      </c>
      <c r="BG2" s="640"/>
      <c r="BH2" s="640"/>
      <c r="BI2" s="640"/>
      <c r="BJ2" s="640"/>
      <c r="BK2" s="641"/>
      <c r="BL2" s="638" t="s">
        <v>19</v>
      </c>
      <c r="BM2" s="636"/>
      <c r="BN2" s="636"/>
      <c r="BO2" s="637"/>
      <c r="BP2" s="639" t="s">
        <v>368</v>
      </c>
      <c r="BQ2" s="640"/>
      <c r="BR2" s="640"/>
      <c r="BS2" s="640"/>
      <c r="BT2" s="640"/>
      <c r="BU2" s="641"/>
      <c r="BV2" s="638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8" t="s">
        <v>17</v>
      </c>
      <c r="CI2" s="636"/>
      <c r="CJ2" s="637"/>
      <c r="CK2" s="638" t="s">
        <v>18</v>
      </c>
      <c r="CL2" s="636"/>
      <c r="CM2" s="637"/>
      <c r="CN2" s="638" t="s">
        <v>19</v>
      </c>
      <c r="CO2" s="636"/>
      <c r="CP2" s="637"/>
      <c r="CQ2" s="638" t="s">
        <v>20</v>
      </c>
      <c r="CR2" s="636"/>
      <c r="CS2" s="637"/>
      <c r="CT2" s="638" t="s">
        <v>14</v>
      </c>
      <c r="CU2" s="636"/>
      <c r="CV2" s="637"/>
      <c r="CW2" s="638" t="s">
        <v>15</v>
      </c>
      <c r="CX2" s="636"/>
      <c r="CY2" s="637"/>
      <c r="CZ2" s="638" t="s">
        <v>16</v>
      </c>
      <c r="DA2" s="636"/>
      <c r="DB2" s="637"/>
      <c r="DC2" s="638" t="s">
        <v>17</v>
      </c>
      <c r="DD2" s="636"/>
      <c r="DE2" s="637"/>
      <c r="DF2" s="638" t="s">
        <v>18</v>
      </c>
      <c r="DG2" s="636"/>
      <c r="DH2" s="637"/>
      <c r="DI2" s="638" t="s">
        <v>19</v>
      </c>
      <c r="DJ2" s="636"/>
      <c r="DK2" s="637"/>
      <c r="DL2" s="638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8"/>
      <c r="BC3" s="636"/>
      <c r="BD3" s="636"/>
      <c r="BE3" s="637"/>
      <c r="BF3" s="642"/>
      <c r="BG3" s="633"/>
      <c r="BH3" s="633"/>
      <c r="BI3" s="633"/>
      <c r="BJ3" s="633"/>
      <c r="BK3" s="634"/>
      <c r="BL3" s="638"/>
      <c r="BM3" s="636"/>
      <c r="BN3" s="636"/>
      <c r="BO3" s="637"/>
      <c r="BP3" s="642"/>
      <c r="BQ3" s="633"/>
      <c r="BR3" s="633"/>
      <c r="BS3" s="633"/>
      <c r="BT3" s="633"/>
      <c r="BU3" s="634"/>
      <c r="BV3" s="638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8"/>
      <c r="DG3" s="636"/>
      <c r="DH3" s="637"/>
      <c r="DI3" s="638"/>
      <c r="DJ3" s="636"/>
      <c r="DK3" s="637"/>
      <c r="DL3" s="638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20"/>
      <c r="K1" s="606"/>
      <c r="L1" s="619"/>
      <c r="M1" s="620"/>
      <c r="N1" s="626" t="s">
        <v>442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>
      <c r="A2" s="599"/>
      <c r="B2" s="599"/>
      <c r="C2" s="599"/>
      <c r="D2" s="599"/>
      <c r="E2" s="599"/>
      <c r="F2" s="599"/>
      <c r="G2" s="599"/>
      <c r="H2" s="246"/>
      <c r="I2" s="627" t="s">
        <v>11</v>
      </c>
      <c r="J2" s="627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>
      <c r="A3" s="599"/>
      <c r="B3" s="599"/>
      <c r="C3" s="599"/>
      <c r="D3" s="599"/>
      <c r="E3" s="599"/>
      <c r="F3" s="599"/>
      <c r="G3" s="599"/>
      <c r="H3" s="246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customHeight="1">
      <c r="A4" s="600"/>
      <c r="B4" s="600"/>
      <c r="C4" s="600"/>
      <c r="D4" s="600"/>
      <c r="E4" s="600"/>
      <c r="F4" s="600"/>
      <c r="G4" s="600"/>
      <c r="H4" s="247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0" t="s">
        <v>14</v>
      </c>
      <c r="B1" s="629"/>
      <c r="C1" s="629"/>
      <c r="D1" s="629"/>
      <c r="E1" s="629"/>
      <c r="F1" s="631"/>
      <c r="G1" s="116"/>
      <c r="H1" s="632" t="s">
        <v>15</v>
      </c>
      <c r="I1" s="633"/>
      <c r="J1" s="633"/>
      <c r="K1" s="633"/>
      <c r="L1" s="633"/>
      <c r="M1" s="634"/>
      <c r="N1" s="116"/>
      <c r="O1" s="632" t="s">
        <v>16</v>
      </c>
      <c r="P1" s="633"/>
      <c r="Q1" s="633"/>
      <c r="R1" s="633"/>
      <c r="S1" s="633"/>
      <c r="T1" s="633"/>
      <c r="U1" s="116"/>
      <c r="V1" s="632" t="s">
        <v>17</v>
      </c>
      <c r="W1" s="633"/>
      <c r="X1" s="633"/>
      <c r="Y1" s="633"/>
      <c r="Z1" s="633"/>
      <c r="AA1" s="633"/>
      <c r="AB1" s="116"/>
      <c r="AC1" s="632" t="s">
        <v>394</v>
      </c>
      <c r="AD1" s="633"/>
      <c r="AE1" s="633"/>
      <c r="AF1" s="633"/>
      <c r="AG1" s="633"/>
      <c r="AH1" s="633"/>
      <c r="AI1" s="116"/>
      <c r="AJ1" s="632" t="s">
        <v>19</v>
      </c>
      <c r="AK1" s="633"/>
      <c r="AL1" s="633"/>
      <c r="AM1" s="633"/>
      <c r="AN1" s="633"/>
      <c r="AO1" s="633"/>
      <c r="AP1" s="116"/>
      <c r="AQ1" s="632" t="s">
        <v>395</v>
      </c>
      <c r="AR1" s="633"/>
      <c r="AS1" s="633"/>
      <c r="AT1" s="633"/>
      <c r="AU1" s="633"/>
      <c r="AV1" s="63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6"/>
      <c r="CV1" s="636"/>
      <c r="CW1" s="636"/>
      <c r="CX1" s="636"/>
      <c r="CY1" s="636"/>
      <c r="CZ1" s="636"/>
      <c r="DA1" s="636"/>
      <c r="DB1" s="636"/>
      <c r="DC1" s="636"/>
      <c r="DD1" s="636"/>
      <c r="DE1" s="636"/>
      <c r="DF1" s="636"/>
      <c r="DG1" s="636"/>
      <c r="DH1" s="636"/>
      <c r="DI1" s="636"/>
      <c r="DJ1" s="636"/>
      <c r="DK1" s="636"/>
      <c r="DL1" s="636"/>
      <c r="DM1" s="636"/>
      <c r="DN1" s="63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8" t="s">
        <v>18</v>
      </c>
      <c r="BC2" s="636"/>
      <c r="BD2" s="636"/>
      <c r="BE2" s="637"/>
      <c r="BF2" s="639" t="s">
        <v>368</v>
      </c>
      <c r="BG2" s="640"/>
      <c r="BH2" s="640"/>
      <c r="BI2" s="640"/>
      <c r="BJ2" s="640"/>
      <c r="BK2" s="641"/>
      <c r="BL2" s="638" t="s">
        <v>19</v>
      </c>
      <c r="BM2" s="636"/>
      <c r="BN2" s="636"/>
      <c r="BO2" s="637"/>
      <c r="BP2" s="639" t="s">
        <v>368</v>
      </c>
      <c r="BQ2" s="640"/>
      <c r="BR2" s="640"/>
      <c r="BS2" s="640"/>
      <c r="BT2" s="640"/>
      <c r="BU2" s="641"/>
      <c r="BV2" s="638" t="s">
        <v>20</v>
      </c>
      <c r="BW2" s="63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8" t="s">
        <v>17</v>
      </c>
      <c r="CI2" s="636"/>
      <c r="CJ2" s="637"/>
      <c r="CK2" s="638" t="s">
        <v>18</v>
      </c>
      <c r="CL2" s="636"/>
      <c r="CM2" s="637"/>
      <c r="CN2" s="638" t="s">
        <v>19</v>
      </c>
      <c r="CO2" s="636"/>
      <c r="CP2" s="637"/>
      <c r="CQ2" s="638" t="s">
        <v>20</v>
      </c>
      <c r="CR2" s="636"/>
      <c r="CS2" s="637"/>
      <c r="CT2" s="638" t="s">
        <v>14</v>
      </c>
      <c r="CU2" s="636"/>
      <c r="CV2" s="637"/>
      <c r="CW2" s="638" t="s">
        <v>15</v>
      </c>
      <c r="CX2" s="636"/>
      <c r="CY2" s="637"/>
      <c r="CZ2" s="638" t="s">
        <v>16</v>
      </c>
      <c r="DA2" s="636"/>
      <c r="DB2" s="637"/>
      <c r="DC2" s="638" t="s">
        <v>17</v>
      </c>
      <c r="DD2" s="636"/>
      <c r="DE2" s="637"/>
      <c r="DF2" s="638" t="s">
        <v>18</v>
      </c>
      <c r="DG2" s="636"/>
      <c r="DH2" s="637"/>
      <c r="DI2" s="638" t="s">
        <v>19</v>
      </c>
      <c r="DJ2" s="636"/>
      <c r="DK2" s="637"/>
      <c r="DL2" s="638" t="s">
        <v>20</v>
      </c>
      <c r="DM2" s="636"/>
      <c r="DN2" s="63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8"/>
      <c r="BC3" s="636"/>
      <c r="BD3" s="636"/>
      <c r="BE3" s="637"/>
      <c r="BF3" s="642"/>
      <c r="BG3" s="633"/>
      <c r="BH3" s="633"/>
      <c r="BI3" s="633"/>
      <c r="BJ3" s="633"/>
      <c r="BK3" s="634"/>
      <c r="BL3" s="638"/>
      <c r="BM3" s="636"/>
      <c r="BN3" s="636"/>
      <c r="BO3" s="637"/>
      <c r="BP3" s="642"/>
      <c r="BQ3" s="633"/>
      <c r="BR3" s="633"/>
      <c r="BS3" s="633"/>
      <c r="BT3" s="633"/>
      <c r="BU3" s="634"/>
      <c r="BV3" s="638"/>
      <c r="BW3" s="63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8"/>
      <c r="DG3" s="636"/>
      <c r="DH3" s="637"/>
      <c r="DI3" s="638"/>
      <c r="DJ3" s="636"/>
      <c r="DK3" s="637"/>
      <c r="DL3" s="638"/>
      <c r="DM3" s="636"/>
      <c r="DN3" s="63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 t="s">
        <v>386</v>
      </c>
      <c r="P359" s="62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8" t="s">
        <v>386</v>
      </c>
      <c r="Z359" s="62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8" t="s">
        <v>386</v>
      </c>
      <c r="AJ359" s="62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8" t="s">
        <v>386</v>
      </c>
      <c r="AT359" s="62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8" t="s">
        <v>386</v>
      </c>
      <c r="BD359" s="62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8" t="s">
        <v>386</v>
      </c>
      <c r="BN359" s="62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8" t="s">
        <v>386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 t="s">
        <v>391</v>
      </c>
      <c r="P362" s="62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8" t="s">
        <v>391</v>
      </c>
      <c r="Z362" s="62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8" t="s">
        <v>391</v>
      </c>
      <c r="AJ362" s="62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8" t="s">
        <v>391</v>
      </c>
      <c r="AT362" s="62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8" t="s">
        <v>391</v>
      </c>
      <c r="BD362" s="62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8" t="s">
        <v>391</v>
      </c>
      <c r="BN362" s="62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8" t="s">
        <v>391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 t="s">
        <v>392</v>
      </c>
      <c r="P363" s="62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8" t="s">
        <v>392</v>
      </c>
      <c r="Z363" s="62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8" t="s">
        <v>392</v>
      </c>
      <c r="AJ363" s="62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8" t="s">
        <v>392</v>
      </c>
      <c r="AT363" s="62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8" t="s">
        <v>392</v>
      </c>
      <c r="BD363" s="62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8" t="s">
        <v>392</v>
      </c>
      <c r="BN363" s="62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8" t="s">
        <v>392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 t="s">
        <v>393</v>
      </c>
      <c r="P364" s="62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8" t="s">
        <v>393</v>
      </c>
      <c r="Z364" s="62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8" t="s">
        <v>393</v>
      </c>
      <c r="AJ364" s="62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8" t="s">
        <v>393</v>
      </c>
      <c r="AT364" s="62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8" t="s">
        <v>393</v>
      </c>
      <c r="BD364" s="62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8" t="s">
        <v>393</v>
      </c>
      <c r="BN364" s="62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8" t="s">
        <v>393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2025-06-23T04:55:08Z</dcterms:modified>
</cp:coreProperties>
</file>