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934D46E-38B9-45D5-B61C-34D3E4F7FDB8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2'!$H$1:$H$375</definedName>
    <definedName name="_xlnm._FilterDatabase" localSheetId="5" hidden="1">'Week 3'!$H$1:$H$1001</definedName>
    <definedName name="_xlnm._FilterDatabase" localSheetId="7" hidden="1">'Week 4'!$H$1:$H$365</definedName>
    <definedName name="_xlnm._FilterDatabase" localSheetId="9" hidden="1">'Week 5'!$A$1:$CE$369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00" i="4" l="1"/>
  <c r="AS224" i="4"/>
  <c r="AS223" i="4"/>
  <c r="AS222" i="4"/>
  <c r="AS204" i="4"/>
  <c r="AS185" i="4"/>
  <c r="AS171" i="4"/>
  <c r="AS145" i="4"/>
  <c r="AI359" i="4"/>
  <c r="AI358" i="4"/>
  <c r="AI357" i="4"/>
  <c r="AI356" i="4"/>
  <c r="AI355" i="4"/>
  <c r="AI354" i="4"/>
  <c r="AI353" i="4"/>
  <c r="AI352" i="4"/>
  <c r="AI330" i="4"/>
  <c r="AI300" i="4"/>
  <c r="AI224" i="4"/>
  <c r="AI223" i="4"/>
  <c r="AI222" i="4"/>
  <c r="AI204" i="4"/>
  <c r="AI185" i="4"/>
  <c r="AI171" i="4"/>
  <c r="AI145" i="4"/>
  <c r="Y359" i="4"/>
  <c r="Y358" i="4"/>
  <c r="Y357" i="4"/>
  <c r="Y356" i="4"/>
  <c r="Y355" i="4"/>
  <c r="Y354" i="4"/>
  <c r="Y353" i="4"/>
  <c r="L353" i="4" s="1"/>
  <c r="Y352" i="4"/>
  <c r="Y330" i="4"/>
  <c r="Y300" i="4"/>
  <c r="Y224" i="4"/>
  <c r="Y223" i="4"/>
  <c r="Y222" i="4"/>
  <c r="Y204" i="4"/>
  <c r="Y185" i="4"/>
  <c r="Y171" i="4"/>
  <c r="Y145" i="4"/>
  <c r="O359" i="4"/>
  <c r="O358" i="4"/>
  <c r="O357" i="4"/>
  <c r="O356" i="4"/>
  <c r="O355" i="4"/>
  <c r="O354" i="4"/>
  <c r="O353" i="4"/>
  <c r="O352" i="4"/>
  <c r="O330" i="4"/>
  <c r="O300" i="4"/>
  <c r="O224" i="4"/>
  <c r="O223" i="4"/>
  <c r="O222" i="4"/>
  <c r="O204" i="4"/>
  <c r="O185" i="4"/>
  <c r="O171" i="4"/>
  <c r="O145" i="4"/>
  <c r="L369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Y204" i="2"/>
  <c r="L354" i="4"/>
  <c r="L355" i="4"/>
  <c r="L356" i="4"/>
  <c r="L357" i="4"/>
  <c r="L358" i="4"/>
  <c r="L359" i="4"/>
  <c r="AI360" i="2"/>
  <c r="AI359" i="2"/>
  <c r="AI358" i="2"/>
  <c r="AI357" i="2"/>
  <c r="AI356" i="2"/>
  <c r="AI344" i="2"/>
  <c r="AI342" i="2"/>
  <c r="AI341" i="2"/>
  <c r="AI300" i="2"/>
  <c r="AI224" i="2"/>
  <c r="AI223" i="2"/>
  <c r="AI222" i="2"/>
  <c r="AI204" i="2"/>
  <c r="AI185" i="2"/>
  <c r="AI171" i="2"/>
  <c r="AI145" i="2"/>
  <c r="Y360" i="2"/>
  <c r="Y359" i="2"/>
  <c r="Y358" i="2"/>
  <c r="Y357" i="2"/>
  <c r="Y356" i="2"/>
  <c r="Y344" i="2"/>
  <c r="Y342" i="2"/>
  <c r="Y341" i="2"/>
  <c r="Y330" i="2"/>
  <c r="Y329" i="2"/>
  <c r="Y300" i="2"/>
  <c r="Y224" i="2"/>
  <c r="Y223" i="2"/>
  <c r="Y222" i="2"/>
  <c r="Y185" i="2"/>
  <c r="Y171" i="2"/>
  <c r="Y145" i="2"/>
  <c r="O360" i="2"/>
  <c r="O359" i="2"/>
  <c r="L359" i="2" s="1"/>
  <c r="O358" i="2"/>
  <c r="O357" i="2"/>
  <c r="O356" i="2"/>
  <c r="O344" i="2"/>
  <c r="O342" i="2"/>
  <c r="O341" i="2"/>
  <c r="O330" i="2"/>
  <c r="O329" i="2"/>
  <c r="O300" i="2"/>
  <c r="O224" i="2"/>
  <c r="O223" i="2"/>
  <c r="O222" i="2"/>
  <c r="O204" i="2"/>
  <c r="O185" i="2"/>
  <c r="O171" i="2"/>
  <c r="O145" i="2"/>
  <c r="L173" i="2"/>
  <c r="L358" i="2"/>
  <c r="L360" i="2"/>
  <c r="L364" i="2" l="1"/>
  <c r="L363" i="2"/>
  <c r="L362" i="2"/>
  <c r="L361" i="2"/>
  <c r="L361" i="10"/>
  <c r="L363" i="10"/>
  <c r="L357" i="8"/>
  <c r="L364" i="6"/>
  <c r="BY364" i="6"/>
  <c r="CD364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359" i="8"/>
  <c r="L355" i="8"/>
  <c r="L360" i="6"/>
  <c r="L1001" i="6"/>
  <c r="K1001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3" i="10" l="1"/>
  <c r="BY363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L359" i="6"/>
  <c r="CD358" i="6"/>
  <c r="BY358" i="6"/>
  <c r="L358" i="6"/>
  <c r="CD357" i="6"/>
  <c r="BY357" i="6"/>
  <c r="L357" i="6"/>
  <c r="CD356" i="6"/>
  <c r="BY356" i="6"/>
  <c r="L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L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L325" i="6"/>
  <c r="CD324" i="6"/>
  <c r="BY324" i="6"/>
  <c r="L324" i="6"/>
  <c r="CD323" i="6"/>
  <c r="BY323" i="6"/>
  <c r="L323" i="6"/>
  <c r="CD322" i="6"/>
  <c r="BY322" i="6"/>
  <c r="L322" i="6"/>
  <c r="CD321" i="6"/>
  <c r="BY321" i="6"/>
  <c r="L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L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L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L144" i="6"/>
  <c r="CD143" i="6"/>
  <c r="BY143" i="6"/>
  <c r="L143" i="6"/>
  <c r="CD142" i="6"/>
  <c r="BY142" i="6"/>
  <c r="L142" i="6"/>
  <c r="CD141" i="6"/>
  <c r="BY141" i="6"/>
  <c r="L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L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L104" i="6"/>
  <c r="CD103" i="6"/>
  <c r="BY103" i="6"/>
  <c r="L103" i="6"/>
  <c r="CD102" i="6"/>
  <c r="BY102" i="6"/>
  <c r="L102" i="6"/>
  <c r="CD101" i="6"/>
  <c r="BY101" i="6"/>
  <c r="L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L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59" i="8"/>
  <c r="BY359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<sst xmlns="http://schemas.openxmlformats.org/spreadsheetml/2006/main" count="9215" uniqueCount="448">
  <si>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</si>
  <si>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</si>
  <si>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</si>
  <si>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</si>
  <si>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</si>
  <si>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</si>
  <si>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</si>
  <si>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</si>
  <si>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</si>
  <si>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</si>
  <si>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</si>
  <si>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</si>
  <si>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</si>
  <si>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</si>
  <si>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</si>
  <si>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</si>
  <si>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</si>
  <si>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</si>
  <si>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</si>
  <si>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</si>
  <si>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</si>
  <si>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</si>
  <si>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</si>
  <si>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</si>
  <si>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</si>
  <si>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</si>
  <si>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</si>
  <si>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</si>
  <si>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</si>
  <si>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</si>
  <si>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</si>
  <si>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</si>
  <si>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</si>
  <si>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</si>
  <si>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</si>
  <si>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</si>
  <si>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</si>
  <si>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</si>
  <si>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</si>
  <si>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</si>
  <si>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</si>
  <si>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</si>
  <si>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</si>
  <si>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</si>
  <si>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</si>
  <si>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</si>
  <si>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</si>
  <si>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</si>
  <si>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</si>
  <si>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</si>
  <si>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</si>
  <si>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</si>
  <si>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</si>
  <si>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</si>
  <si>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</si>
  <si>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</si>
  <si>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</si>
  <si>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</si>
  <si>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</si>
  <si>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</si>
  <si>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</si>
  <si>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</si>
  <si>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</si>
  <si>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</si>
  <si>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</si>
  <si>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</si>
  <si>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</si>
  <si>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</si>
  <si>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</si>
  <si>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</si>
  <si>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</si>
  <si>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</si>
  <si>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</si>
  <si>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</si>
  <si>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</si>
  <si>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</si>
  <si>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</si>
  <si>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</si>
  <si>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</si>
  <si>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</si>
  <si>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</si>
  <si>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</si>
  <si>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</si>
  <si>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</si>
  <si>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</si>
  <si>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</si>
  <si>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</si>
  <si>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</si>
  <si>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</si>
  <si>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</si>
  <si>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</si>
  <si>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</si>
  <si>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</si>
  <si>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</si>
  <si>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</si>
  <si>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</si>
  <si>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</si>
  <si>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</si>
  <si>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</si>
  <si>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</si>
  <si>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</si>
  <si>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</si>
  <si>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</si>
  <si>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</si>
  <si>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</si>
  <si>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</si>
  <si>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</si>
  <si>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</si>
  <si>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</si>
  <si>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</si>
  <si>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</si>
  <si>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</si>
  <si>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</si>
  <si>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</si>
  <si>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</si>
  <si>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</si>
  <si>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</si>
  <si>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</si>
  <si>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</si>
  <si>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</si>
  <si>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</si>
  <si>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</si>
  <si>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</si>
  <si>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</si>
  <si>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</si>
  <si>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</si>
  <si>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</si>
  <si>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</si>
  <si>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</si>
  <si>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</si>
  <si>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</si>
  <si>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</si>
  <si>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</si>
  <si>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</si>
  <si>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</si>
  <si>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</si>
  <si>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</si>
  <si>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</si>
  <si>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</si>
  <si>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</si>
  <si>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</si>
  <si>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</si>
  <si>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</si>
  <si>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</si>
  <si>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</si>
  <si>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</si>
  <si>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</si>
  <si>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</si>
  <si>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</si>
  <si>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</si>
  <si>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</si>
  <si>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</si>
  <si>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</si>
  <si>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</si>
  <si>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</si>
  <si>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</si>
  <si>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</si>
  <si>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</si>
  <si>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</si>
  <si>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</si>
  <si>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</si>
  <si>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</si>
  <si>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</si>
  <si>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</si>
  <si>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</si>
  <si>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</si>
  <si>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</si>
  <si>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</si>
  <si>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</si>
  <si>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</si>
  <si>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</si>
  <si>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</si>
  <si>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</si>
  <si>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</si>
  <si>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</si>
  <si>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</si>
  <si>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</si>
  <si>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</si>
  <si>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</si>
  <si>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</si>
  <si>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</si>
  <si>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</si>
  <si>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</si>
  <si>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</si>
  <si>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</si>
  <si>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</si>
  <si>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</si>
  <si>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</si>
  <si>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</si>
  <si>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</si>
  <si>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</si>
  <si>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</si>
  <si>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</si>
  <si>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</si>
  <si>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</si>
  <si>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</si>
  <si>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</si>
  <si>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</si>
  <si>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</si>
  <si>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</si>
  <si>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</si>
  <si>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</si>
  <si>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</si>
  <si>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</si>
  <si>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</si>
  <si>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</si>
  <si>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</si>
  <si>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</si>
  <si>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</si>
  <si>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</si>
  <si>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</si>
  <si>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</si>
  <si>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</si>
  <si>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</si>
  <si>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</si>
  <si>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</si>
  <si>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</si>
  <si>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</si>
  <si>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</si>
  <si>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</si>
  <si>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</si>
  <si>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</si>
  <si>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</si>
  <si>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</si>
  <si>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</si>
  <si>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</si>
  <si>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</si>
  <si>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</si>
  <si>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</si>
  <si>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</si>
  <si>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</si>
  <si>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</si>
  <si>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</si>
  <si>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</si>
  <si>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</si>
  <si>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</si>
  <si>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</si>
  <si>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</si>
  <si>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</si>
  <si>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</si>
  <si>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</si>
  <si>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</si>
  <si>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</si>
  <si>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</si>
  <si>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</si>
  <si>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</si>
  <si>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</si>
  <si>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</si>
  <si>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</si>
  <si>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</si>
  <si>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</si>
  <si>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</si>
  <si>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</si>
  <si>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</si>
  <si>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</si>
  <si>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</si>
  <si>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</si>
  <si>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</si>
  <si>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</si>
  <si>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</si>
  <si>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</si>
  <si>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</si>
  <si>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</si>
  <si>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</si>
  <si>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</si>
  <si>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</si>
  <si>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</si>
  <si>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</si>
  <si>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</si>
  <si>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</si>
  <si>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</si>
  <si>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</si>
  <si>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</si>
  <si>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</si>
  <si>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</si>
  <si>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</si>
  <si>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</si>
  <si>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</si>
  <si>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</si>
  <si>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</si>
  <si>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</si>
  <si>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</si>
  <si>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</si>
  <si>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</si>
  <si>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</si>
  <si>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</si>
  <si>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</si>
  <si>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</si>
  <si>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</si>
  <si>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</si>
  <si>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</si>
  <si>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</si>
  <si>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</si>
  <si>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</si>
  <si>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</si>
  <si>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</si>
  <si>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</si>
  <si>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</si>
  <si>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</si>
  <si>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</si>
  <si>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</si>
  <si>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</si>
  <si>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</si>
  <si>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</si>
  <si>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</si>
  <si>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</si>
  <si>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</si>
  <si>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</si>
  <si>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</si>
  <si>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</si>
  <si>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</si>
  <si>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</si>
  <si>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</si>
  <si>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</si>
  <si>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</si>
  <si>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</si>
  <si>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</si>
  <si>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</si>
  <si>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</si>
  <si>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</si>
  <si>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</si>
  <si>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</si>
  <si>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</si>
  <si>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</si>
  <si>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</si>
  <si>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</si>
  <si>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</si>
  <si>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</si>
  <si>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</si>
  <si>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</si>
  <si>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</si>
  <si>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</si>
  <si>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</si>
  <si>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</si>
  <si>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</si>
  <si>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</si>
  <si>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</si>
  <si>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</si>
  <si>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</si>
  <si>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</si>
  <si>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</si>
  <si>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</si>
  <si>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</si>
  <si>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</si>
  <si>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</si>
  <si>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</si>
  <si>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</si>
  <si>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</si>
  <si>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</si>
  <si>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</si>
  <si>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</si>
  <si>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</si>
  <si>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</si>
  <si>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</si>
  <si>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</si>
  <si>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</si>
  <si>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</si>
  <si>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</si>
  <si>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</si>
  <si>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</si>
  <si>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</si>
  <si>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</si>
  <si>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</si>
  <si>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</si>
  <si>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</si>
  <si>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</si>
  <si>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</si>
  <si>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</si>
  <si>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</si>
  <si>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</si>
  <si>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</si>
  <si>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</si>
  <si>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</si>
  <si>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</si>
  <si>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</si>
  <si>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</si>
  <si>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</si>
  <si>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</si>
  <si>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</si>
  <si>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</si>
  <si>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</si>
  <si>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</si>
  <si>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</si>
  <si>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</si>
  <si>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</si>
  <si>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</si>
  <si>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</si>
  <si>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</si>
  <si>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</si>
  <si>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</si>
  <si>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</si>
  <si>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</si>
  <si>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</si>
  <si>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</si>
  <si>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</si>
  <si>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</si>
  <si>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</si>
  <si>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</si>
  <si>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</si>
  <si>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</si>
  <si>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</si>
  <si>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</si>
  <si>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</si>
  <si>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</si>
  <si>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</si>
  <si>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</si>
  <si>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</si>
  <si>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</si>
  <si>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</si>
  <si>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</si>
  <si>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</si>
  <si>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</si>
  <si>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</si>
  <si>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</si>
  <si>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</si>
  <si>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</si>
  <si>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</si>
  <si>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</si>
  <si>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</si>
  <si>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</si>
  <si>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</si>
  <si>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</si>
  <si>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</si>
  <si>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</si>
  <si>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</si>
  <si>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</si>
  <si>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</si>
  <si>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วรรณวนัชมูสนมชมพูพุดดิ้ง 100g</t>
  </si>
  <si>
    <t>วรรณวนัชโดนัทเคลือบไวท์ช็อกสตรอเบอรี 50g</t>
  </si>
  <si>
    <t>ครีมฮอร์วนิลา</t>
  </si>
  <si>
    <t>วรรณวนัชเค้กมะพร้าวหน้านิ่ม 95g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</si>
  <si>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</si>
  <si>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</si>
  <si>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</si>
  <si>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week 2 (วันที่ 6-12 เมษายน 2568)</t>
  </si>
  <si>
    <t>week 3 (วันที่ 13-19 เมษายน 2568)</t>
  </si>
  <si>
    <t>week 4 (วันที่ 20-26 เมษายน 2568)</t>
  </si>
  <si>
    <t>ไดฟูกุช็อกโกแลตดูไบ</t>
  </si>
  <si>
    <t>week 1 (วันที่ 30 มี.ค. - 5 เม.ย.  2568)</t>
  </si>
  <si>
    <t>week 5 (วันที่ 27 เม.ย. - 3 มีนาคม 2568)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</si>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</sst>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0"/>
      <name val="Angsana New"/>
      <family val="1"/>
    </font>
    <font>
      <sz val="18"/>
      <color rgb="FF0070C0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41" fillId="23" borderId="8" xfId="0" applyFont="1" applyFill="1" applyBorder="1" applyAlignment="1">
      <alignment horizontal="center"/>
    </xf>
    <xf numFmtId="0" fontId="41" fillId="24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0" fontId="41" fillId="22" borderId="6" xfId="0" applyFont="1" applyFill="1" applyBorder="1" applyAlignment="1">
      <alignment horizontal="center"/>
    </xf>
    <xf numFmtId="3" fontId="41" fillId="22" borderId="6" xfId="0" applyNumberFormat="1" applyFont="1" applyFill="1" applyBorder="1" applyAlignment="1">
      <alignment horizontal="center"/>
    </xf>
    <xf numFmtId="0" fontId="41" fillId="22" borderId="8" xfId="0" applyFont="1" applyFill="1" applyBorder="1" applyAlignment="1">
      <alignment horizontal="center"/>
    </xf>
    <xf numFmtId="3" fontId="41" fillId="22" borderId="3" xfId="0" applyNumberFormat="1" applyFont="1" applyFill="1" applyBorder="1" applyAlignment="1">
      <alignment horizontal="center"/>
    </xf>
    <xf numFmtId="3" fontId="41" fillId="21" borderId="8" xfId="0" applyNumberFormat="1" applyFont="1" applyFill="1" applyBorder="1" applyAlignment="1">
      <alignment horizontal="center"/>
    </xf>
    <xf numFmtId="0" fontId="41" fillId="21" borderId="7" xfId="0" applyFont="1" applyFill="1" applyBorder="1" applyAlignment="1">
      <alignment horizontal="center"/>
    </xf>
    <xf numFmtId="0" fontId="41" fillId="22" borderId="7" xfId="0" applyFont="1" applyFill="1" applyBorder="1" applyAlignment="1">
      <alignment horizontal="center"/>
    </xf>
    <xf numFmtId="0" fontId="41" fillId="23" borderId="7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32" fillId="18" borderId="0" xfId="0" applyFont="1" applyFill="1" applyAlignment="1">
      <alignment horizontal="center"/>
    </xf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2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3" fillId="23" borderId="8" xfId="0" applyFont="1" applyFill="1" applyBorder="1" applyAlignment="1">
      <alignment horizontal="center"/>
    </xf>
    <xf numFmtId="0" fontId="43" fillId="23" borderId="1" xfId="0" applyFont="1" applyFill="1" applyBorder="1" applyAlignment="1">
      <alignment horizontal="center"/>
    </xf>
    <xf numFmtId="0" fontId="43" fillId="23" borderId="16" xfId="0" applyFont="1" applyFill="1" applyBorder="1" applyAlignment="1">
      <alignment horizontal="center"/>
    </xf>
    <xf numFmtId="0" fontId="43" fillId="23" borderId="24" xfId="0" applyFont="1" applyFill="1" applyBorder="1" applyAlignment="1">
      <alignment horizontal="center"/>
    </xf>
    <xf numFmtId="0" fontId="44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488" t="s">
        <v>0</v>
      </c>
      <c r="B1" s="491" t="s">
        <v>1</v>
      </c>
      <c r="C1" s="491" t="s">
        <v>2</v>
      </c>
      <c r="D1" s="491" t="s">
        <v>3</v>
      </c>
      <c r="E1" s="491" t="s">
        <v>4</v>
      </c>
      <c r="F1" s="492" t="s">
        <v>5</v>
      </c>
      <c r="G1" s="493" t="s">
        <v>6</v>
      </c>
      <c r="H1" s="155" t="s">
        <v>7</v>
      </c>
      <c r="I1" s="494" t="s">
        <v>8</v>
      </c>
      <c r="J1" s="495"/>
      <c r="K1" s="496"/>
      <c r="L1" s="497"/>
      <c r="M1" s="495"/>
      <c r="N1" s="498" t="s">
        <v>417</v>
      </c>
      <c r="O1" s="497"/>
      <c r="P1" s="497"/>
      <c r="Q1" s="497"/>
      <c r="R1" s="497"/>
      <c r="S1" s="497"/>
      <c r="T1" s="497"/>
      <c r="U1" s="497"/>
      <c r="V1" s="497"/>
      <c r="W1" s="497"/>
      <c r="X1" s="497"/>
      <c r="Y1" s="497"/>
      <c r="Z1" s="497"/>
      <c r="AA1" s="497"/>
      <c r="AB1" s="497"/>
      <c r="AC1" s="497"/>
      <c r="AD1" s="497"/>
      <c r="AE1" s="497"/>
      <c r="AF1" s="497"/>
      <c r="AG1" s="497"/>
      <c r="AH1" s="495"/>
      <c r="AI1" s="498" t="s">
        <v>418</v>
      </c>
      <c r="AJ1" s="497"/>
      <c r="AK1" s="497"/>
      <c r="AL1" s="497"/>
      <c r="AM1" s="497"/>
      <c r="AN1" s="497"/>
      <c r="AO1" s="497"/>
      <c r="AP1" s="497"/>
      <c r="AQ1" s="497"/>
      <c r="AR1" s="497"/>
      <c r="AS1" s="497"/>
      <c r="AT1" s="497"/>
      <c r="AU1" s="497"/>
      <c r="AV1" s="497"/>
      <c r="AW1" s="497"/>
      <c r="AX1" s="497"/>
      <c r="AY1" s="497"/>
      <c r="AZ1" s="497"/>
      <c r="BA1" s="497"/>
      <c r="BB1" s="497"/>
      <c r="BC1" s="495"/>
      <c r="BD1" s="498" t="s">
        <v>419</v>
      </c>
      <c r="BE1" s="497"/>
      <c r="BF1" s="497"/>
      <c r="BG1" s="497"/>
      <c r="BH1" s="497"/>
      <c r="BI1" s="497"/>
      <c r="BJ1" s="497"/>
      <c r="BK1" s="497"/>
      <c r="BL1" s="497"/>
      <c r="BM1" s="497"/>
      <c r="BN1" s="497"/>
      <c r="BO1" s="497"/>
      <c r="BP1" s="497"/>
      <c r="BQ1" s="497"/>
      <c r="BR1" s="497"/>
      <c r="BS1" s="497"/>
      <c r="BT1" s="497"/>
      <c r="BU1" s="497"/>
      <c r="BV1" s="497"/>
      <c r="BW1" s="497"/>
      <c r="BX1" s="495"/>
      <c r="BY1" s="498" t="s">
        <v>420</v>
      </c>
      <c r="BZ1" s="497"/>
      <c r="CA1" s="497"/>
      <c r="CB1" s="497"/>
      <c r="CC1" s="497"/>
      <c r="CD1" s="497"/>
      <c r="CE1" s="497"/>
      <c r="CF1" s="497"/>
      <c r="CG1" s="497"/>
      <c r="CH1" s="497"/>
      <c r="CI1" s="497"/>
      <c r="CJ1" s="497"/>
      <c r="CK1" s="497"/>
      <c r="CL1" s="497"/>
      <c r="CM1" s="497"/>
      <c r="CN1" s="497"/>
      <c r="CO1" s="497"/>
      <c r="CP1" s="497"/>
      <c r="CQ1" s="497"/>
      <c r="CR1" s="497"/>
      <c r="CS1" s="495"/>
      <c r="CT1" s="498" t="s">
        <v>421</v>
      </c>
      <c r="CU1" s="497"/>
      <c r="CV1" s="497"/>
      <c r="CW1" s="497"/>
      <c r="CX1" s="497"/>
      <c r="CY1" s="497"/>
      <c r="CZ1" s="497"/>
      <c r="DA1" s="497"/>
      <c r="DB1" s="497"/>
      <c r="DC1" s="497"/>
      <c r="DD1" s="497"/>
      <c r="DE1" s="497"/>
      <c r="DF1" s="497"/>
      <c r="DG1" s="497"/>
      <c r="DH1" s="497"/>
      <c r="DI1" s="497"/>
      <c r="DJ1" s="497"/>
      <c r="DK1" s="497"/>
      <c r="DL1" s="497"/>
      <c r="DM1" s="497"/>
      <c r="DN1" s="495"/>
    </row>
    <row r="2" spans="1:118" ht="26.25">
      <c r="A2" s="489"/>
      <c r="B2" s="489"/>
      <c r="C2" s="489"/>
      <c r="D2" s="489"/>
      <c r="E2" s="489"/>
      <c r="F2" s="489"/>
      <c r="G2" s="489"/>
      <c r="H2" s="246"/>
      <c r="I2" s="499" t="s">
        <v>11</v>
      </c>
      <c r="J2" s="499" t="s">
        <v>12</v>
      </c>
      <c r="K2" s="496" t="s">
        <v>13</v>
      </c>
      <c r="L2" s="497"/>
      <c r="M2" s="495"/>
      <c r="N2" s="502" t="s">
        <v>14</v>
      </c>
      <c r="O2" s="497"/>
      <c r="P2" s="495"/>
      <c r="Q2" s="502" t="s">
        <v>15</v>
      </c>
      <c r="R2" s="497"/>
      <c r="S2" s="495"/>
      <c r="T2" s="502" t="s">
        <v>16</v>
      </c>
      <c r="U2" s="497"/>
      <c r="V2" s="495"/>
      <c r="W2" s="502" t="s">
        <v>17</v>
      </c>
      <c r="X2" s="497"/>
      <c r="Y2" s="495"/>
      <c r="Z2" s="502" t="s">
        <v>18</v>
      </c>
      <c r="AA2" s="497"/>
      <c r="AB2" s="495"/>
      <c r="AC2" s="502" t="s">
        <v>19</v>
      </c>
      <c r="AD2" s="497"/>
      <c r="AE2" s="495"/>
      <c r="AF2" s="502" t="s">
        <v>20</v>
      </c>
      <c r="AG2" s="497"/>
      <c r="AH2" s="495"/>
      <c r="AI2" s="502" t="s">
        <v>14</v>
      </c>
      <c r="AJ2" s="497"/>
      <c r="AK2" s="495"/>
      <c r="AL2" s="502" t="s">
        <v>15</v>
      </c>
      <c r="AM2" s="497"/>
      <c r="AN2" s="495"/>
      <c r="AO2" s="502" t="s">
        <v>16</v>
      </c>
      <c r="AP2" s="497"/>
      <c r="AQ2" s="495"/>
      <c r="AR2" s="502" t="s">
        <v>17</v>
      </c>
      <c r="AS2" s="497"/>
      <c r="AT2" s="495"/>
      <c r="AU2" s="502" t="s">
        <v>18</v>
      </c>
      <c r="AV2" s="497"/>
      <c r="AW2" s="495"/>
      <c r="AX2" s="502" t="s">
        <v>19</v>
      </c>
      <c r="AY2" s="497"/>
      <c r="AZ2" s="495"/>
      <c r="BA2" s="502" t="s">
        <v>20</v>
      </c>
      <c r="BB2" s="497"/>
      <c r="BC2" s="495"/>
      <c r="BD2" s="502" t="s">
        <v>14</v>
      </c>
      <c r="BE2" s="497"/>
      <c r="BF2" s="495"/>
      <c r="BG2" s="502" t="s">
        <v>15</v>
      </c>
      <c r="BH2" s="497"/>
      <c r="BI2" s="495"/>
      <c r="BJ2" s="502" t="s">
        <v>16</v>
      </c>
      <c r="BK2" s="497"/>
      <c r="BL2" s="495"/>
      <c r="BM2" s="502" t="s">
        <v>17</v>
      </c>
      <c r="BN2" s="497"/>
      <c r="BO2" s="495"/>
      <c r="BP2" s="502" t="s">
        <v>18</v>
      </c>
      <c r="BQ2" s="497"/>
      <c r="BR2" s="495"/>
      <c r="BS2" s="502" t="s">
        <v>19</v>
      </c>
      <c r="BT2" s="497"/>
      <c r="BU2" s="495"/>
      <c r="BV2" s="502" t="s">
        <v>20</v>
      </c>
      <c r="BW2" s="497"/>
      <c r="BX2" s="495"/>
      <c r="BY2" s="502" t="s">
        <v>14</v>
      </c>
      <c r="BZ2" s="497"/>
      <c r="CA2" s="495"/>
      <c r="CB2" s="502" t="s">
        <v>15</v>
      </c>
      <c r="CC2" s="497"/>
      <c r="CD2" s="495"/>
      <c r="CE2" s="502" t="s">
        <v>16</v>
      </c>
      <c r="CF2" s="497"/>
      <c r="CG2" s="495"/>
      <c r="CH2" s="502" t="s">
        <v>17</v>
      </c>
      <c r="CI2" s="497"/>
      <c r="CJ2" s="495"/>
      <c r="CK2" s="502" t="s">
        <v>18</v>
      </c>
      <c r="CL2" s="497"/>
      <c r="CM2" s="495"/>
      <c r="CN2" s="502" t="s">
        <v>19</v>
      </c>
      <c r="CO2" s="497"/>
      <c r="CP2" s="495"/>
      <c r="CQ2" s="502" t="s">
        <v>20</v>
      </c>
      <c r="CR2" s="497"/>
      <c r="CS2" s="495"/>
      <c r="CT2" s="502" t="s">
        <v>14</v>
      </c>
      <c r="CU2" s="497"/>
      <c r="CV2" s="495"/>
      <c r="CW2" s="502" t="s">
        <v>15</v>
      </c>
      <c r="CX2" s="497"/>
      <c r="CY2" s="495"/>
      <c r="CZ2" s="502" t="s">
        <v>16</v>
      </c>
      <c r="DA2" s="497"/>
      <c r="DB2" s="495"/>
      <c r="DC2" s="502" t="s">
        <v>17</v>
      </c>
      <c r="DD2" s="497"/>
      <c r="DE2" s="495"/>
      <c r="DF2" s="502" t="s">
        <v>18</v>
      </c>
      <c r="DG2" s="497"/>
      <c r="DH2" s="495"/>
      <c r="DI2" s="502" t="s">
        <v>19</v>
      </c>
      <c r="DJ2" s="497"/>
      <c r="DK2" s="495"/>
      <c r="DL2" s="502" t="s">
        <v>20</v>
      </c>
      <c r="DM2" s="497"/>
      <c r="DN2" s="495"/>
    </row>
    <row r="3" spans="1:118" ht="26.25">
      <c r="A3" s="489"/>
      <c r="B3" s="489"/>
      <c r="C3" s="489"/>
      <c r="D3" s="489"/>
      <c r="E3" s="489"/>
      <c r="F3" s="489"/>
      <c r="G3" s="489"/>
      <c r="H3" s="246"/>
      <c r="I3" s="500"/>
      <c r="J3" s="500"/>
      <c r="K3" s="496" t="s">
        <v>21</v>
      </c>
      <c r="L3" s="497"/>
      <c r="M3" s="49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02">
        <v>30</v>
      </c>
      <c r="DG3" s="497"/>
      <c r="DH3" s="495"/>
      <c r="DI3" s="502">
        <v>31</v>
      </c>
      <c r="DJ3" s="497"/>
      <c r="DK3" s="495"/>
      <c r="DL3" s="502">
        <v>1</v>
      </c>
      <c r="DM3" s="497"/>
      <c r="DN3" s="495"/>
    </row>
    <row r="4" spans="1:118" ht="60.75" customHeight="1">
      <c r="A4" s="490"/>
      <c r="B4" s="490"/>
      <c r="C4" s="490"/>
      <c r="D4" s="490"/>
      <c r="E4" s="490"/>
      <c r="F4" s="490"/>
      <c r="G4" s="490"/>
      <c r="H4" s="247"/>
      <c r="I4" s="501"/>
      <c r="J4" s="50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zoomScale="90" zoomScaleNormal="90" workbookViewId="0">
      <selection activeCell="BC169" sqref="BC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8" t="s">
        <v>0</v>
      </c>
      <c r="B1" s="491" t="s">
        <v>1</v>
      </c>
      <c r="C1" s="491" t="s">
        <v>2</v>
      </c>
      <c r="D1" s="491" t="s">
        <v>3</v>
      </c>
      <c r="E1" s="491" t="s">
        <v>4</v>
      </c>
      <c r="F1" s="492" t="s">
        <v>5</v>
      </c>
      <c r="G1" s="493" t="s">
        <v>6</v>
      </c>
      <c r="H1" s="155" t="s">
        <v>7</v>
      </c>
      <c r="I1" s="494" t="s">
        <v>8</v>
      </c>
      <c r="J1" s="510"/>
      <c r="K1" s="496"/>
      <c r="L1" s="509"/>
      <c r="M1" s="510"/>
      <c r="N1" s="516" t="s">
        <v>438</v>
      </c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09"/>
      <c r="AI1" s="509"/>
      <c r="AJ1" s="509"/>
      <c r="AK1" s="509"/>
      <c r="AL1" s="509"/>
      <c r="AM1" s="509"/>
      <c r="AN1" s="509"/>
      <c r="AO1" s="509"/>
      <c r="AP1" s="509"/>
      <c r="AQ1" s="509"/>
      <c r="AR1" s="509"/>
      <c r="AS1" s="509"/>
      <c r="AT1" s="509"/>
      <c r="AU1" s="509"/>
      <c r="AV1" s="509"/>
      <c r="AW1" s="509"/>
      <c r="AX1" s="509"/>
      <c r="AY1" s="509"/>
      <c r="AZ1" s="509"/>
      <c r="BA1" s="509"/>
      <c r="BB1" s="509"/>
      <c r="BC1" s="509"/>
      <c r="BD1" s="509"/>
      <c r="BE1" s="509"/>
      <c r="BF1" s="509"/>
      <c r="BG1" s="509"/>
      <c r="BH1" s="509"/>
      <c r="BI1" s="509"/>
      <c r="BJ1" s="509"/>
      <c r="BK1" s="509"/>
      <c r="BL1" s="509"/>
      <c r="BM1" s="509"/>
      <c r="BN1" s="509"/>
      <c r="BO1" s="509"/>
      <c r="BP1" s="509"/>
      <c r="BQ1" s="509"/>
      <c r="BR1" s="509"/>
      <c r="BS1" s="509"/>
      <c r="BT1" s="509"/>
      <c r="BU1" s="509"/>
      <c r="BV1" s="509"/>
      <c r="BW1" s="509"/>
      <c r="BX1" s="509"/>
      <c r="BY1" s="509"/>
      <c r="BZ1" s="509"/>
      <c r="CA1" s="509"/>
      <c r="CB1" s="509"/>
      <c r="CC1" s="509"/>
      <c r="CD1" s="509"/>
      <c r="CE1" s="510"/>
    </row>
    <row r="2" spans="1:83" ht="26.25" hidden="1">
      <c r="A2" s="489"/>
      <c r="B2" s="489"/>
      <c r="C2" s="489"/>
      <c r="D2" s="489"/>
      <c r="E2" s="489"/>
      <c r="F2" s="489"/>
      <c r="G2" s="489"/>
      <c r="H2" s="246"/>
      <c r="I2" s="517" t="s">
        <v>11</v>
      </c>
      <c r="J2" s="517" t="s">
        <v>12</v>
      </c>
      <c r="K2" s="496" t="s">
        <v>13</v>
      </c>
      <c r="L2" s="509"/>
      <c r="M2" s="510"/>
      <c r="N2" s="502" t="s">
        <v>14</v>
      </c>
      <c r="O2" s="509"/>
      <c r="P2" s="509"/>
      <c r="Q2" s="510"/>
      <c r="R2" s="503" t="s">
        <v>368</v>
      </c>
      <c r="S2" s="511"/>
      <c r="T2" s="511"/>
      <c r="U2" s="511"/>
      <c r="V2" s="511"/>
      <c r="W2" s="512"/>
      <c r="X2" s="502" t="s">
        <v>15</v>
      </c>
      <c r="Y2" s="509"/>
      <c r="Z2" s="509"/>
      <c r="AA2" s="510"/>
      <c r="AB2" s="503" t="s">
        <v>368</v>
      </c>
      <c r="AC2" s="504"/>
      <c r="AD2" s="504"/>
      <c r="AE2" s="504"/>
      <c r="AF2" s="504"/>
      <c r="AG2" s="505"/>
      <c r="AH2" s="502" t="s">
        <v>16</v>
      </c>
      <c r="AI2" s="509"/>
      <c r="AJ2" s="509"/>
      <c r="AK2" s="510"/>
      <c r="AL2" s="503" t="s">
        <v>368</v>
      </c>
      <c r="AM2" s="504"/>
      <c r="AN2" s="504"/>
      <c r="AO2" s="504"/>
      <c r="AP2" s="504"/>
      <c r="AQ2" s="505"/>
      <c r="AR2" s="502" t="s">
        <v>17</v>
      </c>
      <c r="AS2" s="509"/>
      <c r="AT2" s="509"/>
      <c r="AU2" s="510"/>
      <c r="AV2" s="503" t="s">
        <v>368</v>
      </c>
      <c r="AW2" s="504"/>
      <c r="AX2" s="504"/>
      <c r="AY2" s="504"/>
      <c r="AZ2" s="504"/>
      <c r="BA2" s="505"/>
      <c r="BB2" s="502" t="s">
        <v>18</v>
      </c>
      <c r="BC2" s="509"/>
      <c r="BD2" s="509"/>
      <c r="BE2" s="510"/>
      <c r="BF2" s="503" t="s">
        <v>368</v>
      </c>
      <c r="BG2" s="504"/>
      <c r="BH2" s="504"/>
      <c r="BI2" s="504"/>
      <c r="BJ2" s="504"/>
      <c r="BK2" s="505"/>
      <c r="BL2" s="502" t="s">
        <v>19</v>
      </c>
      <c r="BM2" s="509"/>
      <c r="BN2" s="509"/>
      <c r="BO2" s="510"/>
      <c r="BP2" s="503" t="s">
        <v>368</v>
      </c>
      <c r="BQ2" s="504"/>
      <c r="BR2" s="504"/>
      <c r="BS2" s="504"/>
      <c r="BT2" s="504"/>
      <c r="BU2" s="505"/>
      <c r="BV2" s="502" t="s">
        <v>20</v>
      </c>
      <c r="BW2" s="509"/>
      <c r="BX2" s="509"/>
      <c r="BY2" s="510"/>
      <c r="BZ2" s="503" t="s">
        <v>368</v>
      </c>
      <c r="CA2" s="504"/>
      <c r="CB2" s="504"/>
      <c r="CC2" s="504"/>
      <c r="CD2" s="504"/>
      <c r="CE2" s="505"/>
    </row>
    <row r="3" spans="1:83" ht="26.25" hidden="1">
      <c r="A3" s="489"/>
      <c r="B3" s="489"/>
      <c r="C3" s="489"/>
      <c r="D3" s="489"/>
      <c r="E3" s="489"/>
      <c r="F3" s="489"/>
      <c r="G3" s="489"/>
      <c r="H3" s="246"/>
      <c r="I3" s="489"/>
      <c r="J3" s="489"/>
      <c r="K3" s="496" t="s">
        <v>21</v>
      </c>
      <c r="L3" s="509"/>
      <c r="M3" s="510"/>
      <c r="N3" s="502"/>
      <c r="O3" s="509"/>
      <c r="P3" s="509"/>
      <c r="Q3" s="510"/>
      <c r="R3" s="513"/>
      <c r="S3" s="514"/>
      <c r="T3" s="514"/>
      <c r="U3" s="514"/>
      <c r="V3" s="514"/>
      <c r="W3" s="515"/>
      <c r="X3" s="502"/>
      <c r="Y3" s="509"/>
      <c r="Z3" s="509"/>
      <c r="AA3" s="510"/>
      <c r="AB3" s="506"/>
      <c r="AC3" s="507"/>
      <c r="AD3" s="507"/>
      <c r="AE3" s="507"/>
      <c r="AF3" s="507"/>
      <c r="AG3" s="508"/>
      <c r="AH3" s="502"/>
      <c r="AI3" s="509"/>
      <c r="AJ3" s="509"/>
      <c r="AK3" s="510"/>
      <c r="AL3" s="506"/>
      <c r="AM3" s="507"/>
      <c r="AN3" s="507"/>
      <c r="AO3" s="507"/>
      <c r="AP3" s="507"/>
      <c r="AQ3" s="508"/>
      <c r="AR3" s="502"/>
      <c r="AS3" s="509"/>
      <c r="AT3" s="509"/>
      <c r="AU3" s="510"/>
      <c r="AV3" s="506"/>
      <c r="AW3" s="507"/>
      <c r="AX3" s="507"/>
      <c r="AY3" s="507"/>
      <c r="AZ3" s="507"/>
      <c r="BA3" s="508"/>
      <c r="BB3" s="502"/>
      <c r="BC3" s="509"/>
      <c r="BD3" s="509"/>
      <c r="BE3" s="510"/>
      <c r="BF3" s="506"/>
      <c r="BG3" s="507"/>
      <c r="BH3" s="507"/>
      <c r="BI3" s="507"/>
      <c r="BJ3" s="507"/>
      <c r="BK3" s="508"/>
      <c r="BL3" s="502"/>
      <c r="BM3" s="509"/>
      <c r="BN3" s="509"/>
      <c r="BO3" s="510"/>
      <c r="BP3" s="506"/>
      <c r="BQ3" s="507"/>
      <c r="BR3" s="507"/>
      <c r="BS3" s="507"/>
      <c r="BT3" s="507"/>
      <c r="BU3" s="508"/>
      <c r="BV3" s="502"/>
      <c r="BW3" s="509"/>
      <c r="BX3" s="509"/>
      <c r="BY3" s="510"/>
      <c r="BZ3" s="506"/>
      <c r="CA3" s="507"/>
      <c r="CB3" s="507"/>
      <c r="CC3" s="507"/>
      <c r="CD3" s="507"/>
      <c r="CE3" s="508"/>
    </row>
    <row r="4" spans="1:83" ht="56.25" hidden="1" customHeight="1">
      <c r="A4" s="490"/>
      <c r="B4" s="490"/>
      <c r="C4" s="490"/>
      <c r="D4" s="490"/>
      <c r="E4" s="490"/>
      <c r="F4" s="490"/>
      <c r="G4" s="490"/>
      <c r="H4" s="247"/>
      <c r="I4" s="490"/>
      <c r="J4" s="49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62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2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2850</v>
      </c>
      <c r="M9" s="172">
        <v>0</v>
      </c>
      <c r="N9" s="173"/>
      <c r="O9" s="202">
        <v>2540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605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63"/>
      <c r="AT17" s="173"/>
      <c r="AU17" s="210"/>
      <c r="AV17" s="173"/>
      <c r="AW17" s="173"/>
      <c r="AX17" s="173"/>
      <c r="AY17" s="173"/>
      <c r="AZ17" s="158"/>
      <c r="BA17" s="173"/>
      <c r="BB17" s="173"/>
      <c r="BC17" s="378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374">
        <v>68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8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665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665</v>
      </c>
      <c r="M94" s="172">
        <v>0</v>
      </c>
      <c r="N94" s="173"/>
      <c r="O94" s="202">
        <v>665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100</v>
      </c>
      <c r="M98" s="172">
        <v>0</v>
      </c>
      <c r="N98" s="173"/>
      <c r="O98" s="202">
        <v>50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50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100</v>
      </c>
      <c r="M99" s="172">
        <v>0</v>
      </c>
      <c r="N99" s="173"/>
      <c r="O99" s="202">
        <v>50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50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345</v>
      </c>
      <c r="M101" s="172">
        <v>0</v>
      </c>
      <c r="N101" s="173"/>
      <c r="O101" s="374">
        <v>75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8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5238</v>
      </c>
      <c r="M104" s="172">
        <v>0</v>
      </c>
      <c r="N104" s="173"/>
      <c r="O104" s="343">
        <v>727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619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4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8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6225</v>
      </c>
      <c r="M141" s="172">
        <v>0</v>
      </c>
      <c r="N141" s="173"/>
      <c r="O141" s="343">
        <v>901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4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5077</v>
      </c>
      <c r="M144" s="172">
        <v>0</v>
      </c>
      <c r="N144" s="173"/>
      <c r="O144" s="343">
        <v>769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545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4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10020</v>
      </c>
      <c r="M145" s="172">
        <v>0</v>
      </c>
      <c r="N145" s="173"/>
      <c r="O145" s="218">
        <f>540+1200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540+1200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540+1200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447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62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4646</v>
      </c>
      <c r="M169" s="172">
        <v>0</v>
      </c>
      <c r="N169" s="173"/>
      <c r="O169" s="343">
        <v>797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567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4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15765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80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40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595</v>
      </c>
      <c r="M174" s="172">
        <v>0</v>
      </c>
      <c r="N174" s="173"/>
      <c r="O174" s="374">
        <v>122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8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4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5381</v>
      </c>
      <c r="M180" s="172">
        <v>0</v>
      </c>
      <c r="N180" s="173"/>
      <c r="O180" s="343">
        <v>762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594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885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4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12300</v>
      </c>
      <c r="M185" s="172">
        <v>0</v>
      </c>
      <c r="N185" s="173"/>
      <c r="O185" s="218">
        <f>660+1560</f>
        <v>2220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660+1560</f>
        <v>2220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6960</v>
      </c>
      <c r="M204" s="172">
        <v>0</v>
      </c>
      <c r="N204" s="173"/>
      <c r="O204" s="218">
        <f>340+780</f>
        <v>1120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340+780</f>
        <v>1120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420+700</f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13512</v>
      </c>
      <c r="M222" s="172">
        <v>0</v>
      </c>
      <c r="N222" s="173"/>
      <c r="O222" s="218">
        <f>756+1548</f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756+1548</f>
        <v>2304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756+1548</f>
        <v>2304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2200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12144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612+1512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1900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1900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10776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704+1088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704+1088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14760</v>
      </c>
      <c r="M300" s="172">
        <v>0</v>
      </c>
      <c r="N300" s="173"/>
      <c r="O300" s="218">
        <f>960+1560</f>
        <v>2520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960+1560</f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960+1560</f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4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4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4404</v>
      </c>
      <c r="M322" s="172">
        <v>0</v>
      </c>
      <c r="N322" s="173"/>
      <c r="O322" s="342">
        <v>625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4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4379</v>
      </c>
      <c r="M323" s="172">
        <v>0</v>
      </c>
      <c r="N323" s="173"/>
      <c r="O323" s="343">
        <v>583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4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10311</v>
      </c>
      <c r="M324" s="172">
        <v>0</v>
      </c>
      <c r="N324" s="173"/>
      <c r="O324" s="343">
        <v>1682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64">
        <v>2525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4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4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4320</v>
      </c>
      <c r="M329" s="172">
        <v>0</v>
      </c>
      <c r="N329" s="173"/>
      <c r="O329" s="218">
        <f>420+480</f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480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700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5260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420+660</f>
        <v>1080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11</v>
      </c>
      <c r="M334" s="172">
        <v>0</v>
      </c>
      <c r="N334" s="173"/>
      <c r="O334" s="280">
        <v>1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4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4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440</v>
      </c>
      <c r="H341" s="168" t="s">
        <v>69</v>
      </c>
      <c r="I341" s="168"/>
      <c r="J341" s="158"/>
      <c r="K341" s="172">
        <v>0</v>
      </c>
      <c r="L341" s="177">
        <f t="shared" si="11"/>
        <v>8700</v>
      </c>
      <c r="M341" s="172">
        <v>0</v>
      </c>
      <c r="N341" s="173"/>
      <c r="O341" s="218">
        <f>540+990</f>
        <v>1530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540+990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450+990</f>
        <v>1440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20058608</v>
      </c>
      <c r="G342" s="171" t="s">
        <v>441</v>
      </c>
      <c r="H342" s="168" t="s">
        <v>69</v>
      </c>
      <c r="I342" s="168"/>
      <c r="J342" s="158"/>
      <c r="K342" s="172">
        <v>0</v>
      </c>
      <c r="L342" s="177">
        <f t="shared" si="11"/>
        <v>3720</v>
      </c>
      <c r="M342" s="172">
        <v>0</v>
      </c>
      <c r="N342" s="173"/>
      <c r="O342" s="218">
        <f>240+240</f>
        <v>480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660+240</f>
        <v>900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540+300</f>
        <v>840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500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500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500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9180</v>
      </c>
      <c r="M344" s="172">
        <v>0</v>
      </c>
      <c r="N344" s="173"/>
      <c r="O344" s="218">
        <f>600+960</f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600+960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600+960</f>
        <v>1560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7868</v>
      </c>
      <c r="M353" s="313"/>
      <c r="N353" s="314"/>
      <c r="O353" s="364">
        <v>1588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65">
        <v>2426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66">
        <v>1754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530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870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40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49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40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2920</v>
      </c>
      <c r="M355" s="313"/>
      <c r="N355" s="314"/>
      <c r="O355" s="364">
        <v>346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327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737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300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67">
        <v>490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40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442</v>
      </c>
      <c r="H356" s="371" t="s">
        <v>69</v>
      </c>
      <c r="I356" s="298"/>
      <c r="J356" s="312"/>
      <c r="K356" s="313"/>
      <c r="L356" s="177">
        <f t="shared" ref="L356:L360" si="17">SUM(O356,Y356,AI356,AS356,BC356,BM356,BW356)</f>
        <v>5868</v>
      </c>
      <c r="M356" s="313"/>
      <c r="N356" s="314"/>
      <c r="O356" s="364">
        <f>288+792</f>
        <v>1080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288+792</f>
        <v>1080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252+756</f>
        <v>1008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900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900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61">
        <v>900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443</v>
      </c>
      <c r="H357" s="373" t="s">
        <v>69</v>
      </c>
      <c r="I357" s="298"/>
      <c r="J357" s="312"/>
      <c r="K357" s="313"/>
      <c r="L357" s="177">
        <f t="shared" si="17"/>
        <v>6300</v>
      </c>
      <c r="M357" s="313"/>
      <c r="N357" s="314"/>
      <c r="O357" s="364">
        <f>180+720</f>
        <v>900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180+720</f>
        <v>900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180+720</f>
        <v>900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1200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1200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>
        <v>1200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20059086</v>
      </c>
      <c r="G358" s="238" t="s">
        <v>444</v>
      </c>
      <c r="H358" s="373" t="s">
        <v>69</v>
      </c>
      <c r="I358" s="298"/>
      <c r="J358" s="312"/>
      <c r="K358" s="313"/>
      <c r="L358" s="177">
        <f t="shared" si="17"/>
        <v>8850</v>
      </c>
      <c r="M358" s="313"/>
      <c r="N358" s="314"/>
      <c r="O358" s="364">
        <f>600+1200</f>
        <v>1800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f>600+1200</f>
        <v>1800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f>450+1200</f>
        <v>1650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v>1200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1200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>
        <v>1200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445</v>
      </c>
      <c r="H359" s="373" t="s">
        <v>69</v>
      </c>
      <c r="I359" s="298"/>
      <c r="J359" s="312"/>
      <c r="K359" s="313"/>
      <c r="L359" s="177">
        <f t="shared" si="17"/>
        <v>10800</v>
      </c>
      <c r="M359" s="313"/>
      <c r="N359" s="314"/>
      <c r="O359" s="364">
        <f>810+1620</f>
        <v>2430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810+1620</f>
        <v>2430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810+1530</f>
        <v>2340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1200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1200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>
        <v>1200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446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f>660+1260</f>
        <v>1920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660+1260</f>
        <v>1920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660+1200</f>
        <v>1860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16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ref="L361:L364" si="18">SUM(O361,Y361,AI361,AS361,BC361,BM361,BW361)</f>
        <v>3702</v>
      </c>
      <c r="M361" s="313"/>
      <c r="N361" s="314"/>
      <c r="O361" s="364">
        <v>458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399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905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600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40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8"/>
        <v>3930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613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66">
        <v>1147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520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770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0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357</v>
      </c>
      <c r="B363" s="298"/>
      <c r="C363" s="298"/>
      <c r="D363" s="298"/>
      <c r="E363" s="299"/>
      <c r="F363" s="331">
        <v>1113223</v>
      </c>
      <c r="G363" s="332" t="s">
        <v>431</v>
      </c>
      <c r="H363" s="372" t="s">
        <v>42</v>
      </c>
      <c r="I363" s="298"/>
      <c r="J363" s="312"/>
      <c r="K363" s="313"/>
      <c r="L363" s="159">
        <f t="shared" si="18"/>
        <v>2907</v>
      </c>
      <c r="M363" s="313"/>
      <c r="N363" s="314"/>
      <c r="O363" s="364">
        <v>366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v>334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66">
        <v>1047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410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0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167">
        <v>358</v>
      </c>
      <c r="B364" s="298"/>
      <c r="C364" s="298"/>
      <c r="D364" s="298"/>
      <c r="E364" s="299"/>
      <c r="F364" s="452">
        <v>1113224</v>
      </c>
      <c r="G364" s="382" t="s">
        <v>432</v>
      </c>
      <c r="H364" s="372" t="s">
        <v>42</v>
      </c>
      <c r="I364" s="298"/>
      <c r="J364" s="312"/>
      <c r="K364" s="313"/>
      <c r="L364" s="159">
        <f t="shared" si="18"/>
        <v>4152</v>
      </c>
      <c r="M364" s="313"/>
      <c r="N364" s="314"/>
      <c r="O364" s="364">
        <v>1113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167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741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761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870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0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167">
        <v>359</v>
      </c>
      <c r="B365" s="298"/>
      <c r="C365" s="298"/>
      <c r="D365" s="298"/>
      <c r="E365" s="299"/>
      <c r="F365" s="435">
        <v>1113225</v>
      </c>
      <c r="G365" s="382" t="s">
        <v>437</v>
      </c>
      <c r="H365" s="372" t="s">
        <v>42</v>
      </c>
      <c r="I365" s="298"/>
      <c r="J365" s="312"/>
      <c r="K365" s="313"/>
      <c r="L365" s="177">
        <f>SUM(O365,Y365,AI365,AS365,BC365,BM365,BW365)</f>
        <v>0</v>
      </c>
      <c r="M365" s="313"/>
      <c r="N365" s="314"/>
      <c r="O365" s="364"/>
      <c r="P365" s="314"/>
      <c r="Q365" s="315"/>
      <c r="R365" s="314"/>
      <c r="S365" s="314"/>
      <c r="T365" s="314"/>
      <c r="U365" s="314"/>
      <c r="V365" s="312"/>
      <c r="W365" s="314"/>
      <c r="X365" s="314"/>
      <c r="Y365" s="366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0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324"/>
      <c r="BC372" s="325"/>
    </row>
    <row r="373" spans="1:83" ht="15.75" customHeight="1">
      <c r="AS373" s="324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75"/>
  <sheetViews>
    <sheetView tabSelected="1" topLeftCell="B1" zoomScale="90" zoomScaleNormal="90" workbookViewId="0">
      <selection activeCell="O378" sqref="O37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488" t="s">
        <v>0</v>
      </c>
      <c r="B1" s="491" t="s">
        <v>1</v>
      </c>
      <c r="C1" s="491" t="s">
        <v>2</v>
      </c>
      <c r="D1" s="491" t="s">
        <v>3</v>
      </c>
      <c r="E1" s="491" t="s">
        <v>4</v>
      </c>
      <c r="F1" s="492" t="s">
        <v>5</v>
      </c>
      <c r="G1" s="493" t="s">
        <v>6</v>
      </c>
      <c r="H1" s="155" t="s">
        <v>7</v>
      </c>
      <c r="I1" s="494" t="s">
        <v>8</v>
      </c>
      <c r="J1" s="510"/>
      <c r="K1" s="496"/>
      <c r="L1" s="509"/>
      <c r="M1" s="510"/>
      <c r="N1" s="516" t="s">
        <v>434</v>
      </c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09"/>
      <c r="AI1" s="509"/>
      <c r="AJ1" s="509"/>
      <c r="AK1" s="509"/>
      <c r="AL1" s="509"/>
      <c r="AM1" s="509"/>
      <c r="AN1" s="509"/>
      <c r="AO1" s="509"/>
      <c r="AP1" s="509"/>
      <c r="AQ1" s="509"/>
      <c r="AR1" s="509"/>
      <c r="AS1" s="509"/>
      <c r="AT1" s="509"/>
      <c r="AU1" s="509"/>
      <c r="AV1" s="509"/>
      <c r="AW1" s="509"/>
      <c r="AX1" s="509"/>
      <c r="AY1" s="509"/>
      <c r="AZ1" s="509"/>
      <c r="BA1" s="509"/>
      <c r="BB1" s="509"/>
      <c r="BC1" s="509"/>
      <c r="BD1" s="509"/>
      <c r="BE1" s="509"/>
      <c r="BF1" s="509"/>
      <c r="BG1" s="509"/>
      <c r="BH1" s="509"/>
      <c r="BI1" s="509"/>
      <c r="BJ1" s="509"/>
      <c r="BK1" s="509"/>
      <c r="BL1" s="509"/>
      <c r="BM1" s="509"/>
      <c r="BN1" s="509"/>
      <c r="BO1" s="509"/>
      <c r="BP1" s="509"/>
      <c r="BQ1" s="509"/>
      <c r="BR1" s="509"/>
      <c r="BS1" s="509"/>
      <c r="BT1" s="509"/>
      <c r="BU1" s="509"/>
      <c r="BV1" s="509"/>
      <c r="BW1" s="509"/>
      <c r="BX1" s="509"/>
      <c r="BY1" s="509"/>
      <c r="BZ1" s="509"/>
      <c r="CA1" s="509"/>
      <c r="CB1" s="509"/>
      <c r="CC1" s="509"/>
      <c r="CD1" s="509"/>
      <c r="CE1" s="510"/>
    </row>
    <row r="2" spans="1:83" ht="26.25" hidden="1">
      <c r="A2" s="489"/>
      <c r="B2" s="489"/>
      <c r="C2" s="489"/>
      <c r="D2" s="489"/>
      <c r="E2" s="489"/>
      <c r="F2" s="489"/>
      <c r="G2" s="489"/>
      <c r="H2" s="246"/>
      <c r="I2" s="517" t="s">
        <v>11</v>
      </c>
      <c r="J2" s="517" t="s">
        <v>12</v>
      </c>
      <c r="K2" s="496" t="s">
        <v>13</v>
      </c>
      <c r="L2" s="509"/>
      <c r="M2" s="510"/>
      <c r="N2" s="502" t="s">
        <v>14</v>
      </c>
      <c r="O2" s="509"/>
      <c r="P2" s="509"/>
      <c r="Q2" s="510"/>
      <c r="R2" s="503" t="s">
        <v>368</v>
      </c>
      <c r="S2" s="504"/>
      <c r="T2" s="504"/>
      <c r="U2" s="504"/>
      <c r="V2" s="504"/>
      <c r="W2" s="505"/>
      <c r="X2" s="502" t="s">
        <v>15</v>
      </c>
      <c r="Y2" s="509"/>
      <c r="Z2" s="509"/>
      <c r="AA2" s="510"/>
      <c r="AB2" s="503" t="s">
        <v>368</v>
      </c>
      <c r="AC2" s="504"/>
      <c r="AD2" s="504"/>
      <c r="AE2" s="504"/>
      <c r="AF2" s="504"/>
      <c r="AG2" s="505"/>
      <c r="AH2" s="502" t="s">
        <v>16</v>
      </c>
      <c r="AI2" s="509"/>
      <c r="AJ2" s="509"/>
      <c r="AK2" s="510"/>
      <c r="AL2" s="503" t="s">
        <v>368</v>
      </c>
      <c r="AM2" s="504"/>
      <c r="AN2" s="504"/>
      <c r="AO2" s="504"/>
      <c r="AP2" s="504"/>
      <c r="AQ2" s="505"/>
      <c r="AR2" s="502" t="s">
        <v>17</v>
      </c>
      <c r="AS2" s="509"/>
      <c r="AT2" s="509"/>
      <c r="AU2" s="510"/>
      <c r="AV2" s="503" t="s">
        <v>368</v>
      </c>
      <c r="AW2" s="504"/>
      <c r="AX2" s="504"/>
      <c r="AY2" s="504"/>
      <c r="AZ2" s="504"/>
      <c r="BA2" s="505"/>
      <c r="BB2" s="502" t="s">
        <v>18</v>
      </c>
      <c r="BC2" s="509"/>
      <c r="BD2" s="509"/>
      <c r="BE2" s="510"/>
      <c r="BF2" s="503" t="s">
        <v>368</v>
      </c>
      <c r="BG2" s="504"/>
      <c r="BH2" s="504"/>
      <c r="BI2" s="504"/>
      <c r="BJ2" s="504"/>
      <c r="BK2" s="505"/>
      <c r="BL2" s="502" t="s">
        <v>19</v>
      </c>
      <c r="BM2" s="509"/>
      <c r="BN2" s="509"/>
      <c r="BO2" s="510"/>
      <c r="BP2" s="503" t="s">
        <v>368</v>
      </c>
      <c r="BQ2" s="504"/>
      <c r="BR2" s="504"/>
      <c r="BS2" s="504"/>
      <c r="BT2" s="504"/>
      <c r="BU2" s="505"/>
      <c r="BV2" s="502" t="s">
        <v>20</v>
      </c>
      <c r="BW2" s="509"/>
      <c r="BX2" s="509"/>
      <c r="BY2" s="510"/>
      <c r="BZ2" s="503" t="s">
        <v>368</v>
      </c>
      <c r="CA2" s="504"/>
      <c r="CB2" s="504"/>
      <c r="CC2" s="504"/>
      <c r="CD2" s="504"/>
      <c r="CE2" s="505"/>
    </row>
    <row r="3" spans="1:83" ht="26.25" hidden="1">
      <c r="A3" s="489"/>
      <c r="B3" s="489"/>
      <c r="C3" s="489"/>
      <c r="D3" s="489"/>
      <c r="E3" s="489"/>
      <c r="F3" s="489"/>
      <c r="G3" s="489"/>
      <c r="H3" s="246"/>
      <c r="I3" s="489"/>
      <c r="J3" s="489"/>
      <c r="K3" s="496" t="s">
        <v>21</v>
      </c>
      <c r="L3" s="509"/>
      <c r="M3" s="510"/>
      <c r="N3" s="502"/>
      <c r="O3" s="509"/>
      <c r="P3" s="509"/>
      <c r="Q3" s="510"/>
      <c r="R3" s="506"/>
      <c r="S3" s="507"/>
      <c r="T3" s="507"/>
      <c r="U3" s="507"/>
      <c r="V3" s="507"/>
      <c r="W3" s="508"/>
      <c r="X3" s="502"/>
      <c r="Y3" s="509"/>
      <c r="Z3" s="509"/>
      <c r="AA3" s="510"/>
      <c r="AB3" s="506"/>
      <c r="AC3" s="507"/>
      <c r="AD3" s="507"/>
      <c r="AE3" s="507"/>
      <c r="AF3" s="507"/>
      <c r="AG3" s="508"/>
      <c r="AH3" s="502"/>
      <c r="AI3" s="509"/>
      <c r="AJ3" s="509"/>
      <c r="AK3" s="510"/>
      <c r="AL3" s="506"/>
      <c r="AM3" s="507"/>
      <c r="AN3" s="507"/>
      <c r="AO3" s="507"/>
      <c r="AP3" s="507"/>
      <c r="AQ3" s="508"/>
      <c r="AR3" s="502"/>
      <c r="AS3" s="509"/>
      <c r="AT3" s="509"/>
      <c r="AU3" s="510"/>
      <c r="AV3" s="506"/>
      <c r="AW3" s="507"/>
      <c r="AX3" s="507"/>
      <c r="AY3" s="507"/>
      <c r="AZ3" s="507"/>
      <c r="BA3" s="508"/>
      <c r="BB3" s="502"/>
      <c r="BC3" s="509"/>
      <c r="BD3" s="509"/>
      <c r="BE3" s="510"/>
      <c r="BF3" s="506"/>
      <c r="BG3" s="507"/>
      <c r="BH3" s="507"/>
      <c r="BI3" s="507"/>
      <c r="BJ3" s="507"/>
      <c r="BK3" s="508"/>
      <c r="BL3" s="502"/>
      <c r="BM3" s="509"/>
      <c r="BN3" s="509"/>
      <c r="BO3" s="510"/>
      <c r="BP3" s="506"/>
      <c r="BQ3" s="507"/>
      <c r="BR3" s="507"/>
      <c r="BS3" s="507"/>
      <c r="BT3" s="507"/>
      <c r="BU3" s="508"/>
      <c r="BV3" s="502"/>
      <c r="BW3" s="509"/>
      <c r="BX3" s="509"/>
      <c r="BY3" s="510"/>
      <c r="BZ3" s="506"/>
      <c r="CA3" s="507"/>
      <c r="CB3" s="507"/>
      <c r="CC3" s="507"/>
      <c r="CD3" s="507"/>
      <c r="CE3" s="508"/>
    </row>
    <row r="4" spans="1:83" ht="56.25" hidden="1" customHeight="1">
      <c r="A4" s="490"/>
      <c r="B4" s="490"/>
      <c r="C4" s="490"/>
      <c r="D4" s="490"/>
      <c r="E4" s="490"/>
      <c r="F4" s="490"/>
      <c r="G4" s="490"/>
      <c r="H4" s="247"/>
      <c r="I4" s="490"/>
      <c r="J4" s="49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2710</v>
      </c>
      <c r="M9" s="172">
        <v>0</v>
      </c>
      <c r="N9" s="173"/>
      <c r="O9" s="202">
        <v>2090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85"/>
      <c r="AT17" s="173"/>
      <c r="AU17" s="210"/>
      <c r="AV17" s="173"/>
      <c r="AW17" s="173"/>
      <c r="AX17" s="173"/>
      <c r="AY17" s="173"/>
      <c r="AZ17" s="158"/>
      <c r="BA17" s="173"/>
      <c r="BB17" s="173"/>
      <c r="BC17" s="378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81"/>
      <c r="BN17" s="173"/>
      <c r="BO17" s="210"/>
      <c r="BP17" s="173"/>
      <c r="BQ17" s="173"/>
      <c r="BR17" s="173"/>
      <c r="BS17" s="173"/>
      <c r="BT17" s="158"/>
      <c r="BU17" s="173"/>
      <c r="BV17" s="173"/>
      <c r="BW17" s="384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364</v>
      </c>
      <c r="M62" s="172">
        <v>0</v>
      </c>
      <c r="N62" s="173"/>
      <c r="O62" s="374">
        <v>111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85"/>
      <c r="AT62" s="173"/>
      <c r="AU62" s="210"/>
      <c r="AV62" s="173"/>
      <c r="AW62" s="173"/>
      <c r="AX62" s="173"/>
      <c r="AY62" s="173"/>
      <c r="AZ62" s="158"/>
      <c r="BA62" s="173"/>
      <c r="BB62" s="173"/>
      <c r="BC62" s="378">
        <v>112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81"/>
      <c r="BN62" s="173"/>
      <c r="BO62" s="210"/>
      <c r="BP62" s="173"/>
      <c r="BQ62" s="173"/>
      <c r="BR62" s="173"/>
      <c r="BS62" s="173"/>
      <c r="BT62" s="158"/>
      <c r="BU62" s="173"/>
      <c r="BV62" s="173"/>
      <c r="BW62" s="384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77">
        <f t="shared" si="0"/>
        <v>19</v>
      </c>
      <c r="M92" s="172">
        <v>0</v>
      </c>
      <c r="N92" s="173"/>
      <c r="O92" s="202">
        <v>19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40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332</v>
      </c>
      <c r="M101" s="172">
        <v>0</v>
      </c>
      <c r="N101" s="173"/>
      <c r="O101" s="374">
        <v>101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8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8">
        <v>107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8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4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5816</v>
      </c>
      <c r="M104" s="172">
        <v>0</v>
      </c>
      <c r="N104" s="173"/>
      <c r="O104" s="343">
        <v>938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1222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8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3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56</v>
      </c>
      <c r="M111" s="172">
        <v>0</v>
      </c>
      <c r="N111" s="173"/>
      <c r="O111" s="202">
        <v>26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45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426">
        <f t="shared" ref="L114" si="7">SUM(O114,Y114,AI114,AS114,BC114,BM114,BW114)</f>
        <v>765</v>
      </c>
      <c r="M114" s="473">
        <v>0</v>
      </c>
      <c r="N114" s="173"/>
      <c r="O114" s="374">
        <v>105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8">
        <v>125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8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4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62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45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426">
        <f t="shared" ref="L141" si="8">SUM(O141,Y141,AI141,AS141,BC141,BM141,BW141)</f>
        <v>7230</v>
      </c>
      <c r="M141" s="473">
        <v>0</v>
      </c>
      <c r="N141" s="173"/>
      <c r="O141" s="343">
        <v>1169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1521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8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3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45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426">
        <f t="shared" ref="L144" si="9">SUM(O144,Y144,AI144,AS144,BC144,BM144,BW144)</f>
        <v>5531</v>
      </c>
      <c r="M144" s="473">
        <v>0</v>
      </c>
      <c r="N144" s="173"/>
      <c r="O144" s="343">
        <v>904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731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1179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8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3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480+1260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480+1260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480+1260</f>
        <v>1740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45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426">
        <f t="shared" ref="L169" si="10">SUM(O169,Y169,AI169,AS169,BC169,BM169,BW169)</f>
        <v>5559</v>
      </c>
      <c r="M169" s="473">
        <v>0</v>
      </c>
      <c r="N169" s="173"/>
      <c r="O169" s="343">
        <v>1052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715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1153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1254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8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3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71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17010</v>
      </c>
      <c r="M171" s="172">
        <v>0</v>
      </c>
      <c r="N171" s="173"/>
      <c r="O171" s="218">
        <f>675+2250</f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720+2250</f>
        <v>2970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675+2205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675+2160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45">
        <f t="shared" si="0"/>
        <v>61</v>
      </c>
      <c r="M173" s="172">
        <v>0</v>
      </c>
      <c r="N173" s="173"/>
      <c r="O173" s="202">
        <v>31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426">
        <f t="shared" ref="L174" si="11">SUM(O174,Y174,AI174,AS174,BC174,BM174,BW174)</f>
        <v>603</v>
      </c>
      <c r="M174" s="473">
        <v>0</v>
      </c>
      <c r="N174" s="173"/>
      <c r="O174" s="374">
        <v>163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11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234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8">
        <v>143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8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4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45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426">
        <f t="shared" ref="L180" si="12">SUM(O180,Y180,AI180,AS180,BC180,BM180,BW180)</f>
        <v>6013</v>
      </c>
      <c r="M180" s="473">
        <v>0</v>
      </c>
      <c r="N180" s="173"/>
      <c r="O180" s="343">
        <v>960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703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1050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779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1321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8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3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12940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660+1440</f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600+1440</f>
        <v>2040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600+1440</f>
        <v>2040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6820</v>
      </c>
      <c r="M204" s="172">
        <v>0</v>
      </c>
      <c r="N204" s="173"/>
      <c r="O204" s="218">
        <f>380+780</f>
        <v>1160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440+780</f>
        <v>1220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420+640</f>
        <v>1060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360+620</f>
        <v>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13888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720+1620</f>
        <v>2340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648+1584</f>
        <v>2232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12876</v>
      </c>
      <c r="M223" s="172">
        <v>0</v>
      </c>
      <c r="N223" s="173"/>
      <c r="O223" s="218">
        <f>648+1548</f>
        <v>2196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684+1548</f>
        <v>2232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684+1512</f>
        <v>2196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576+1476</f>
        <v>2052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12048</v>
      </c>
      <c r="M224" s="172">
        <v>0</v>
      </c>
      <c r="N224" s="173"/>
      <c r="O224" s="218">
        <f>768+1664</f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768+1280</f>
        <v>2048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832+1216</f>
        <v>2048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768+1152</f>
        <v>1920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15580</v>
      </c>
      <c r="M300" s="172">
        <v>0</v>
      </c>
      <c r="N300" s="173"/>
      <c r="O300" s="218">
        <f>960+1620</f>
        <v>2580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1020+1620</f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1020+1560</f>
        <v>2580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960+1620</f>
        <v>2580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79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426">
        <f t="shared" si="13"/>
        <v>0</v>
      </c>
      <c r="M320" s="473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8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4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426">
        <f t="shared" si="13"/>
        <v>0</v>
      </c>
      <c r="M321" s="473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8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4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72"/>
      <c r="K322" s="313">
        <v>0</v>
      </c>
      <c r="L322" s="426">
        <f t="shared" si="13"/>
        <v>4930</v>
      </c>
      <c r="M322" s="473">
        <v>0</v>
      </c>
      <c r="N322" s="173"/>
      <c r="O322" s="342">
        <v>808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868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1036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8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3">
        <v>800</v>
      </c>
      <c r="BX322" s="173">
        <v>0</v>
      </c>
      <c r="BY322" s="210">
        <f t="shared" si="1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426">
        <f t="shared" si="13"/>
        <v>4766</v>
      </c>
      <c r="M323" s="473">
        <v>0</v>
      </c>
      <c r="N323" s="173"/>
      <c r="O323" s="343">
        <v>735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681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784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1020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8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3">
        <v>900</v>
      </c>
      <c r="BX323" s="173">
        <v>0</v>
      </c>
      <c r="BY323" s="210">
        <f t="shared" si="1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426">
        <f t="shared" si="13"/>
        <v>10287</v>
      </c>
      <c r="M324" s="473">
        <v>0</v>
      </c>
      <c r="N324" s="173"/>
      <c r="O324" s="343">
        <v>1570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2475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1433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1490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1819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8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3">
        <v>1500</v>
      </c>
      <c r="BX324" s="173">
        <v>0</v>
      </c>
      <c r="BY324" s="210">
        <f t="shared" si="1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426">
        <f t="shared" si="13"/>
        <v>0</v>
      </c>
      <c r="M325" s="473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8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4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2700</v>
      </c>
      <c r="M329" s="172">
        <v>0</v>
      </c>
      <c r="N329" s="173"/>
      <c r="O329" s="218">
        <v>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4780</v>
      </c>
      <c r="M330" s="172">
        <v>0</v>
      </c>
      <c r="N330" s="173"/>
      <c r="O330" s="218">
        <f>540+660</f>
        <v>1200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180+60</f>
        <v>240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540+600</f>
        <v>1140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80">
        <f t="shared" si="13"/>
        <v>12</v>
      </c>
      <c r="M334" s="172">
        <v>0</v>
      </c>
      <c r="N334" s="173"/>
      <c r="O334" s="280">
        <v>0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1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3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3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72"/>
      <c r="K335" s="313">
        <v>0</v>
      </c>
      <c r="L335" s="426">
        <f t="shared" si="13"/>
        <v>0</v>
      </c>
      <c r="M335" s="473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8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4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426">
        <f t="shared" si="13"/>
        <v>0</v>
      </c>
      <c r="M336" s="473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8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9420</v>
      </c>
      <c r="M352" s="172">
        <v>0</v>
      </c>
      <c r="N352" s="173"/>
      <c r="O352" s="339">
        <f>600+960</f>
        <v>1560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600+960</f>
        <v>1560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600+900</f>
        <v>1500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1600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1600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440</v>
      </c>
      <c r="H353" s="168" t="s">
        <v>69</v>
      </c>
      <c r="I353" s="168"/>
      <c r="J353" s="158"/>
      <c r="K353" s="172">
        <v>0</v>
      </c>
      <c r="L353" s="159">
        <f t="shared" si="13"/>
        <v>8580</v>
      </c>
      <c r="M353" s="172">
        <v>0</v>
      </c>
      <c r="N353" s="173"/>
      <c r="O353" s="339">
        <f>450+810</f>
        <v>1260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450+810</f>
        <v>1260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450+810</f>
        <v>1260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1600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1600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1600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441</v>
      </c>
      <c r="H354" s="168" t="s">
        <v>69</v>
      </c>
      <c r="I354" s="168"/>
      <c r="J354" s="158"/>
      <c r="K354" s="172"/>
      <c r="L354" s="159">
        <f t="shared" si="13"/>
        <v>1380</v>
      </c>
      <c r="M354" s="172"/>
      <c r="N354" s="173"/>
      <c r="O354" s="339">
        <f>240+300</f>
        <v>540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180+240</f>
        <v>420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180+240</f>
        <v>420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442</v>
      </c>
      <c r="H355" s="168" t="s">
        <v>69</v>
      </c>
      <c r="I355" s="168"/>
      <c r="J355" s="158"/>
      <c r="K355" s="172"/>
      <c r="L355" s="159">
        <f t="shared" si="13"/>
        <v>6180</v>
      </c>
      <c r="M355" s="172"/>
      <c r="N355" s="173"/>
      <c r="O355" s="339">
        <f>324+684</f>
        <v>1008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f>288+648</f>
        <v>936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f>288+648</f>
        <v>936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1100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443</v>
      </c>
      <c r="H356" s="168" t="s">
        <v>69</v>
      </c>
      <c r="I356" s="168"/>
      <c r="J356" s="158"/>
      <c r="K356" s="172"/>
      <c r="L356" s="159">
        <f t="shared" si="13"/>
        <v>5790</v>
      </c>
      <c r="M356" s="172"/>
      <c r="N356" s="173"/>
      <c r="O356" s="339">
        <f>180+450</f>
        <v>630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270+810</f>
        <v>1080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270+810</f>
        <v>1080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1000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444</v>
      </c>
      <c r="H357" s="168" t="s">
        <v>69</v>
      </c>
      <c r="I357" s="168"/>
      <c r="J357" s="158"/>
      <c r="K357" s="172"/>
      <c r="L357" s="159">
        <f t="shared" si="13"/>
        <v>8100</v>
      </c>
      <c r="M357" s="172"/>
      <c r="N357" s="173"/>
      <c r="O357" s="339">
        <f>300+600</f>
        <v>900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300+600</f>
        <v>900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300+600</f>
        <v>900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1800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1800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1800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445</v>
      </c>
      <c r="H358" s="168" t="s">
        <v>69</v>
      </c>
      <c r="I358" s="168"/>
      <c r="J358" s="158"/>
      <c r="K358" s="172"/>
      <c r="L358" s="159">
        <f t="shared" si="13"/>
        <v>14700</v>
      </c>
      <c r="M358" s="172"/>
      <c r="N358" s="173"/>
      <c r="O358" s="339">
        <f>900+1620</f>
        <v>2520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810+1530</f>
        <v>2340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810+1530</f>
        <v>2340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2500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446</v>
      </c>
      <c r="H359" s="168" t="s">
        <v>69</v>
      </c>
      <c r="I359" s="168"/>
      <c r="J359" s="158"/>
      <c r="K359" s="172"/>
      <c r="L359" s="159">
        <f t="shared" si="13"/>
        <v>9180</v>
      </c>
      <c r="M359" s="172"/>
      <c r="N359" s="173"/>
      <c r="O359" s="339">
        <f>480+660</f>
        <v>1140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420+600</f>
        <v>1020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420+600</f>
        <v>1020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45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 hidden="1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72"/>
      <c r="K362" s="313">
        <v>0</v>
      </c>
      <c r="L362" s="426">
        <f t="shared" si="13"/>
        <v>8918</v>
      </c>
      <c r="M362" s="473">
        <v>0</v>
      </c>
      <c r="N362" s="173"/>
      <c r="O362" s="339">
        <v>1409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2299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1725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>
        <v>1372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53">
        <v>1413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8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3">
        <v>700</v>
      </c>
      <c r="BX362" s="173">
        <v>0</v>
      </c>
      <c r="BY362" s="210">
        <f t="shared" si="16"/>
        <v>700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700</v>
      </c>
      <c r="CE362" s="173"/>
    </row>
    <row r="363" spans="1:83" ht="26.25" hidden="1">
      <c r="A363" s="167">
        <v>356</v>
      </c>
      <c r="B363" s="168"/>
      <c r="C363" s="168"/>
      <c r="D363" s="168"/>
      <c r="E363" s="170"/>
      <c r="F363" s="303">
        <v>1113220</v>
      </c>
      <c r="G363" s="449" t="s">
        <v>414</v>
      </c>
      <c r="H363" s="178" t="s">
        <v>42</v>
      </c>
      <c r="I363" s="168"/>
      <c r="J363" s="157"/>
      <c r="K363" s="313">
        <v>0</v>
      </c>
      <c r="L363" s="426">
        <f t="shared" ref="L363:L369" si="18">SUM(O363,Y363,AI363,AS363,BC363,BM363,BW363)</f>
        <v>0</v>
      </c>
      <c r="M363" s="473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8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4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 hidden="1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426">
        <f t="shared" si="18"/>
        <v>3254</v>
      </c>
      <c r="M364" s="473">
        <v>0</v>
      </c>
      <c r="N364" s="173"/>
      <c r="O364" s="339">
        <v>425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410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812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423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464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8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4">
        <v>720</v>
      </c>
      <c r="BX364" s="173">
        <v>0</v>
      </c>
      <c r="BY364" s="210">
        <f t="shared" si="16"/>
        <v>720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720</v>
      </c>
      <c r="CE364" s="173"/>
    </row>
    <row r="365" spans="1:83" ht="26.25" hidden="1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77"/>
      <c r="K365" s="313">
        <v>0</v>
      </c>
      <c r="L365" s="426">
        <f t="shared" si="18"/>
        <v>3937</v>
      </c>
      <c r="M365" s="474"/>
      <c r="N365" s="231"/>
      <c r="O365" s="394">
        <v>540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96">
        <v>499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8">
        <v>922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00">
        <v>458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2">
        <v>578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82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46">
        <v>940</v>
      </c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41" t="s">
        <v>42</v>
      </c>
      <c r="I366" s="298"/>
      <c r="J366" s="478"/>
      <c r="K366" s="313"/>
      <c r="L366" s="426">
        <f t="shared" si="18"/>
        <v>4080</v>
      </c>
      <c r="M366" s="475"/>
      <c r="N366" s="317"/>
      <c r="O366" s="364">
        <v>567</v>
      </c>
      <c r="P366" s="444"/>
      <c r="Q366" s="210"/>
      <c r="R366" s="173"/>
      <c r="S366" s="173"/>
      <c r="T366" s="173"/>
      <c r="U366" s="173"/>
      <c r="V366" s="158"/>
      <c r="W366" s="173"/>
      <c r="X366" s="443"/>
      <c r="Y366" s="366">
        <v>615</v>
      </c>
      <c r="Z366" s="444"/>
      <c r="AA366" s="210"/>
      <c r="AB366" s="173"/>
      <c r="AC366" s="173"/>
      <c r="AD366" s="173"/>
      <c r="AE366" s="173"/>
      <c r="AF366" s="158"/>
      <c r="AG366" s="173"/>
      <c r="AH366" s="443"/>
      <c r="AI366" s="365">
        <v>1085</v>
      </c>
      <c r="AJ366" s="444"/>
      <c r="AK366" s="210"/>
      <c r="AL366" s="173"/>
      <c r="AM366" s="173"/>
      <c r="AN366" s="173"/>
      <c r="AO366" s="173"/>
      <c r="AP366" s="158"/>
      <c r="AQ366" s="173"/>
      <c r="AR366" s="443"/>
      <c r="AS366" s="367">
        <v>696</v>
      </c>
      <c r="AT366" s="444"/>
      <c r="AU366" s="210"/>
      <c r="AV366" s="173"/>
      <c r="AW366" s="173"/>
      <c r="AX366" s="173"/>
      <c r="AY366" s="173"/>
      <c r="AZ366" s="158"/>
      <c r="BA366" s="173"/>
      <c r="BB366" s="443"/>
      <c r="BC366" s="442">
        <v>717</v>
      </c>
      <c r="BD366" s="444"/>
      <c r="BE366" s="210"/>
      <c r="BF366" s="173"/>
      <c r="BG366" s="173"/>
      <c r="BH366" s="173"/>
      <c r="BI366" s="173"/>
      <c r="BJ366" s="158"/>
      <c r="BK366" s="173"/>
      <c r="BL366" s="443"/>
      <c r="BM366" s="483"/>
      <c r="BN366" s="444"/>
      <c r="BO366" s="210"/>
      <c r="BP366" s="173"/>
      <c r="BQ366" s="173"/>
      <c r="BR366" s="173"/>
      <c r="BS366" s="173"/>
      <c r="BT366" s="158"/>
      <c r="BU366" s="173"/>
      <c r="BV366" s="443"/>
      <c r="BW366" s="369">
        <v>400</v>
      </c>
      <c r="BX366" s="444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47">
        <v>360</v>
      </c>
      <c r="B367" s="318"/>
      <c r="C367" s="454"/>
      <c r="D367" s="455"/>
      <c r="E367" s="253"/>
      <c r="F367" s="456">
        <v>1113223</v>
      </c>
      <c r="G367" s="457" t="s">
        <v>431</v>
      </c>
      <c r="H367" s="256" t="s">
        <v>42</v>
      </c>
      <c r="I367" s="454"/>
      <c r="J367" s="458"/>
      <c r="K367" s="313"/>
      <c r="L367" s="426">
        <f t="shared" si="18"/>
        <v>2971</v>
      </c>
      <c r="M367" s="476"/>
      <c r="N367" s="458"/>
      <c r="O367" s="468">
        <v>406</v>
      </c>
      <c r="P367" s="444"/>
      <c r="Q367" s="210"/>
      <c r="R367" s="173"/>
      <c r="S367" s="173"/>
      <c r="T367" s="173"/>
      <c r="U367" s="173"/>
      <c r="V367" s="158"/>
      <c r="W367" s="173"/>
      <c r="X367" s="443"/>
      <c r="Y367" s="470">
        <v>410</v>
      </c>
      <c r="Z367" s="444"/>
      <c r="AA367" s="210"/>
      <c r="AB367" s="173"/>
      <c r="AC367" s="173"/>
      <c r="AD367" s="173"/>
      <c r="AE367" s="173"/>
      <c r="AF367" s="158"/>
      <c r="AG367" s="173"/>
      <c r="AH367" s="443"/>
      <c r="AI367" s="459">
        <v>904</v>
      </c>
      <c r="AJ367" s="444"/>
      <c r="AK367" s="210"/>
      <c r="AL367" s="173"/>
      <c r="AM367" s="173"/>
      <c r="AN367" s="173"/>
      <c r="AO367" s="173"/>
      <c r="AP367" s="158"/>
      <c r="AQ367" s="173"/>
      <c r="AR367" s="443"/>
      <c r="AS367" s="486">
        <v>407</v>
      </c>
      <c r="AT367" s="444"/>
      <c r="AU367" s="210"/>
      <c r="AV367" s="173"/>
      <c r="AW367" s="173"/>
      <c r="AX367" s="173"/>
      <c r="AY367" s="173"/>
      <c r="AZ367" s="158"/>
      <c r="BA367" s="173"/>
      <c r="BB367" s="443"/>
      <c r="BC367" s="487">
        <v>444</v>
      </c>
      <c r="BD367" s="444"/>
      <c r="BE367" s="210"/>
      <c r="BF367" s="173"/>
      <c r="BG367" s="173"/>
      <c r="BH367" s="173"/>
      <c r="BI367" s="173"/>
      <c r="BJ367" s="158"/>
      <c r="BK367" s="173"/>
      <c r="BL367" s="443"/>
      <c r="BM367" s="484"/>
      <c r="BN367" s="444"/>
      <c r="BO367" s="210"/>
      <c r="BP367" s="173"/>
      <c r="BQ367" s="173"/>
      <c r="BR367" s="173"/>
      <c r="BS367" s="173"/>
      <c r="BT367" s="158"/>
      <c r="BU367" s="173"/>
      <c r="BV367" s="443"/>
      <c r="BW367" s="460">
        <v>400</v>
      </c>
      <c r="BX367" s="444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47">
        <v>361</v>
      </c>
      <c r="B368" s="448"/>
      <c r="C368" s="318"/>
      <c r="D368" s="318"/>
      <c r="E368" s="299"/>
      <c r="F368" s="356">
        <v>1113224</v>
      </c>
      <c r="G368" s="382" t="s">
        <v>433</v>
      </c>
      <c r="H368" s="441" t="s">
        <v>42</v>
      </c>
      <c r="I368" s="318"/>
      <c r="J368" s="448"/>
      <c r="K368" s="313"/>
      <c r="L368" s="426">
        <f t="shared" si="18"/>
        <v>4615</v>
      </c>
      <c r="M368" s="475"/>
      <c r="N368" s="318"/>
      <c r="O368" s="469">
        <v>1175</v>
      </c>
      <c r="P368" s="444"/>
      <c r="Q368" s="210"/>
      <c r="R368" s="173"/>
      <c r="S368" s="173"/>
      <c r="T368" s="173"/>
      <c r="U368" s="173"/>
      <c r="V368" s="158"/>
      <c r="W368" s="173"/>
      <c r="X368" s="443"/>
      <c r="Y368" s="471">
        <v>685</v>
      </c>
      <c r="Z368" s="444"/>
      <c r="AA368" s="210"/>
      <c r="AB368" s="173"/>
      <c r="AC368" s="173"/>
      <c r="AD368" s="173"/>
      <c r="AE368" s="173"/>
      <c r="AF368" s="158"/>
      <c r="AG368" s="173"/>
      <c r="AH368" s="443"/>
      <c r="AI368" s="365">
        <v>685</v>
      </c>
      <c r="AJ368" s="444"/>
      <c r="AK368" s="210"/>
      <c r="AL368" s="173"/>
      <c r="AM368" s="173"/>
      <c r="AN368" s="173"/>
      <c r="AO368" s="173"/>
      <c r="AP368" s="158"/>
      <c r="AQ368" s="173"/>
      <c r="AR368" s="443"/>
      <c r="AS368" s="367">
        <v>454</v>
      </c>
      <c r="AT368" s="444"/>
      <c r="AU368" s="210"/>
      <c r="AV368" s="173"/>
      <c r="AW368" s="173"/>
      <c r="AX368" s="173"/>
      <c r="AY368" s="173"/>
      <c r="AZ368" s="158"/>
      <c r="BA368" s="173"/>
      <c r="BB368" s="443"/>
      <c r="BC368" s="368">
        <v>1116</v>
      </c>
      <c r="BD368" s="444"/>
      <c r="BE368" s="210"/>
      <c r="BF368" s="173"/>
      <c r="BG368" s="173"/>
      <c r="BH368" s="173"/>
      <c r="BI368" s="173"/>
      <c r="BJ368" s="158"/>
      <c r="BK368" s="173"/>
      <c r="BL368" s="443"/>
      <c r="BM368" s="483"/>
      <c r="BN368" s="444"/>
      <c r="BO368" s="210"/>
      <c r="BP368" s="173"/>
      <c r="BQ368" s="173"/>
      <c r="BR368" s="173"/>
      <c r="BS368" s="173"/>
      <c r="BT368" s="158"/>
      <c r="BU368" s="173"/>
      <c r="BV368" s="443"/>
      <c r="BW368" s="369">
        <v>500</v>
      </c>
      <c r="BX368" s="444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447">
        <v>362</v>
      </c>
      <c r="B369" s="453"/>
      <c r="C369" s="298"/>
      <c r="D369" s="298"/>
      <c r="E369" s="299"/>
      <c r="F369" s="356">
        <v>1113225</v>
      </c>
      <c r="G369" s="382" t="s">
        <v>437</v>
      </c>
      <c r="H369" s="441" t="s">
        <v>42</v>
      </c>
      <c r="I369" s="298"/>
      <c r="J369" s="478"/>
      <c r="K369" s="313"/>
      <c r="L369" s="426">
        <f t="shared" si="18"/>
        <v>10714</v>
      </c>
      <c r="M369" s="475"/>
      <c r="N369" s="314"/>
      <c r="O369" s="364">
        <v>3902</v>
      </c>
      <c r="P369" s="444"/>
      <c r="Q369" s="210"/>
      <c r="R369" s="173"/>
      <c r="S369" s="173"/>
      <c r="T369" s="173"/>
      <c r="U369" s="173"/>
      <c r="V369" s="158"/>
      <c r="W369" s="173"/>
      <c r="X369" s="443"/>
      <c r="Y369" s="366"/>
      <c r="Z369" s="444"/>
      <c r="AA369" s="210"/>
      <c r="AB369" s="173"/>
      <c r="AC369" s="173"/>
      <c r="AD369" s="173"/>
      <c r="AE369" s="173"/>
      <c r="AF369" s="158"/>
      <c r="AG369" s="173"/>
      <c r="AH369" s="443"/>
      <c r="AI369" s="365">
        <v>3146</v>
      </c>
      <c r="AJ369" s="444"/>
      <c r="AK369" s="210"/>
      <c r="AL369" s="173"/>
      <c r="AM369" s="173"/>
      <c r="AN369" s="173"/>
      <c r="AO369" s="173"/>
      <c r="AP369" s="158"/>
      <c r="AQ369" s="173"/>
      <c r="AR369" s="443"/>
      <c r="AS369" s="367"/>
      <c r="AT369" s="444"/>
      <c r="AU369" s="210"/>
      <c r="AV369" s="173"/>
      <c r="AW369" s="173"/>
      <c r="AX369" s="173"/>
      <c r="AY369" s="173"/>
      <c r="AZ369" s="158"/>
      <c r="BA369" s="173"/>
      <c r="BB369" s="443"/>
      <c r="BC369" s="442">
        <v>3666</v>
      </c>
      <c r="BD369" s="444"/>
      <c r="BE369" s="210"/>
      <c r="BF369" s="173"/>
      <c r="BG369" s="173"/>
      <c r="BH369" s="173"/>
      <c r="BI369" s="173"/>
      <c r="BJ369" s="158"/>
      <c r="BK369" s="173"/>
      <c r="BL369" s="443"/>
      <c r="BM369" s="483"/>
      <c r="BN369" s="444"/>
      <c r="BO369" s="210"/>
      <c r="BP369" s="173"/>
      <c r="BQ369" s="173"/>
      <c r="BR369" s="173"/>
      <c r="BS369" s="173"/>
      <c r="BT369" s="158"/>
      <c r="BU369" s="173"/>
      <c r="BV369" s="443"/>
      <c r="BW369" s="369"/>
      <c r="BX369" s="444"/>
      <c r="BY369" s="210"/>
      <c r="BZ369" s="173"/>
      <c r="CA369" s="173"/>
      <c r="CB369" s="173"/>
      <c r="CC369" s="173"/>
      <c r="CD369" s="158"/>
      <c r="CE369" s="173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386</v>
      </c>
      <c r="Q370" s="243">
        <v>316</v>
      </c>
      <c r="R370" s="242" t="s">
        <v>387</v>
      </c>
      <c r="S370" s="243"/>
      <c r="T370" s="244"/>
      <c r="U370" s="244"/>
      <c r="V370" s="244"/>
      <c r="W370" s="236"/>
      <c r="X370" s="236"/>
      <c r="Y370" s="291"/>
      <c r="Z370" s="245"/>
      <c r="AA370" s="243">
        <v>316</v>
      </c>
      <c r="AB370" s="242" t="s">
        <v>387</v>
      </c>
      <c r="AC370" s="243"/>
      <c r="AD370" s="244"/>
      <c r="AE370" s="244"/>
      <c r="AF370" s="244"/>
      <c r="AG370" s="236"/>
      <c r="AH370" s="236"/>
      <c r="AI370" s="291"/>
      <c r="AJ370" s="245"/>
      <c r="AK370" s="243">
        <v>316</v>
      </c>
      <c r="AL370" s="242" t="s">
        <v>387</v>
      </c>
      <c r="AM370" s="243"/>
      <c r="AN370" s="244"/>
      <c r="AO370" s="244"/>
      <c r="AP370" s="244"/>
      <c r="AQ370" s="236"/>
      <c r="AR370" s="236"/>
      <c r="AS370" s="291"/>
      <c r="AT370" s="245"/>
      <c r="AU370" s="243">
        <v>316</v>
      </c>
      <c r="AV370" s="242" t="s">
        <v>387</v>
      </c>
      <c r="AW370" s="243"/>
      <c r="AX370" s="244"/>
      <c r="AY370" s="244"/>
      <c r="AZ370" s="244"/>
      <c r="BA370" s="236"/>
      <c r="BB370" s="236"/>
      <c r="BC370" s="291"/>
      <c r="BD370" s="245"/>
      <c r="BE370" s="243">
        <v>316</v>
      </c>
      <c r="BF370" s="242" t="s">
        <v>387</v>
      </c>
      <c r="BG370" s="243"/>
      <c r="BH370" s="244"/>
      <c r="BI370" s="244"/>
      <c r="BJ370" s="244"/>
      <c r="BK370" s="236"/>
      <c r="BL370" s="236"/>
      <c r="BM370" s="291"/>
      <c r="BN370" s="245"/>
      <c r="BO370" s="243">
        <v>316</v>
      </c>
      <c r="BP370" s="242" t="s">
        <v>387</v>
      </c>
      <c r="BQ370" s="243"/>
      <c r="BR370" s="244"/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6"/>
      <c r="O371" s="242" t="s">
        <v>388</v>
      </c>
      <c r="P371" s="245"/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2" t="s">
        <v>390</v>
      </c>
      <c r="P372" s="245"/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391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7"/>
      <c r="O374" s="242" t="s">
        <v>392</v>
      </c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393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</sheetData>
  <autoFilter ref="H1:H375" xr:uid="{00000000-0001-0000-0300-000000000000}">
    <filterColumn colId="0">
      <filters>
        <filter val="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1"/>
  <sheetViews>
    <sheetView zoomScale="90" zoomScaleNormal="90" workbookViewId="0">
      <selection activeCell="F1002" sqref="F100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8" t="s">
        <v>0</v>
      </c>
      <c r="B1" s="491" t="s">
        <v>1</v>
      </c>
      <c r="C1" s="491" t="s">
        <v>2</v>
      </c>
      <c r="D1" s="491" t="s">
        <v>3</v>
      </c>
      <c r="E1" s="491" t="s">
        <v>4</v>
      </c>
      <c r="F1" s="492" t="s">
        <v>5</v>
      </c>
      <c r="G1" s="493" t="s">
        <v>6</v>
      </c>
      <c r="H1" s="155" t="s">
        <v>7</v>
      </c>
      <c r="I1" s="494" t="s">
        <v>8</v>
      </c>
      <c r="J1" s="495"/>
      <c r="K1" s="496"/>
      <c r="L1" s="509"/>
      <c r="M1" s="510"/>
      <c r="N1" s="516" t="s">
        <v>435</v>
      </c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09"/>
      <c r="AI1" s="509"/>
      <c r="AJ1" s="509"/>
      <c r="AK1" s="509"/>
      <c r="AL1" s="509"/>
      <c r="AM1" s="509"/>
      <c r="AN1" s="509"/>
      <c r="AO1" s="509"/>
      <c r="AP1" s="509"/>
      <c r="AQ1" s="509"/>
      <c r="AR1" s="509"/>
      <c r="AS1" s="509"/>
      <c r="AT1" s="509"/>
      <c r="AU1" s="509"/>
      <c r="AV1" s="509"/>
      <c r="AW1" s="509"/>
      <c r="AX1" s="509"/>
      <c r="AY1" s="509"/>
      <c r="AZ1" s="509"/>
      <c r="BA1" s="509"/>
      <c r="BB1" s="509"/>
      <c r="BC1" s="509"/>
      <c r="BD1" s="509"/>
      <c r="BE1" s="509"/>
      <c r="BF1" s="509"/>
      <c r="BG1" s="509"/>
      <c r="BH1" s="509"/>
      <c r="BI1" s="509"/>
      <c r="BJ1" s="509"/>
      <c r="BK1" s="509"/>
      <c r="BL1" s="509"/>
      <c r="BM1" s="509"/>
      <c r="BN1" s="509"/>
      <c r="BO1" s="509"/>
      <c r="BP1" s="509"/>
      <c r="BQ1" s="509"/>
      <c r="BR1" s="509"/>
      <c r="BS1" s="509"/>
      <c r="BT1" s="509"/>
      <c r="BU1" s="509"/>
      <c r="BV1" s="509"/>
      <c r="BW1" s="509"/>
      <c r="BX1" s="509"/>
      <c r="BY1" s="509"/>
      <c r="BZ1" s="509"/>
      <c r="CA1" s="509"/>
      <c r="CB1" s="509"/>
      <c r="CC1" s="509"/>
      <c r="CD1" s="509"/>
      <c r="CE1" s="510"/>
    </row>
    <row r="2" spans="1:83" ht="26.25" hidden="1">
      <c r="A2" s="489"/>
      <c r="B2" s="489"/>
      <c r="C2" s="489"/>
      <c r="D2" s="489"/>
      <c r="E2" s="489"/>
      <c r="F2" s="489"/>
      <c r="G2" s="489"/>
      <c r="H2" s="246"/>
      <c r="I2" s="517" t="s">
        <v>11</v>
      </c>
      <c r="J2" s="517" t="s">
        <v>12</v>
      </c>
      <c r="K2" s="496" t="s">
        <v>13</v>
      </c>
      <c r="L2" s="509"/>
      <c r="M2" s="510"/>
      <c r="N2" s="502" t="s">
        <v>14</v>
      </c>
      <c r="O2" s="509"/>
      <c r="P2" s="509"/>
      <c r="Q2" s="510"/>
      <c r="R2" s="503" t="s">
        <v>368</v>
      </c>
      <c r="S2" s="504"/>
      <c r="T2" s="504"/>
      <c r="U2" s="504"/>
      <c r="V2" s="504"/>
      <c r="W2" s="505"/>
      <c r="X2" s="502" t="s">
        <v>15</v>
      </c>
      <c r="Y2" s="509"/>
      <c r="Z2" s="509"/>
      <c r="AA2" s="510"/>
      <c r="AB2" s="503" t="s">
        <v>368</v>
      </c>
      <c r="AC2" s="504"/>
      <c r="AD2" s="504"/>
      <c r="AE2" s="504"/>
      <c r="AF2" s="504"/>
      <c r="AG2" s="505"/>
      <c r="AH2" s="502" t="s">
        <v>16</v>
      </c>
      <c r="AI2" s="509"/>
      <c r="AJ2" s="509"/>
      <c r="AK2" s="510"/>
      <c r="AL2" s="503" t="s">
        <v>368</v>
      </c>
      <c r="AM2" s="504"/>
      <c r="AN2" s="504"/>
      <c r="AO2" s="504"/>
      <c r="AP2" s="504"/>
      <c r="AQ2" s="505"/>
      <c r="AR2" s="502" t="s">
        <v>17</v>
      </c>
      <c r="AS2" s="509"/>
      <c r="AT2" s="509"/>
      <c r="AU2" s="510"/>
      <c r="AV2" s="503" t="s">
        <v>368</v>
      </c>
      <c r="AW2" s="504"/>
      <c r="AX2" s="504"/>
      <c r="AY2" s="504"/>
      <c r="AZ2" s="504"/>
      <c r="BA2" s="505"/>
      <c r="BB2" s="502" t="s">
        <v>18</v>
      </c>
      <c r="BC2" s="509"/>
      <c r="BD2" s="509"/>
      <c r="BE2" s="510"/>
      <c r="BF2" s="503" t="s">
        <v>368</v>
      </c>
      <c r="BG2" s="504"/>
      <c r="BH2" s="504"/>
      <c r="BI2" s="504"/>
      <c r="BJ2" s="504"/>
      <c r="BK2" s="505"/>
      <c r="BL2" s="502" t="s">
        <v>19</v>
      </c>
      <c r="BM2" s="509"/>
      <c r="BN2" s="509"/>
      <c r="BO2" s="510"/>
      <c r="BP2" s="503" t="s">
        <v>368</v>
      </c>
      <c r="BQ2" s="504"/>
      <c r="BR2" s="504"/>
      <c r="BS2" s="504"/>
      <c r="BT2" s="504"/>
      <c r="BU2" s="505"/>
      <c r="BV2" s="502" t="s">
        <v>20</v>
      </c>
      <c r="BW2" s="509"/>
      <c r="BX2" s="509"/>
      <c r="BY2" s="510"/>
      <c r="BZ2" s="503" t="s">
        <v>368</v>
      </c>
      <c r="CA2" s="504"/>
      <c r="CB2" s="504"/>
      <c r="CC2" s="504"/>
      <c r="CD2" s="504"/>
      <c r="CE2" s="505"/>
    </row>
    <row r="3" spans="1:83" ht="26.25" hidden="1">
      <c r="A3" s="489"/>
      <c r="B3" s="489"/>
      <c r="C3" s="489"/>
      <c r="D3" s="489"/>
      <c r="E3" s="489"/>
      <c r="F3" s="489"/>
      <c r="G3" s="489"/>
      <c r="H3" s="246"/>
      <c r="I3" s="489"/>
      <c r="J3" s="489"/>
      <c r="K3" s="496" t="s">
        <v>21</v>
      </c>
      <c r="L3" s="509"/>
      <c r="M3" s="510"/>
      <c r="N3" s="502"/>
      <c r="O3" s="509"/>
      <c r="P3" s="509"/>
      <c r="Q3" s="510"/>
      <c r="R3" s="506"/>
      <c r="S3" s="507"/>
      <c r="T3" s="507"/>
      <c r="U3" s="507"/>
      <c r="V3" s="507"/>
      <c r="W3" s="508"/>
      <c r="X3" s="502"/>
      <c r="Y3" s="509"/>
      <c r="Z3" s="509"/>
      <c r="AA3" s="510"/>
      <c r="AB3" s="506"/>
      <c r="AC3" s="507"/>
      <c r="AD3" s="507"/>
      <c r="AE3" s="507"/>
      <c r="AF3" s="507"/>
      <c r="AG3" s="508"/>
      <c r="AH3" s="502"/>
      <c r="AI3" s="509"/>
      <c r="AJ3" s="509"/>
      <c r="AK3" s="510"/>
      <c r="AL3" s="506"/>
      <c r="AM3" s="507"/>
      <c r="AN3" s="507"/>
      <c r="AO3" s="507"/>
      <c r="AP3" s="507"/>
      <c r="AQ3" s="508"/>
      <c r="AR3" s="502"/>
      <c r="AS3" s="509"/>
      <c r="AT3" s="509"/>
      <c r="AU3" s="510"/>
      <c r="AV3" s="506"/>
      <c r="AW3" s="507"/>
      <c r="AX3" s="507"/>
      <c r="AY3" s="507"/>
      <c r="AZ3" s="507"/>
      <c r="BA3" s="508"/>
      <c r="BB3" s="502"/>
      <c r="BC3" s="509"/>
      <c r="BD3" s="509"/>
      <c r="BE3" s="510"/>
      <c r="BF3" s="506"/>
      <c r="BG3" s="507"/>
      <c r="BH3" s="507"/>
      <c r="BI3" s="507"/>
      <c r="BJ3" s="507"/>
      <c r="BK3" s="508"/>
      <c r="BL3" s="502"/>
      <c r="BM3" s="509"/>
      <c r="BN3" s="509"/>
      <c r="BO3" s="510"/>
      <c r="BP3" s="506"/>
      <c r="BQ3" s="507"/>
      <c r="BR3" s="507"/>
      <c r="BS3" s="507"/>
      <c r="BT3" s="507"/>
      <c r="BU3" s="508"/>
      <c r="BV3" s="502"/>
      <c r="BW3" s="509"/>
      <c r="BX3" s="509"/>
      <c r="BY3" s="510"/>
      <c r="BZ3" s="506"/>
      <c r="CA3" s="507"/>
      <c r="CB3" s="507"/>
      <c r="CC3" s="507"/>
      <c r="CD3" s="507"/>
      <c r="CE3" s="508"/>
    </row>
    <row r="4" spans="1:83" ht="56.25" hidden="1" customHeight="1">
      <c r="A4" s="490"/>
      <c r="B4" s="490"/>
      <c r="C4" s="490"/>
      <c r="D4" s="490"/>
      <c r="E4" s="490"/>
      <c r="F4" s="490"/>
      <c r="G4" s="490"/>
      <c r="H4" s="247"/>
      <c r="I4" s="490"/>
      <c r="J4" s="49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406"/>
      <c r="AT17" s="173"/>
      <c r="AU17" s="210"/>
      <c r="AV17" s="173"/>
      <c r="AW17" s="173"/>
      <c r="AX17" s="173"/>
      <c r="AY17" s="173"/>
      <c r="AZ17" s="158"/>
      <c r="BA17" s="173"/>
      <c r="BB17" s="173"/>
      <c r="BC17" s="407"/>
      <c r="BD17" s="173"/>
      <c r="BE17" s="210"/>
      <c r="BF17" s="173"/>
      <c r="BG17" s="173"/>
      <c r="BH17" s="173"/>
      <c r="BI17" s="173"/>
      <c r="BJ17" s="158"/>
      <c r="BK17" s="173"/>
      <c r="BL17" s="173"/>
      <c r="BM17" s="376"/>
      <c r="BN17" s="173"/>
      <c r="BO17" s="210"/>
      <c r="BP17" s="173"/>
      <c r="BQ17" s="173"/>
      <c r="BR17" s="173"/>
      <c r="BS17" s="173"/>
      <c r="BT17" s="158"/>
      <c r="BU17" s="173"/>
      <c r="BV17" s="173"/>
      <c r="BW17" s="377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406"/>
      <c r="AT62" s="173"/>
      <c r="AU62" s="210"/>
      <c r="AV62" s="173"/>
      <c r="AW62" s="173"/>
      <c r="AX62" s="173"/>
      <c r="AY62" s="173"/>
      <c r="AZ62" s="158"/>
      <c r="BA62" s="173"/>
      <c r="BB62" s="173"/>
      <c r="BC62" s="407"/>
      <c r="BD62" s="173"/>
      <c r="BE62" s="210"/>
      <c r="BF62" s="173"/>
      <c r="BG62" s="173"/>
      <c r="BH62" s="173"/>
      <c r="BI62" s="173"/>
      <c r="BJ62" s="158"/>
      <c r="BK62" s="173"/>
      <c r="BL62" s="173"/>
      <c r="BM62" s="376"/>
      <c r="BN62" s="173"/>
      <c r="BO62" s="210"/>
      <c r="BP62" s="173"/>
      <c r="BQ62" s="173"/>
      <c r="BR62" s="173"/>
      <c r="BS62" s="173"/>
      <c r="BT62" s="158"/>
      <c r="BU62" s="173"/>
      <c r="BV62" s="173"/>
      <c r="BW62" s="377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06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76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7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06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08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76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7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06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76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7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06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08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76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7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06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08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76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7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06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08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76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7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06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76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7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0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08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76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7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6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06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0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76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7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06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0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76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7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06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1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76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7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06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08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76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7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06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08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76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7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06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08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76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7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06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1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76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7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1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08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76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7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422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214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214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214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214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214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214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214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214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20058427</v>
      </c>
      <c r="G352" s="238" t="s">
        <v>427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20058429</v>
      </c>
      <c r="G353" s="238" t="s">
        <v>428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20054636</v>
      </c>
      <c r="G354" s="238" t="s">
        <v>327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4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20057396</v>
      </c>
      <c r="G355" s="287" t="s">
        <v>359</v>
      </c>
      <c r="H355" s="387" t="s">
        <v>69</v>
      </c>
      <c r="I355" s="388"/>
      <c r="J355" s="389"/>
      <c r="K355" s="250"/>
      <c r="L355" s="159">
        <f t="shared" si="3"/>
        <v>0</v>
      </c>
      <c r="M355" s="250"/>
      <c r="N355" s="231"/>
      <c r="O355" s="394"/>
      <c r="P355" s="231"/>
      <c r="Q355" s="210"/>
      <c r="R355" s="231"/>
      <c r="S355" s="231"/>
      <c r="T355" s="231"/>
      <c r="U355" s="231"/>
      <c r="V355" s="158"/>
      <c r="W355" s="231"/>
      <c r="X355" s="231"/>
      <c r="Y355" s="396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8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40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2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4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4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5">
        <v>20058064</v>
      </c>
      <c r="G356" s="386" t="s">
        <v>430</v>
      </c>
      <c r="H356" s="187" t="s">
        <v>69</v>
      </c>
      <c r="I356" s="187"/>
      <c r="J356" s="230"/>
      <c r="K356" s="250">
        <v>0</v>
      </c>
      <c r="L356" s="159">
        <f t="shared" si="3"/>
        <v>0</v>
      </c>
      <c r="M356" s="390">
        <v>0</v>
      </c>
      <c r="N356" s="231"/>
      <c r="O356" s="395"/>
      <c r="P356" s="231"/>
      <c r="Q356" s="210"/>
      <c r="R356" s="231"/>
      <c r="S356" s="231"/>
      <c r="T356" s="231"/>
      <c r="U356" s="231"/>
      <c r="V356" s="158"/>
      <c r="W356" s="231"/>
      <c r="X356" s="231"/>
      <c r="Y356" s="397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9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401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3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5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4"/>
      <c r="BX356" s="173">
        <v>0</v>
      </c>
      <c r="BY356" s="210">
        <f t="shared" ref="BY356:BY364" si="6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7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59" si="8">SUM(O357,Y357,AI357,AS357,BC357,BM357,BW357)</f>
        <v>0</v>
      </c>
      <c r="M357" s="267">
        <v>0</v>
      </c>
      <c r="N357" s="173"/>
      <c r="O357" s="391"/>
      <c r="P357" s="173"/>
      <c r="Q357" s="210"/>
      <c r="R357" s="173"/>
      <c r="S357" s="173"/>
      <c r="T357" s="173"/>
      <c r="U357" s="173"/>
      <c r="V357" s="158"/>
      <c r="W357" s="173"/>
      <c r="X357" s="173"/>
      <c r="Y357" s="392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3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2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3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7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50">
        <v>1113220</v>
      </c>
      <c r="G358" s="451" t="s">
        <v>414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0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0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7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7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8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0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0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76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7"/>
      <c r="BX359" s="173">
        <v>0</v>
      </c>
      <c r="BY359" s="210">
        <f t="shared" si="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ref="L360" si="9">SUM(O360,Y360,AI360,AS360,BC360,BM360,BW360)</f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06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0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76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7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06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0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76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7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9">
        <v>1113223</v>
      </c>
      <c r="G362" s="380" t="s">
        <v>431</v>
      </c>
      <c r="H362" s="256" t="s">
        <v>42</v>
      </c>
      <c r="I362" s="187"/>
      <c r="J362" s="230"/>
      <c r="K362" s="250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406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0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76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7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47">
        <v>362</v>
      </c>
      <c r="B363" s="298"/>
      <c r="C363" s="298"/>
      <c r="D363" s="298"/>
      <c r="E363" s="299"/>
      <c r="F363" s="381">
        <v>1113224</v>
      </c>
      <c r="G363" s="382" t="s">
        <v>433</v>
      </c>
      <c r="H363" s="441" t="s">
        <v>42</v>
      </c>
      <c r="I363" s="298"/>
      <c r="J363" s="312"/>
      <c r="K363" s="313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06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0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76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7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47">
        <v>363</v>
      </c>
      <c r="B364" s="298"/>
      <c r="C364" s="298"/>
      <c r="D364" s="298"/>
      <c r="E364" s="299"/>
      <c r="F364" s="381">
        <v>1113225</v>
      </c>
      <c r="G364" s="382" t="s">
        <v>437</v>
      </c>
      <c r="H364" s="441" t="s">
        <v>42</v>
      </c>
      <c r="I364" s="298"/>
      <c r="J364" s="312"/>
      <c r="K364" s="313">
        <v>0</v>
      </c>
      <c r="L364" s="159">
        <f>SUM(O364,Y364,AI364,AS364,BC364,BM364,BW364)</f>
        <v>0</v>
      </c>
      <c r="M364" s="172">
        <v>0</v>
      </c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06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0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76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7"/>
      <c r="BX364" s="173">
        <v>0</v>
      </c>
      <c r="BY364" s="210">
        <f t="shared" si="6"/>
        <v>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7"/>
        <v>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hidden="1" customHeight="1"/>
    <row r="372" spans="1:83" ht="15.75" hidden="1" customHeight="1"/>
    <row r="373" spans="1:83" ht="15.75" hidden="1" customHeight="1"/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2:75" ht="15.75" hidden="1" customHeight="1"/>
    <row r="994" spans="2:75" ht="15.75" hidden="1" customHeight="1"/>
    <row r="995" spans="2:75" ht="15.75" hidden="1" customHeight="1"/>
    <row r="996" spans="2:75" ht="15.75" hidden="1" customHeight="1"/>
    <row r="997" spans="2:75" ht="15.75" hidden="1" customHeight="1"/>
    <row r="998" spans="2:75" ht="15.75" hidden="1" customHeight="1"/>
    <row r="999" spans="2:75" ht="15.75" hidden="1" customHeight="1"/>
    <row r="1000" spans="2:75" ht="15.75" hidden="1" customHeight="1"/>
    <row r="1001" spans="2:75" ht="24" hidden="1" customHeight="1">
      <c r="B1001" s="318"/>
      <c r="C1001" s="318"/>
      <c r="D1001" s="318"/>
      <c r="E1001" s="182"/>
      <c r="F1001" s="298">
        <v>20058107</v>
      </c>
      <c r="G1001" s="334" t="s">
        <v>424</v>
      </c>
      <c r="H1001" s="298" t="s">
        <v>69</v>
      </c>
      <c r="I1001" s="318"/>
      <c r="J1001" s="318"/>
      <c r="K1001" s="172">
        <f>SUBTOTAL(9,K319:K1000)</f>
        <v>0</v>
      </c>
      <c r="L1001" s="177">
        <f>SUM(O1001,Y1001,AI1001,AS1001,BC1001,BM1001,BW1001)</f>
        <v>0</v>
      </c>
      <c r="M1001" s="177"/>
      <c r="N1001" s="318"/>
      <c r="O1001" s="218"/>
      <c r="Y1001" s="221"/>
      <c r="AI1001" s="222"/>
      <c r="AS1001" s="248"/>
      <c r="BC1001" s="223"/>
      <c r="BM1001" s="224"/>
      <c r="BW1001" s="215"/>
    </row>
  </sheetData>
  <autoFilter ref="H1:H1001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5"/>
  <sheetViews>
    <sheetView topLeftCell="A144" zoomScale="90" zoomScaleNormal="90" workbookViewId="0">
      <selection activeCell="F366" sqref="F36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8" t="s">
        <v>0</v>
      </c>
      <c r="B1" s="491" t="s">
        <v>1</v>
      </c>
      <c r="C1" s="491" t="s">
        <v>2</v>
      </c>
      <c r="D1" s="491" t="s">
        <v>3</v>
      </c>
      <c r="E1" s="491" t="s">
        <v>4</v>
      </c>
      <c r="F1" s="492" t="s">
        <v>5</v>
      </c>
      <c r="G1" s="493" t="s">
        <v>6</v>
      </c>
      <c r="H1" s="155" t="s">
        <v>7</v>
      </c>
      <c r="I1" s="494" t="s">
        <v>8</v>
      </c>
      <c r="J1" s="510"/>
      <c r="K1" s="496"/>
      <c r="L1" s="509"/>
      <c r="M1" s="510"/>
      <c r="N1" s="516" t="s">
        <v>436</v>
      </c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09"/>
      <c r="AI1" s="509"/>
      <c r="AJ1" s="509"/>
      <c r="AK1" s="509"/>
      <c r="AL1" s="509"/>
      <c r="AM1" s="509"/>
      <c r="AN1" s="509"/>
      <c r="AO1" s="509"/>
      <c r="AP1" s="509"/>
      <c r="AQ1" s="509"/>
      <c r="AR1" s="509"/>
      <c r="AS1" s="509"/>
      <c r="AT1" s="509"/>
      <c r="AU1" s="509"/>
      <c r="AV1" s="509"/>
      <c r="AW1" s="509"/>
      <c r="AX1" s="509"/>
      <c r="AY1" s="509"/>
      <c r="AZ1" s="509"/>
      <c r="BA1" s="509"/>
      <c r="BB1" s="509"/>
      <c r="BC1" s="509"/>
      <c r="BD1" s="509"/>
      <c r="BE1" s="509"/>
      <c r="BF1" s="509"/>
      <c r="BG1" s="509"/>
      <c r="BH1" s="509"/>
      <c r="BI1" s="509"/>
      <c r="BJ1" s="509"/>
      <c r="BK1" s="509"/>
      <c r="BL1" s="509"/>
      <c r="BM1" s="509"/>
      <c r="BN1" s="509"/>
      <c r="BO1" s="509"/>
      <c r="BP1" s="509"/>
      <c r="BQ1" s="509"/>
      <c r="BR1" s="509"/>
      <c r="BS1" s="509"/>
      <c r="BT1" s="509"/>
      <c r="BU1" s="509"/>
      <c r="BV1" s="509"/>
      <c r="BW1" s="509"/>
      <c r="BX1" s="509"/>
      <c r="BY1" s="509"/>
      <c r="BZ1" s="509"/>
      <c r="CA1" s="509"/>
      <c r="CB1" s="509"/>
      <c r="CC1" s="509"/>
      <c r="CD1" s="509"/>
      <c r="CE1" s="510"/>
    </row>
    <row r="2" spans="1:83" ht="26.25" hidden="1">
      <c r="A2" s="489"/>
      <c r="B2" s="489"/>
      <c r="C2" s="489"/>
      <c r="D2" s="489"/>
      <c r="E2" s="489"/>
      <c r="F2" s="489"/>
      <c r="G2" s="489"/>
      <c r="H2" s="246"/>
      <c r="I2" s="517" t="s">
        <v>11</v>
      </c>
      <c r="J2" s="517" t="s">
        <v>12</v>
      </c>
      <c r="K2" s="496" t="s">
        <v>13</v>
      </c>
      <c r="L2" s="509"/>
      <c r="M2" s="510"/>
      <c r="N2" s="502" t="s">
        <v>14</v>
      </c>
      <c r="O2" s="509"/>
      <c r="P2" s="509"/>
      <c r="Q2" s="510"/>
      <c r="R2" s="503" t="s">
        <v>368</v>
      </c>
      <c r="S2" s="504"/>
      <c r="T2" s="504"/>
      <c r="U2" s="504"/>
      <c r="V2" s="504"/>
      <c r="W2" s="505"/>
      <c r="X2" s="502" t="s">
        <v>15</v>
      </c>
      <c r="Y2" s="509"/>
      <c r="Z2" s="509"/>
      <c r="AA2" s="510"/>
      <c r="AB2" s="503" t="s">
        <v>368</v>
      </c>
      <c r="AC2" s="504"/>
      <c r="AD2" s="504"/>
      <c r="AE2" s="504"/>
      <c r="AF2" s="504"/>
      <c r="AG2" s="505"/>
      <c r="AH2" s="502" t="s">
        <v>16</v>
      </c>
      <c r="AI2" s="509"/>
      <c r="AJ2" s="509"/>
      <c r="AK2" s="510"/>
      <c r="AL2" s="503" t="s">
        <v>368</v>
      </c>
      <c r="AM2" s="504"/>
      <c r="AN2" s="504"/>
      <c r="AO2" s="504"/>
      <c r="AP2" s="504"/>
      <c r="AQ2" s="505"/>
      <c r="AR2" s="502" t="s">
        <v>17</v>
      </c>
      <c r="AS2" s="509"/>
      <c r="AT2" s="509"/>
      <c r="AU2" s="510"/>
      <c r="AV2" s="503" t="s">
        <v>368</v>
      </c>
      <c r="AW2" s="504"/>
      <c r="AX2" s="504"/>
      <c r="AY2" s="504"/>
      <c r="AZ2" s="504"/>
      <c r="BA2" s="505"/>
      <c r="BB2" s="502" t="s">
        <v>18</v>
      </c>
      <c r="BC2" s="509"/>
      <c r="BD2" s="509"/>
      <c r="BE2" s="510"/>
      <c r="BF2" s="503" t="s">
        <v>368</v>
      </c>
      <c r="BG2" s="504"/>
      <c r="BH2" s="504"/>
      <c r="BI2" s="504"/>
      <c r="BJ2" s="504"/>
      <c r="BK2" s="505"/>
      <c r="BL2" s="502" t="s">
        <v>19</v>
      </c>
      <c r="BM2" s="509"/>
      <c r="BN2" s="509"/>
      <c r="BO2" s="510"/>
      <c r="BP2" s="503" t="s">
        <v>368</v>
      </c>
      <c r="BQ2" s="504"/>
      <c r="BR2" s="504"/>
      <c r="BS2" s="504"/>
      <c r="BT2" s="504"/>
      <c r="BU2" s="505"/>
      <c r="BV2" s="502" t="s">
        <v>20</v>
      </c>
      <c r="BW2" s="509"/>
      <c r="BX2" s="509"/>
      <c r="BY2" s="510"/>
      <c r="BZ2" s="503" t="s">
        <v>368</v>
      </c>
      <c r="CA2" s="504"/>
      <c r="CB2" s="504"/>
      <c r="CC2" s="504"/>
      <c r="CD2" s="504"/>
      <c r="CE2" s="505"/>
    </row>
    <row r="3" spans="1:83" ht="26.25" hidden="1">
      <c r="A3" s="489"/>
      <c r="B3" s="489"/>
      <c r="C3" s="489"/>
      <c r="D3" s="489"/>
      <c r="E3" s="489"/>
      <c r="F3" s="489"/>
      <c r="G3" s="489"/>
      <c r="H3" s="246"/>
      <c r="I3" s="489"/>
      <c r="J3" s="489"/>
      <c r="K3" s="496" t="s">
        <v>21</v>
      </c>
      <c r="L3" s="509"/>
      <c r="M3" s="510"/>
      <c r="N3" s="502"/>
      <c r="O3" s="509"/>
      <c r="P3" s="509"/>
      <c r="Q3" s="510"/>
      <c r="R3" s="506"/>
      <c r="S3" s="507"/>
      <c r="T3" s="507"/>
      <c r="U3" s="507"/>
      <c r="V3" s="507"/>
      <c r="W3" s="508"/>
      <c r="X3" s="502"/>
      <c r="Y3" s="509"/>
      <c r="Z3" s="509"/>
      <c r="AA3" s="510"/>
      <c r="AB3" s="506"/>
      <c r="AC3" s="507"/>
      <c r="AD3" s="507"/>
      <c r="AE3" s="507"/>
      <c r="AF3" s="507"/>
      <c r="AG3" s="508"/>
      <c r="AH3" s="502"/>
      <c r="AI3" s="509"/>
      <c r="AJ3" s="509"/>
      <c r="AK3" s="510"/>
      <c r="AL3" s="506"/>
      <c r="AM3" s="507"/>
      <c r="AN3" s="507"/>
      <c r="AO3" s="507"/>
      <c r="AP3" s="507"/>
      <c r="AQ3" s="508"/>
      <c r="AR3" s="502"/>
      <c r="AS3" s="509"/>
      <c r="AT3" s="509"/>
      <c r="AU3" s="510"/>
      <c r="AV3" s="506"/>
      <c r="AW3" s="507"/>
      <c r="AX3" s="507"/>
      <c r="AY3" s="507"/>
      <c r="AZ3" s="507"/>
      <c r="BA3" s="508"/>
      <c r="BB3" s="502"/>
      <c r="BC3" s="509"/>
      <c r="BD3" s="509"/>
      <c r="BE3" s="510"/>
      <c r="BF3" s="506"/>
      <c r="BG3" s="507"/>
      <c r="BH3" s="507"/>
      <c r="BI3" s="507"/>
      <c r="BJ3" s="507"/>
      <c r="BK3" s="508"/>
      <c r="BL3" s="502"/>
      <c r="BM3" s="509"/>
      <c r="BN3" s="509"/>
      <c r="BO3" s="510"/>
      <c r="BP3" s="506"/>
      <c r="BQ3" s="507"/>
      <c r="BR3" s="507"/>
      <c r="BS3" s="507"/>
      <c r="BT3" s="507"/>
      <c r="BU3" s="508"/>
      <c r="BV3" s="502"/>
      <c r="BW3" s="509"/>
      <c r="BX3" s="509"/>
      <c r="BY3" s="510"/>
      <c r="BZ3" s="506"/>
      <c r="CA3" s="507"/>
      <c r="CB3" s="507"/>
      <c r="CC3" s="507"/>
      <c r="CD3" s="507"/>
      <c r="CE3" s="508"/>
    </row>
    <row r="4" spans="1:83" ht="56.25" hidden="1" customHeight="1">
      <c r="A4" s="490"/>
      <c r="B4" s="490"/>
      <c r="C4" s="490"/>
      <c r="D4" s="490"/>
      <c r="E4" s="490"/>
      <c r="F4" s="490"/>
      <c r="G4" s="490"/>
      <c r="H4" s="247"/>
      <c r="I4" s="490"/>
      <c r="J4" s="49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ref="BY336:BY359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9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15">
        <v>1001001113</v>
      </c>
      <c r="G350" s="416" t="s">
        <v>384</v>
      </c>
      <c r="H350" s="417" t="s">
        <v>378</v>
      </c>
      <c r="I350" s="417"/>
      <c r="J350" s="418"/>
      <c r="K350" s="419">
        <v>0</v>
      </c>
      <c r="L350" s="420">
        <f t="shared" si="3"/>
        <v>0</v>
      </c>
      <c r="M350" s="250">
        <v>0</v>
      </c>
      <c r="N350" s="231"/>
      <c r="O350" s="288"/>
      <c r="P350" s="231"/>
      <c r="Q350" s="421"/>
      <c r="R350" s="231"/>
      <c r="S350" s="231"/>
      <c r="T350" s="231"/>
      <c r="U350" s="231"/>
      <c r="V350" s="230"/>
      <c r="W350" s="231"/>
      <c r="X350" s="231"/>
      <c r="Y350" s="258"/>
      <c r="Z350" s="231"/>
      <c r="AA350" s="421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21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21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21"/>
      <c r="BF350" s="231"/>
      <c r="BG350" s="231"/>
      <c r="BH350" s="231"/>
      <c r="BI350" s="231"/>
      <c r="BJ350" s="230"/>
      <c r="BK350" s="231"/>
      <c r="BL350" s="231"/>
      <c r="BM350" s="404"/>
      <c r="BN350" s="231"/>
      <c r="BO350" s="421"/>
      <c r="BP350" s="231"/>
      <c r="BQ350" s="231"/>
      <c r="BR350" s="231"/>
      <c r="BS350" s="231"/>
      <c r="BT350" s="230"/>
      <c r="BU350" s="231"/>
      <c r="BV350" s="231"/>
      <c r="BW350" s="422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35">
        <v>1001001114</v>
      </c>
      <c r="G351" s="436" t="s">
        <v>385</v>
      </c>
      <c r="H351" s="435" t="s">
        <v>378</v>
      </c>
      <c r="I351" s="435"/>
      <c r="J351" s="437"/>
      <c r="K351" s="438">
        <v>0</v>
      </c>
      <c r="L351" s="439">
        <f t="shared" si="3"/>
        <v>0</v>
      </c>
      <c r="M351" s="313">
        <v>0</v>
      </c>
      <c r="N351" s="314"/>
      <c r="O351" s="427"/>
      <c r="P351" s="314"/>
      <c r="Q351" s="315"/>
      <c r="R351" s="314"/>
      <c r="S351" s="314"/>
      <c r="T351" s="314"/>
      <c r="U351" s="314"/>
      <c r="V351" s="312"/>
      <c r="W351" s="314"/>
      <c r="X351" s="314"/>
      <c r="Y351" s="428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29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30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31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40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32"/>
      <c r="BX351" s="433">
        <v>0</v>
      </c>
      <c r="BY351" s="421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81">
        <v>1113219</v>
      </c>
      <c r="G352" s="382" t="s">
        <v>413</v>
      </c>
      <c r="H352" s="441" t="s">
        <v>42</v>
      </c>
      <c r="I352" s="298"/>
      <c r="J352" s="312"/>
      <c r="K352" s="313">
        <v>0</v>
      </c>
      <c r="L352" s="426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42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316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432"/>
      <c r="BX352" s="434">
        <v>0</v>
      </c>
      <c r="BY352" s="423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50">
        <v>1113220</v>
      </c>
      <c r="G353" s="451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91"/>
      <c r="P353" s="268"/>
      <c r="Q353" s="423"/>
      <c r="R353" s="268"/>
      <c r="S353" s="268"/>
      <c r="T353" s="268"/>
      <c r="U353" s="268"/>
      <c r="V353" s="158"/>
      <c r="W353" s="268"/>
      <c r="X353" s="268"/>
      <c r="Y353" s="392"/>
      <c r="Z353" s="268"/>
      <c r="AA353" s="423"/>
      <c r="AB353" s="268"/>
      <c r="AC353" s="268"/>
      <c r="AD353" s="268"/>
      <c r="AE353" s="268"/>
      <c r="AF353" s="158"/>
      <c r="AG353" s="268"/>
      <c r="AH353" s="268"/>
      <c r="AI353" s="393"/>
      <c r="AJ353" s="268"/>
      <c r="AK353" s="423"/>
      <c r="AL353" s="268"/>
      <c r="AM353" s="268"/>
      <c r="AN353" s="268"/>
      <c r="AO353" s="268"/>
      <c r="AP353" s="158"/>
      <c r="AQ353" s="268"/>
      <c r="AR353" s="268"/>
      <c r="AS353" s="424"/>
      <c r="AT353" s="268"/>
      <c r="AU353" s="423"/>
      <c r="AV353" s="268"/>
      <c r="AW353" s="268"/>
      <c r="AX353" s="268"/>
      <c r="AY353" s="268"/>
      <c r="AZ353" s="158"/>
      <c r="BA353" s="268"/>
      <c r="BB353" s="268"/>
      <c r="BC353" s="425"/>
      <c r="BD353" s="268"/>
      <c r="BE353" s="423"/>
      <c r="BF353" s="268"/>
      <c r="BG353" s="268"/>
      <c r="BH353" s="268"/>
      <c r="BI353" s="268"/>
      <c r="BJ353" s="158"/>
      <c r="BK353" s="268"/>
      <c r="BL353" s="268"/>
      <c r="BM353" s="274"/>
      <c r="BN353" s="268"/>
      <c r="BO353" s="423"/>
      <c r="BP353" s="268"/>
      <c r="BQ353" s="268"/>
      <c r="BR353" s="268"/>
      <c r="BS353" s="268"/>
      <c r="BT353" s="158"/>
      <c r="BU353" s="268"/>
      <c r="BV353" s="268"/>
      <c r="BW353" s="27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214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9">
        <v>1113222</v>
      </c>
      <c r="G356" s="380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81">
        <v>1113223</v>
      </c>
      <c r="G357" s="382" t="s">
        <v>431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81">
        <v>1113224</v>
      </c>
      <c r="G358" s="382" t="s">
        <v>433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81">
        <v>1113225</v>
      </c>
      <c r="G359" s="382" t="s">
        <v>437</v>
      </c>
      <c r="H359" s="178" t="s">
        <v>42</v>
      </c>
      <c r="I359" s="168"/>
      <c r="J359" s="158"/>
      <c r="K359" s="172">
        <v>0</v>
      </c>
      <c r="L359" s="159">
        <f>SUM(O359,Y359,AI359,AS359,BC359,BM359,BW359)</f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>
        <v>0</v>
      </c>
      <c r="BY359" s="210">
        <f t="shared" si="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0</v>
      </c>
      <c r="CE359" s="173"/>
    </row>
    <row r="360" spans="1:83" ht="29.25" hidden="1">
      <c r="A360" s="239"/>
      <c r="B360" s="239"/>
      <c r="C360" s="239"/>
      <c r="D360" s="239"/>
      <c r="E360" s="239"/>
      <c r="F360" s="239"/>
      <c r="G360" s="240"/>
      <c r="H360" s="239"/>
      <c r="I360" s="241"/>
      <c r="J360" s="241"/>
      <c r="K360" s="237"/>
      <c r="L360" s="237"/>
      <c r="M360" s="237"/>
      <c r="N360" s="236"/>
      <c r="O360" s="244" t="s">
        <v>386</v>
      </c>
      <c r="Q360" s="243">
        <v>316</v>
      </c>
      <c r="R360" s="242" t="s">
        <v>387</v>
      </c>
      <c r="S360" s="243"/>
      <c r="T360" s="244"/>
      <c r="U360" s="244"/>
      <c r="V360" s="244"/>
      <c r="W360" s="236"/>
      <c r="X360" s="236"/>
      <c r="Y360" s="291"/>
      <c r="Z360" s="245"/>
      <c r="AA360" s="243">
        <v>316</v>
      </c>
      <c r="AB360" s="242" t="s">
        <v>387</v>
      </c>
      <c r="AC360" s="243"/>
      <c r="AD360" s="244"/>
      <c r="AE360" s="244"/>
      <c r="AF360" s="244"/>
      <c r="AG360" s="236"/>
      <c r="AH360" s="236"/>
      <c r="AI360" s="291"/>
      <c r="AJ360" s="245"/>
      <c r="AK360" s="243">
        <v>316</v>
      </c>
      <c r="AL360" s="242" t="s">
        <v>387</v>
      </c>
      <c r="AM360" s="243"/>
      <c r="AN360" s="244"/>
      <c r="AO360" s="244"/>
      <c r="AP360" s="244"/>
      <c r="AQ360" s="236"/>
      <c r="AR360" s="236"/>
      <c r="AS360" s="291"/>
      <c r="AT360" s="245"/>
      <c r="AU360" s="243">
        <v>316</v>
      </c>
      <c r="AV360" s="242" t="s">
        <v>387</v>
      </c>
      <c r="AW360" s="243"/>
      <c r="AX360" s="244"/>
      <c r="AY360" s="244"/>
      <c r="AZ360" s="244"/>
      <c r="BA360" s="236"/>
      <c r="BB360" s="236"/>
      <c r="BC360" s="291"/>
      <c r="BD360" s="245"/>
      <c r="BE360" s="243">
        <v>316</v>
      </c>
      <c r="BF360" s="242" t="s">
        <v>387</v>
      </c>
      <c r="BG360" s="243"/>
      <c r="BH360" s="244"/>
      <c r="BI360" s="244"/>
      <c r="BJ360" s="244"/>
      <c r="BK360" s="236"/>
      <c r="BL360" s="236"/>
      <c r="BM360" s="291"/>
      <c r="BN360" s="245"/>
      <c r="BO360" s="243">
        <v>316</v>
      </c>
      <c r="BP360" s="242" t="s">
        <v>387</v>
      </c>
      <c r="BQ360" s="243"/>
      <c r="BR360" s="244"/>
      <c r="BS360" s="244"/>
      <c r="BT360" s="244"/>
      <c r="BU360" s="236"/>
      <c r="BV360" s="237"/>
      <c r="BW360" s="237"/>
      <c r="BX360" s="237"/>
      <c r="BY360" s="237"/>
      <c r="BZ360" s="237"/>
      <c r="CA360" s="237"/>
      <c r="CB360" s="237"/>
      <c r="CC360" s="237"/>
      <c r="CD360" s="237"/>
      <c r="CE360" s="237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2" t="s">
        <v>388</v>
      </c>
      <c r="P361" s="245"/>
      <c r="Q361" s="243"/>
      <c r="R361" s="242" t="s">
        <v>387</v>
      </c>
      <c r="S361" s="243">
        <v>0</v>
      </c>
      <c r="T361" s="242" t="s">
        <v>389</v>
      </c>
      <c r="U361" s="244"/>
      <c r="V361" s="244"/>
      <c r="W361" s="236"/>
      <c r="X361" s="236"/>
      <c r="Y361" s="292"/>
      <c r="Z361" s="245"/>
      <c r="AA361" s="243"/>
      <c r="AB361" s="242" t="s">
        <v>387</v>
      </c>
      <c r="AC361" s="243">
        <v>0</v>
      </c>
      <c r="AD361" s="242" t="s">
        <v>389</v>
      </c>
      <c r="AE361" s="244"/>
      <c r="AF361" s="244"/>
      <c r="AG361" s="236"/>
      <c r="AH361" s="236"/>
      <c r="AI361" s="292"/>
      <c r="AJ361" s="245"/>
      <c r="AK361" s="243"/>
      <c r="AL361" s="242" t="s">
        <v>387</v>
      </c>
      <c r="AM361" s="243">
        <v>0</v>
      </c>
      <c r="AN361" s="242" t="s">
        <v>389</v>
      </c>
      <c r="AO361" s="244"/>
      <c r="AP361" s="244"/>
      <c r="AQ361" s="236"/>
      <c r="AR361" s="236"/>
      <c r="AS361" s="292"/>
      <c r="AT361" s="245"/>
      <c r="AU361" s="243"/>
      <c r="AV361" s="242" t="s">
        <v>387</v>
      </c>
      <c r="AW361" s="243">
        <v>0</v>
      </c>
      <c r="AX361" s="242" t="s">
        <v>389</v>
      </c>
      <c r="AY361" s="244"/>
      <c r="AZ361" s="244"/>
      <c r="BA361" s="236"/>
      <c r="BB361" s="236"/>
      <c r="BC361" s="292"/>
      <c r="BD361" s="245"/>
      <c r="BE361" s="243"/>
      <c r="BF361" s="242" t="s">
        <v>387</v>
      </c>
      <c r="BG361" s="243">
        <v>0</v>
      </c>
      <c r="BH361" s="242" t="s">
        <v>389</v>
      </c>
      <c r="BI361" s="244"/>
      <c r="BJ361" s="244"/>
      <c r="BK361" s="236"/>
      <c r="BL361" s="236"/>
      <c r="BM361" s="292"/>
      <c r="BN361" s="245"/>
      <c r="BO361" s="243"/>
      <c r="BP361" s="242" t="s">
        <v>387</v>
      </c>
      <c r="BQ361" s="243">
        <v>0</v>
      </c>
      <c r="BR361" s="242" t="s">
        <v>389</v>
      </c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390</v>
      </c>
      <c r="P362" s="245"/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 customHeight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7"/>
      <c r="O363" s="242" t="s">
        <v>391</v>
      </c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392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393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</sheetData>
  <autoFilter ref="H1:H365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69"/>
  <sheetViews>
    <sheetView topLeftCell="A320" workbookViewId="0">
      <selection activeCell="CG362" sqref="CG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8" t="s">
        <v>0</v>
      </c>
      <c r="B1" s="491" t="s">
        <v>1</v>
      </c>
      <c r="C1" s="491" t="s">
        <v>2</v>
      </c>
      <c r="D1" s="491" t="s">
        <v>3</v>
      </c>
      <c r="E1" s="491" t="s">
        <v>4</v>
      </c>
      <c r="F1" s="492" t="s">
        <v>5</v>
      </c>
      <c r="G1" s="493" t="s">
        <v>6</v>
      </c>
      <c r="H1" s="155" t="s">
        <v>7</v>
      </c>
      <c r="I1" s="494" t="s">
        <v>8</v>
      </c>
      <c r="J1" s="510"/>
      <c r="K1" s="496"/>
      <c r="L1" s="509"/>
      <c r="M1" s="510"/>
      <c r="N1" s="516" t="s">
        <v>439</v>
      </c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  <c r="AA1" s="509"/>
      <c r="AB1" s="509"/>
      <c r="AC1" s="509"/>
      <c r="AD1" s="509"/>
      <c r="AE1" s="509"/>
      <c r="AF1" s="509"/>
      <c r="AG1" s="509"/>
      <c r="AH1" s="509"/>
      <c r="AI1" s="509"/>
      <c r="AJ1" s="509"/>
      <c r="AK1" s="509"/>
      <c r="AL1" s="509"/>
      <c r="AM1" s="509"/>
      <c r="AN1" s="509"/>
      <c r="AO1" s="509"/>
      <c r="AP1" s="509"/>
      <c r="AQ1" s="509"/>
      <c r="AR1" s="509"/>
      <c r="AS1" s="509"/>
      <c r="AT1" s="509"/>
      <c r="AU1" s="509"/>
      <c r="AV1" s="509"/>
      <c r="AW1" s="509"/>
      <c r="AX1" s="509"/>
      <c r="AY1" s="509"/>
      <c r="AZ1" s="509"/>
      <c r="BA1" s="509"/>
      <c r="BB1" s="509"/>
      <c r="BC1" s="509"/>
      <c r="BD1" s="509"/>
      <c r="BE1" s="509"/>
      <c r="BF1" s="509"/>
      <c r="BG1" s="509"/>
      <c r="BH1" s="509"/>
      <c r="BI1" s="509"/>
      <c r="BJ1" s="509"/>
      <c r="BK1" s="509"/>
      <c r="BL1" s="509"/>
      <c r="BM1" s="509"/>
      <c r="BN1" s="509"/>
      <c r="BO1" s="509"/>
      <c r="BP1" s="509"/>
      <c r="BQ1" s="509"/>
      <c r="BR1" s="509"/>
      <c r="BS1" s="509"/>
      <c r="BT1" s="509"/>
      <c r="BU1" s="509"/>
      <c r="BV1" s="509"/>
      <c r="BW1" s="509"/>
      <c r="BX1" s="509"/>
      <c r="BY1" s="509"/>
      <c r="BZ1" s="509"/>
      <c r="CA1" s="509"/>
      <c r="CB1" s="509"/>
      <c r="CC1" s="509"/>
      <c r="CD1" s="509"/>
      <c r="CE1" s="510"/>
    </row>
    <row r="2" spans="1:83" ht="26.25" hidden="1">
      <c r="A2" s="489"/>
      <c r="B2" s="489"/>
      <c r="C2" s="489"/>
      <c r="D2" s="489"/>
      <c r="E2" s="489"/>
      <c r="F2" s="489"/>
      <c r="G2" s="489"/>
      <c r="H2" s="246"/>
      <c r="I2" s="517" t="s">
        <v>11</v>
      </c>
      <c r="J2" s="517" t="s">
        <v>12</v>
      </c>
      <c r="K2" s="496" t="s">
        <v>13</v>
      </c>
      <c r="L2" s="509"/>
      <c r="M2" s="510"/>
      <c r="N2" s="502" t="s">
        <v>14</v>
      </c>
      <c r="O2" s="509"/>
      <c r="P2" s="509"/>
      <c r="Q2" s="510"/>
      <c r="R2" s="503" t="s">
        <v>368</v>
      </c>
      <c r="S2" s="504"/>
      <c r="T2" s="504"/>
      <c r="U2" s="504"/>
      <c r="V2" s="504"/>
      <c r="W2" s="505"/>
      <c r="X2" s="502" t="s">
        <v>15</v>
      </c>
      <c r="Y2" s="509"/>
      <c r="Z2" s="509"/>
      <c r="AA2" s="510"/>
      <c r="AB2" s="503" t="s">
        <v>368</v>
      </c>
      <c r="AC2" s="504"/>
      <c r="AD2" s="504"/>
      <c r="AE2" s="504"/>
      <c r="AF2" s="504"/>
      <c r="AG2" s="505"/>
      <c r="AH2" s="502" t="s">
        <v>16</v>
      </c>
      <c r="AI2" s="509"/>
      <c r="AJ2" s="509"/>
      <c r="AK2" s="510"/>
      <c r="AL2" s="503" t="s">
        <v>368</v>
      </c>
      <c r="AM2" s="504"/>
      <c r="AN2" s="504"/>
      <c r="AO2" s="504"/>
      <c r="AP2" s="504"/>
      <c r="AQ2" s="505"/>
      <c r="AR2" s="502" t="s">
        <v>17</v>
      </c>
      <c r="AS2" s="509"/>
      <c r="AT2" s="509"/>
      <c r="AU2" s="510"/>
      <c r="AV2" s="503" t="s">
        <v>368</v>
      </c>
      <c r="AW2" s="504"/>
      <c r="AX2" s="504"/>
      <c r="AY2" s="504"/>
      <c r="AZ2" s="504"/>
      <c r="BA2" s="505"/>
      <c r="BB2" s="502" t="s">
        <v>18</v>
      </c>
      <c r="BC2" s="509"/>
      <c r="BD2" s="509"/>
      <c r="BE2" s="510"/>
      <c r="BF2" s="503" t="s">
        <v>368</v>
      </c>
      <c r="BG2" s="504"/>
      <c r="BH2" s="504"/>
      <c r="BI2" s="504"/>
      <c r="BJ2" s="504"/>
      <c r="BK2" s="505"/>
      <c r="BL2" s="502" t="s">
        <v>19</v>
      </c>
      <c r="BM2" s="509"/>
      <c r="BN2" s="509"/>
      <c r="BO2" s="510"/>
      <c r="BP2" s="503" t="s">
        <v>368</v>
      </c>
      <c r="BQ2" s="504"/>
      <c r="BR2" s="504"/>
      <c r="BS2" s="504"/>
      <c r="BT2" s="504"/>
      <c r="BU2" s="505"/>
      <c r="BV2" s="502" t="s">
        <v>20</v>
      </c>
      <c r="BW2" s="509"/>
      <c r="BX2" s="509"/>
      <c r="BY2" s="510"/>
      <c r="BZ2" s="503" t="s">
        <v>368</v>
      </c>
      <c r="CA2" s="504"/>
      <c r="CB2" s="504"/>
      <c r="CC2" s="504"/>
      <c r="CD2" s="504"/>
      <c r="CE2" s="505"/>
    </row>
    <row r="3" spans="1:83" ht="26.25" hidden="1">
      <c r="A3" s="489"/>
      <c r="B3" s="489"/>
      <c r="C3" s="489"/>
      <c r="D3" s="489"/>
      <c r="E3" s="489"/>
      <c r="F3" s="489"/>
      <c r="G3" s="489"/>
      <c r="H3" s="246"/>
      <c r="I3" s="489"/>
      <c r="J3" s="489"/>
      <c r="K3" s="496" t="s">
        <v>21</v>
      </c>
      <c r="L3" s="509"/>
      <c r="M3" s="510"/>
      <c r="N3" s="502"/>
      <c r="O3" s="509"/>
      <c r="P3" s="509"/>
      <c r="Q3" s="510"/>
      <c r="R3" s="506"/>
      <c r="S3" s="507"/>
      <c r="T3" s="507"/>
      <c r="U3" s="507"/>
      <c r="V3" s="507"/>
      <c r="W3" s="508"/>
      <c r="X3" s="502"/>
      <c r="Y3" s="509"/>
      <c r="Z3" s="509"/>
      <c r="AA3" s="510"/>
      <c r="AB3" s="506"/>
      <c r="AC3" s="507"/>
      <c r="AD3" s="507"/>
      <c r="AE3" s="507"/>
      <c r="AF3" s="507"/>
      <c r="AG3" s="508"/>
      <c r="AH3" s="502"/>
      <c r="AI3" s="509"/>
      <c r="AJ3" s="509"/>
      <c r="AK3" s="510"/>
      <c r="AL3" s="506"/>
      <c r="AM3" s="507"/>
      <c r="AN3" s="507"/>
      <c r="AO3" s="507"/>
      <c r="AP3" s="507"/>
      <c r="AQ3" s="508"/>
      <c r="AR3" s="502"/>
      <c r="AS3" s="509"/>
      <c r="AT3" s="509"/>
      <c r="AU3" s="510"/>
      <c r="AV3" s="506"/>
      <c r="AW3" s="507"/>
      <c r="AX3" s="507"/>
      <c r="AY3" s="507"/>
      <c r="AZ3" s="507"/>
      <c r="BA3" s="508"/>
      <c r="BB3" s="502"/>
      <c r="BC3" s="509"/>
      <c r="BD3" s="509"/>
      <c r="BE3" s="510"/>
      <c r="BF3" s="506"/>
      <c r="BG3" s="507"/>
      <c r="BH3" s="507"/>
      <c r="BI3" s="507"/>
      <c r="BJ3" s="507"/>
      <c r="BK3" s="508"/>
      <c r="BL3" s="502"/>
      <c r="BM3" s="509"/>
      <c r="BN3" s="509"/>
      <c r="BO3" s="510"/>
      <c r="BP3" s="506"/>
      <c r="BQ3" s="507"/>
      <c r="BR3" s="507"/>
      <c r="BS3" s="507"/>
      <c r="BT3" s="507"/>
      <c r="BU3" s="508"/>
      <c r="BV3" s="502"/>
      <c r="BW3" s="509"/>
      <c r="BX3" s="509"/>
      <c r="BY3" s="510"/>
      <c r="BZ3" s="506"/>
      <c r="CA3" s="507"/>
      <c r="CB3" s="507"/>
      <c r="CC3" s="507"/>
      <c r="CD3" s="507"/>
      <c r="CE3" s="508"/>
    </row>
    <row r="4" spans="1:83" ht="56.25" hidden="1" customHeight="1">
      <c r="A4" s="490"/>
      <c r="B4" s="490"/>
      <c r="C4" s="490"/>
      <c r="D4" s="490"/>
      <c r="E4" s="490"/>
      <c r="F4" s="490"/>
      <c r="G4" s="490"/>
      <c r="H4" s="247"/>
      <c r="I4" s="490"/>
      <c r="J4" s="49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3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3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3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50">
        <v>1113220</v>
      </c>
      <c r="G357" s="451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9">
        <v>1113218</v>
      </c>
      <c r="G358" s="380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81">
        <v>1113221</v>
      </c>
      <c r="G359" s="382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9">
        <v>1113222</v>
      </c>
      <c r="G360" s="380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81">
        <v>1113223</v>
      </c>
      <c r="G361" s="382" t="s">
        <v>431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81">
        <v>1113224</v>
      </c>
      <c r="G362" s="382" t="s">
        <v>433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81">
        <v>1113225</v>
      </c>
      <c r="G363" s="382" t="s">
        <v>437</v>
      </c>
      <c r="H363" s="178" t="s">
        <v>42</v>
      </c>
      <c r="I363" s="168"/>
      <c r="J363" s="158"/>
      <c r="K363" s="172">
        <v>0</v>
      </c>
      <c r="L363" s="159">
        <f t="shared" si="8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>
        <v>0</v>
      </c>
      <c r="BY363" s="210">
        <f t="shared" si="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7"/>
        <v>0</v>
      </c>
      <c r="CE363" s="173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A1:CE36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2025-04-08T09:20:45Z</dcterms:modified>
</cp:coreProperties>
</file>