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firstSheet="29" activeTab="36"/>
  </bookViews>
  <sheets>
    <sheet name="Package no-1" sheetId="4" r:id="rId1"/>
    <sheet name="Package no-1 (2)" sheetId="14" r:id="rId2"/>
    <sheet name="Package no-2(1)" sheetId="15" r:id="rId3"/>
    <sheet name="Package no-2 (2)" sheetId="38" r:id="rId4"/>
    <sheet name="Package no-2 (3)" sheetId="39" r:id="rId5"/>
    <sheet name="Package no-3-(1)" sheetId="16" r:id="rId6"/>
    <sheet name="Package no-3-(2)" sheetId="40" r:id="rId7"/>
    <sheet name="Package no-3 (3)" sheetId="17" r:id="rId8"/>
    <sheet name="Package no-3 (4)" sheetId="43" r:id="rId9"/>
    <sheet name="Package no-3(5)" sheetId="44" r:id="rId10"/>
    <sheet name="Package no-4 (1)" sheetId="18" r:id="rId11"/>
    <sheet name="Package no-4 (2)" sheetId="19" r:id="rId12"/>
    <sheet name="Package no-5 (1)" sheetId="20" r:id="rId13"/>
    <sheet name="Package no-5 (2)" sheetId="22" r:id="rId14"/>
    <sheet name="Package no-5 (3)" sheetId="21" r:id="rId15"/>
    <sheet name="Package no-7 (1)" sheetId="23" r:id="rId16"/>
    <sheet name="Package no-7 (2)" sheetId="24" r:id="rId17"/>
    <sheet name="Package no-7 (3)" sheetId="25" r:id="rId18"/>
    <sheet name="Package no-8 (1)" sheetId="28" r:id="rId19"/>
    <sheet name="Package no-8 (2)" sheetId="27" r:id="rId20"/>
    <sheet name="Package no-8 (3)" sheetId="26" r:id="rId21"/>
    <sheet name="Package-8(4)" sheetId="48" r:id="rId22"/>
    <sheet name="Package no-9(1)" sheetId="52" r:id="rId23"/>
    <sheet name="Package no-9(2)" sheetId="50" r:id="rId24"/>
    <sheet name="Package no-9(3)" sheetId="51" r:id="rId25"/>
    <sheet name="Package no-9 (4)" sheetId="49" r:id="rId26"/>
    <sheet name="Package no-11 (1)" sheetId="29" r:id="rId27"/>
    <sheet name="Package no-11 (2)" sheetId="30" r:id="rId28"/>
    <sheet name="Package no-11 (3)" sheetId="53" r:id="rId29"/>
    <sheet name="Package no-13 (1)" sheetId="31" r:id="rId30"/>
    <sheet name="Package no-13 (2)" sheetId="32" r:id="rId31"/>
    <sheet name="Package no-13 (3)" sheetId="33" r:id="rId32"/>
    <sheet name="Package no-13 (4)" sheetId="34" r:id="rId33"/>
    <sheet name="Package no-13 (5)" sheetId="35" r:id="rId34"/>
    <sheet name="Package no-52 (1)" sheetId="45" r:id="rId35"/>
    <sheet name="Package no-52(2)" sheetId="46" r:id="rId36"/>
    <sheet name="Package no-52 (3)" sheetId="47" r:id="rId37"/>
  </sheets>
  <definedNames>
    <definedName name="_xlnm.Print_Area" localSheetId="0">'Package no-1'!$A$1:$Y$44</definedName>
    <definedName name="_xlnm.Print_Area" localSheetId="1">'Package no-1 (2)'!$A$1:$X$18</definedName>
    <definedName name="_xlnm.Print_Area" localSheetId="26">'Package no-11 (1)'!$A$1:$Y$30</definedName>
    <definedName name="_xlnm.Print_Area" localSheetId="27">'Package no-11 (2)'!$A$1:$Y$14</definedName>
    <definedName name="_xlnm.Print_Area" localSheetId="28">'Package no-11 (3)'!$A$1:$Y$42</definedName>
    <definedName name="_xlnm.Print_Area" localSheetId="29">'Package no-13 (1)'!$A$1:$Y$35</definedName>
    <definedName name="_xlnm.Print_Area" localSheetId="30">'Package no-13 (2)'!$A$1:$Y$20</definedName>
    <definedName name="_xlnm.Print_Area" localSheetId="31">'Package no-13 (3)'!$A$1:$Y$15</definedName>
    <definedName name="_xlnm.Print_Area" localSheetId="32">'Package no-13 (4)'!$A$1:$Y$31</definedName>
    <definedName name="_xlnm.Print_Area" localSheetId="33">'Package no-13 (5)'!$A$1:$Y$16</definedName>
    <definedName name="_xlnm.Print_Area" localSheetId="3">'Package no-2 (2)'!$A$1:$X$20</definedName>
    <definedName name="_xlnm.Print_Area" localSheetId="4">'Package no-2 (3)'!$A$1:$X$21</definedName>
    <definedName name="_xlnm.Print_Area" localSheetId="2">'Package no-2(1)'!$A$1:$Y$41</definedName>
    <definedName name="_xlnm.Print_Area" localSheetId="7">'Package no-3 (3)'!$A$1:$X$19</definedName>
    <definedName name="_xlnm.Print_Area" localSheetId="8">'Package no-3 (4)'!$A$1:$X$19</definedName>
    <definedName name="_xlnm.Print_Area" localSheetId="5">'Package no-3-(1)'!$A$1:$Y$36</definedName>
    <definedName name="_xlnm.Print_Area" localSheetId="6">'Package no-3-(2)'!$A$1:$Y$33</definedName>
    <definedName name="_xlnm.Print_Area" localSheetId="9">'Package no-3(5)'!$A$1:$X$32</definedName>
    <definedName name="_xlnm.Print_Area" localSheetId="10">'Package no-4 (1)'!$A$1:$Y$40</definedName>
    <definedName name="_xlnm.Print_Area" localSheetId="11">'Package no-4 (2)'!$A$1:$Y$38</definedName>
    <definedName name="_xlnm.Print_Area" localSheetId="12">'Package no-5 (1)'!$A$1:$Y$20</definedName>
    <definedName name="_xlnm.Print_Area" localSheetId="13">'Package no-5 (2)'!$A$1:$X$20</definedName>
    <definedName name="_xlnm.Print_Area" localSheetId="14">'Package no-5 (3)'!$A$1:$Y$28</definedName>
    <definedName name="_xlnm.Print_Area" localSheetId="34">'Package no-52 (1)'!$A$1:$AA$29</definedName>
    <definedName name="_xlnm.Print_Area" localSheetId="36">'Package no-52 (3)'!$A$1:$AA$29</definedName>
    <definedName name="_xlnm.Print_Area" localSheetId="35">'Package no-52(2)'!$A$1:$AA$29</definedName>
    <definedName name="_xlnm.Print_Area" localSheetId="15">'Package no-7 (1)'!$A$1:$Y$25</definedName>
    <definedName name="_xlnm.Print_Area" localSheetId="16">'Package no-7 (2)'!$A$1:$Y$30</definedName>
    <definedName name="_xlnm.Print_Area" localSheetId="17">'Package no-7 (3)'!$A$1:$Y$18</definedName>
    <definedName name="_xlnm.Print_Area" localSheetId="18">'Package no-8 (1)'!$A$1:$V$51</definedName>
    <definedName name="_xlnm.Print_Area" localSheetId="19">'Package no-8 (2)'!$A$1:$Y$16</definedName>
    <definedName name="_xlnm.Print_Area" localSheetId="20">'Package no-8 (3)'!$A$1:$Y$29</definedName>
    <definedName name="_xlnm.Print_Area" localSheetId="25">'Package no-9 (4)'!$A$1:$U$29</definedName>
    <definedName name="_xlnm.Print_Area" localSheetId="22">'Package no-9(1)'!$A$1:$Y$39</definedName>
    <definedName name="_xlnm.Print_Area" localSheetId="23">'Package no-9(2)'!$A$1:$Y$38</definedName>
    <definedName name="_xlnm.Print_Area" localSheetId="24">'Package no-9(3)'!$A$1:$X$18</definedName>
    <definedName name="_xlnm.Print_Area" localSheetId="21">'Package-8(4)'!$A$1:$Y$32</definedName>
    <definedName name="_xlnm.Print_Titles" localSheetId="0">'Package no-1'!$6:$7</definedName>
    <definedName name="_xlnm.Print_Titles" localSheetId="1">'Package no-1 (2)'!$6:$7</definedName>
    <definedName name="_xlnm.Print_Titles" localSheetId="26">'Package no-11 (1)'!$6:$7</definedName>
    <definedName name="_xlnm.Print_Titles" localSheetId="27">'Package no-11 (2)'!$6:$7</definedName>
    <definedName name="_xlnm.Print_Titles" localSheetId="28">'Package no-11 (3)'!$6:$7</definedName>
    <definedName name="_xlnm.Print_Titles" localSheetId="29">'Package no-13 (1)'!$6:$7</definedName>
    <definedName name="_xlnm.Print_Titles" localSheetId="30">'Package no-13 (2)'!$6:$7</definedName>
    <definedName name="_xlnm.Print_Titles" localSheetId="31">'Package no-13 (3)'!$6:$7</definedName>
    <definedName name="_xlnm.Print_Titles" localSheetId="32">'Package no-13 (4)'!$6:$7</definedName>
    <definedName name="_xlnm.Print_Titles" localSheetId="33">'Package no-13 (5)'!$6:$7</definedName>
    <definedName name="_xlnm.Print_Titles" localSheetId="3">'Package no-2 (2)'!$6:$7</definedName>
    <definedName name="_xlnm.Print_Titles" localSheetId="4">'Package no-2 (3)'!$6:$7</definedName>
    <definedName name="_xlnm.Print_Titles" localSheetId="2">'Package no-2(1)'!$6:$7</definedName>
    <definedName name="_xlnm.Print_Titles" localSheetId="7">'Package no-3 (3)'!$6:$7</definedName>
    <definedName name="_xlnm.Print_Titles" localSheetId="8">'Package no-3 (4)'!$6:$7</definedName>
    <definedName name="_xlnm.Print_Titles" localSheetId="5">'Package no-3-(1)'!$6:$7</definedName>
    <definedName name="_xlnm.Print_Titles" localSheetId="6">'Package no-3-(2)'!$6:$7</definedName>
    <definedName name="_xlnm.Print_Titles" localSheetId="9">'Package no-3(5)'!$6:$7</definedName>
    <definedName name="_xlnm.Print_Titles" localSheetId="10">'Package no-4 (1)'!$6:$7</definedName>
    <definedName name="_xlnm.Print_Titles" localSheetId="11">'Package no-4 (2)'!$6:$7</definedName>
    <definedName name="_xlnm.Print_Titles" localSheetId="12">'Package no-5 (1)'!$6:$7</definedName>
    <definedName name="_xlnm.Print_Titles" localSheetId="13">'Package no-5 (2)'!$6:$7</definedName>
    <definedName name="_xlnm.Print_Titles" localSheetId="14">'Package no-5 (3)'!$6:$7</definedName>
    <definedName name="_xlnm.Print_Titles" localSheetId="34">'Package no-52 (1)'!$5:$6</definedName>
    <definedName name="_xlnm.Print_Titles" localSheetId="36">'Package no-52 (3)'!$5:$6</definedName>
    <definedName name="_xlnm.Print_Titles" localSheetId="35">'Package no-52(2)'!$5:$6</definedName>
    <definedName name="_xlnm.Print_Titles" localSheetId="15">'Package no-7 (1)'!$6:$7</definedName>
    <definedName name="_xlnm.Print_Titles" localSheetId="16">'Package no-7 (2)'!$6:$7</definedName>
    <definedName name="_xlnm.Print_Titles" localSheetId="17">'Package no-7 (3)'!$6:$7</definedName>
    <definedName name="_xlnm.Print_Titles" localSheetId="18">'Package no-8 (1)'!$6:$7</definedName>
    <definedName name="_xlnm.Print_Titles" localSheetId="19">'Package no-8 (2)'!$6:$7</definedName>
    <definedName name="_xlnm.Print_Titles" localSheetId="20">'Package no-8 (3)'!$6:$7</definedName>
    <definedName name="_xlnm.Print_Titles" localSheetId="25">'Package no-9 (4)'!$5:$6</definedName>
    <definedName name="_xlnm.Print_Titles" localSheetId="22">'Package no-9(1)'!$6:$7</definedName>
    <definedName name="_xlnm.Print_Titles" localSheetId="23">'Package no-9(2)'!$6:$7</definedName>
    <definedName name="_xlnm.Print_Titles" localSheetId="24">'Package no-9(3)'!$5:$6</definedName>
    <definedName name="_xlnm.Print_Titles" localSheetId="21">'Package-8(4)'!$6:$7</definedName>
  </definedNames>
  <calcPr calcId="124519"/>
</workbook>
</file>

<file path=xl/calcChain.xml><?xml version="1.0" encoding="utf-8"?>
<calcChain xmlns="http://schemas.openxmlformats.org/spreadsheetml/2006/main">
  <c r="S35" i="53"/>
  <c r="C35"/>
  <c r="E35" s="1"/>
  <c r="S34"/>
  <c r="E34"/>
  <c r="C34"/>
  <c r="S33"/>
  <c r="C33"/>
  <c r="E33" s="1"/>
  <c r="S32"/>
  <c r="E32"/>
  <c r="C32"/>
  <c r="S31"/>
  <c r="C31"/>
  <c r="E31" s="1"/>
  <c r="S30"/>
  <c r="E30"/>
  <c r="C30"/>
  <c r="S29"/>
  <c r="C29"/>
  <c r="E29" s="1"/>
  <c r="S28"/>
  <c r="E28"/>
  <c r="C28"/>
  <c r="S27"/>
  <c r="C27"/>
  <c r="E27" s="1"/>
  <c r="S26"/>
  <c r="E26"/>
  <c r="C26"/>
  <c r="S25"/>
  <c r="C25"/>
  <c r="E25" s="1"/>
  <c r="S24"/>
  <c r="E24"/>
  <c r="C24"/>
  <c r="S23"/>
  <c r="C23"/>
  <c r="E23" s="1"/>
  <c r="S22"/>
  <c r="E22"/>
  <c r="C22"/>
  <c r="S21"/>
  <c r="C21"/>
  <c r="E21" s="1"/>
  <c r="S20"/>
  <c r="E20"/>
  <c r="C20"/>
  <c r="S19"/>
  <c r="C19"/>
  <c r="E19" s="1"/>
  <c r="S18"/>
  <c r="E18"/>
  <c r="C18"/>
  <c r="E17"/>
  <c r="C17"/>
  <c r="S16"/>
  <c r="C16"/>
  <c r="E16" s="1"/>
  <c r="S15"/>
  <c r="E15"/>
  <c r="C15"/>
  <c r="S14"/>
  <c r="C14"/>
  <c r="E14" s="1"/>
  <c r="S13"/>
  <c r="C13"/>
  <c r="E13" s="1"/>
  <c r="S12"/>
  <c r="C12"/>
  <c r="E12" s="1"/>
  <c r="S11"/>
  <c r="C11"/>
  <c r="E11" s="1"/>
  <c r="S10"/>
  <c r="C10"/>
  <c r="E10" s="1"/>
  <c r="V9"/>
  <c r="U9"/>
  <c r="T10" s="1"/>
  <c r="U10" s="1"/>
  <c r="E9"/>
  <c r="Z31" i="52"/>
  <c r="AA31" s="1"/>
  <c r="S30"/>
  <c r="D30"/>
  <c r="Z30" s="1"/>
  <c r="AA30" s="1"/>
  <c r="E30" s="1"/>
  <c r="W29"/>
  <c r="U29"/>
  <c r="S29"/>
  <c r="D29"/>
  <c r="Z29" s="1"/>
  <c r="AA29" s="1"/>
  <c r="E29" s="1"/>
  <c r="W28"/>
  <c r="U28"/>
  <c r="S28"/>
  <c r="D28"/>
  <c r="Z28" s="1"/>
  <c r="AA28" s="1"/>
  <c r="E28" s="1"/>
  <c r="W27"/>
  <c r="U27"/>
  <c r="S27"/>
  <c r="D27"/>
  <c r="Z27" s="1"/>
  <c r="AA27" s="1"/>
  <c r="E27" s="1"/>
  <c r="W26"/>
  <c r="U26"/>
  <c r="S26"/>
  <c r="D26"/>
  <c r="Z26" s="1"/>
  <c r="AA26" s="1"/>
  <c r="E26" s="1"/>
  <c r="W25"/>
  <c r="U25"/>
  <c r="S25"/>
  <c r="D25"/>
  <c r="Z25" s="1"/>
  <c r="AA25" s="1"/>
  <c r="E25" s="1"/>
  <c r="W24"/>
  <c r="U24"/>
  <c r="S24"/>
  <c r="D24"/>
  <c r="Z24" s="1"/>
  <c r="AA24" s="1"/>
  <c r="E24" s="1"/>
  <c r="W23"/>
  <c r="U23"/>
  <c r="S23"/>
  <c r="D23"/>
  <c r="Z23" s="1"/>
  <c r="AA23" s="1"/>
  <c r="E23" s="1"/>
  <c r="W22"/>
  <c r="U22"/>
  <c r="S22"/>
  <c r="D22"/>
  <c r="Z22" s="1"/>
  <c r="AA22" s="1"/>
  <c r="E22" s="1"/>
  <c r="W21"/>
  <c r="U21"/>
  <c r="S21"/>
  <c r="D21"/>
  <c r="Z21" s="1"/>
  <c r="AA21" s="1"/>
  <c r="E21" s="1"/>
  <c r="W20"/>
  <c r="U20"/>
  <c r="S20"/>
  <c r="D20"/>
  <c r="Z20" s="1"/>
  <c r="AA20" s="1"/>
  <c r="E20" s="1"/>
  <c r="W19"/>
  <c r="U19"/>
  <c r="S19"/>
  <c r="D19"/>
  <c r="Z19" s="1"/>
  <c r="AA19" s="1"/>
  <c r="E19" s="1"/>
  <c r="W18"/>
  <c r="U18"/>
  <c r="S18"/>
  <c r="I18"/>
  <c r="D18"/>
  <c r="Z18" s="1"/>
  <c r="AA18" s="1"/>
  <c r="E18" s="1"/>
  <c r="D17"/>
  <c r="Z17" s="1"/>
  <c r="AA17" s="1"/>
  <c r="E17" s="1"/>
  <c r="Z16"/>
  <c r="AA16" s="1"/>
  <c r="E16" s="1"/>
  <c r="S16"/>
  <c r="D16"/>
  <c r="W15"/>
  <c r="U15"/>
  <c r="S15"/>
  <c r="D15"/>
  <c r="Z15" s="1"/>
  <c r="AA15" s="1"/>
  <c r="E15" s="1"/>
  <c r="W14"/>
  <c r="U14"/>
  <c r="S14"/>
  <c r="I14"/>
  <c r="D14"/>
  <c r="Z14" s="1"/>
  <c r="AA14" s="1"/>
  <c r="E14" s="1"/>
  <c r="D13"/>
  <c r="Z13" s="1"/>
  <c r="AA13" s="1"/>
  <c r="E13" s="1"/>
  <c r="Z12"/>
  <c r="AA12" s="1"/>
  <c r="E12" s="1"/>
  <c r="S12"/>
  <c r="D12"/>
  <c r="W11"/>
  <c r="U11"/>
  <c r="S11"/>
  <c r="D11"/>
  <c r="Z11" s="1"/>
  <c r="AA11" s="1"/>
  <c r="E11" s="1"/>
  <c r="W10"/>
  <c r="U10"/>
  <c r="S10"/>
  <c r="D10"/>
  <c r="Z10" s="1"/>
  <c r="AA10" s="1"/>
  <c r="E10" s="1"/>
  <c r="D9"/>
  <c r="Z9" s="1"/>
  <c r="AA9" s="1"/>
  <c r="E9" s="1"/>
  <c r="Z8"/>
  <c r="AA8" s="1"/>
  <c r="T11" i="53" l="1"/>
  <c r="U11" s="1"/>
  <c r="W10"/>
  <c r="V11" s="1"/>
  <c r="W9"/>
  <c r="V10" s="1"/>
  <c r="D32" i="52"/>
  <c r="V26" i="50"/>
  <c r="T26"/>
  <c r="S26"/>
  <c r="B26"/>
  <c r="Z26" s="1"/>
  <c r="AA26" s="1"/>
  <c r="D26" s="1"/>
  <c r="Z25"/>
  <c r="AA25" s="1"/>
  <c r="D25" s="1"/>
  <c r="V25"/>
  <c r="T25"/>
  <c r="S25"/>
  <c r="B25"/>
  <c r="V24"/>
  <c r="T24"/>
  <c r="S24"/>
  <c r="B24"/>
  <c r="Z24" s="1"/>
  <c r="AA24" s="1"/>
  <c r="D24" s="1"/>
  <c r="Z23"/>
  <c r="AA23" s="1"/>
  <c r="D23" s="1"/>
  <c r="V23"/>
  <c r="T23"/>
  <c r="S23"/>
  <c r="B23"/>
  <c r="V22"/>
  <c r="T22"/>
  <c r="S22"/>
  <c r="B22"/>
  <c r="Z22" s="1"/>
  <c r="AA22" s="1"/>
  <c r="D22" s="1"/>
  <c r="Z21"/>
  <c r="AA21" s="1"/>
  <c r="D21" s="1"/>
  <c r="V21"/>
  <c r="T21"/>
  <c r="S21"/>
  <c r="B21"/>
  <c r="V20"/>
  <c r="T20"/>
  <c r="S20"/>
  <c r="B20"/>
  <c r="Z20" s="1"/>
  <c r="AA20" s="1"/>
  <c r="D20" s="1"/>
  <c r="Z19"/>
  <c r="AA19" s="1"/>
  <c r="D19" s="1"/>
  <c r="V19"/>
  <c r="T19"/>
  <c r="S19"/>
  <c r="B19"/>
  <c r="V18"/>
  <c r="T18"/>
  <c r="S18"/>
  <c r="B18"/>
  <c r="Z18" s="1"/>
  <c r="AA18" s="1"/>
  <c r="D18" s="1"/>
  <c r="Z17"/>
  <c r="AA17" s="1"/>
  <c r="D17" s="1"/>
  <c r="V17"/>
  <c r="T17"/>
  <c r="S17"/>
  <c r="B17"/>
  <c r="V16"/>
  <c r="T16"/>
  <c r="S16"/>
  <c r="B16"/>
  <c r="Z16" s="1"/>
  <c r="AA16" s="1"/>
  <c r="D16" s="1"/>
  <c r="Z15"/>
  <c r="AA15" s="1"/>
  <c r="D15" s="1"/>
  <c r="V15"/>
  <c r="T15"/>
  <c r="S15"/>
  <c r="B15"/>
  <c r="V14"/>
  <c r="T14"/>
  <c r="S14"/>
  <c r="B14"/>
  <c r="Z14" s="1"/>
  <c r="AA14" s="1"/>
  <c r="D14" s="1"/>
  <c r="Z13"/>
  <c r="AA13" s="1"/>
  <c r="D13" s="1"/>
  <c r="V13"/>
  <c r="T13"/>
  <c r="S13"/>
  <c r="B13"/>
  <c r="V12"/>
  <c r="T12"/>
  <c r="S12"/>
  <c r="B12"/>
  <c r="Z12" s="1"/>
  <c r="AA12" s="1"/>
  <c r="D12" s="1"/>
  <c r="Z11"/>
  <c r="AA11" s="1"/>
  <c r="D11" s="1"/>
  <c r="V11"/>
  <c r="T11"/>
  <c r="S11"/>
  <c r="B11"/>
  <c r="V10"/>
  <c r="T10"/>
  <c r="S10"/>
  <c r="B10"/>
  <c r="Z10" s="1"/>
  <c r="AA10" s="1"/>
  <c r="D10" s="1"/>
  <c r="Z9"/>
  <c r="AA9" s="1"/>
  <c r="D9" s="1"/>
  <c r="S9"/>
  <c r="Z8"/>
  <c r="AA8" s="1"/>
  <c r="B16" i="49"/>
  <c r="R15"/>
  <c r="P15"/>
  <c r="O15"/>
  <c r="B15"/>
  <c r="R14"/>
  <c r="P14"/>
  <c r="O14"/>
  <c r="B14"/>
  <c r="R13"/>
  <c r="P13"/>
  <c r="O13"/>
  <c r="B13"/>
  <c r="R12"/>
  <c r="P12"/>
  <c r="O12"/>
  <c r="B12"/>
  <c r="R11"/>
  <c r="P11"/>
  <c r="O11"/>
  <c r="B11"/>
  <c r="R10"/>
  <c r="P10"/>
  <c r="O10"/>
  <c r="B10"/>
  <c r="R9"/>
  <c r="P9"/>
  <c r="O9"/>
  <c r="T12" i="53" l="1"/>
  <c r="U12" s="1"/>
  <c r="W11"/>
  <c r="V12" s="1"/>
  <c r="C27" i="50"/>
  <c r="Z21" i="48"/>
  <c r="AA21" s="1"/>
  <c r="W21"/>
  <c r="T21"/>
  <c r="V21" s="1"/>
  <c r="B21"/>
  <c r="Z20" s="1"/>
  <c r="AA20" s="1"/>
  <c r="W20"/>
  <c r="V20"/>
  <c r="T20"/>
  <c r="Q20"/>
  <c r="S20" s="1"/>
  <c r="B20"/>
  <c r="D20" s="1"/>
  <c r="W19"/>
  <c r="T19"/>
  <c r="V19" s="1"/>
  <c r="Q19"/>
  <c r="S19" s="1"/>
  <c r="B19"/>
  <c r="D19" s="1"/>
  <c r="W18"/>
  <c r="T18"/>
  <c r="V18" s="1"/>
  <c r="B18"/>
  <c r="D18" s="1"/>
  <c r="W17"/>
  <c r="V17"/>
  <c r="T17"/>
  <c r="Q17" s="1"/>
  <c r="S17" s="1"/>
  <c r="B17"/>
  <c r="Z16" s="1"/>
  <c r="AA16" s="1"/>
  <c r="W16"/>
  <c r="T16"/>
  <c r="Q16" s="1"/>
  <c r="S16" s="1"/>
  <c r="B16"/>
  <c r="D16" s="1"/>
  <c r="W15"/>
  <c r="T15"/>
  <c r="V15" s="1"/>
  <c r="Q15"/>
  <c r="S15" s="1"/>
  <c r="B15"/>
  <c r="D15" s="1"/>
  <c r="W14"/>
  <c r="T14"/>
  <c r="V14" s="1"/>
  <c r="B14"/>
  <c r="D14" s="1"/>
  <c r="Z13"/>
  <c r="AA13" s="1"/>
  <c r="W13"/>
  <c r="V13"/>
  <c r="T13"/>
  <c r="Q13" s="1"/>
  <c r="S13" s="1"/>
  <c r="B13"/>
  <c r="Z12" s="1"/>
  <c r="AA12" s="1"/>
  <c r="W12"/>
  <c r="T12"/>
  <c r="Q12" s="1"/>
  <c r="S12" s="1"/>
  <c r="B12"/>
  <c r="D12" s="1"/>
  <c r="W11"/>
  <c r="T11"/>
  <c r="V11" s="1"/>
  <c r="Q11"/>
  <c r="S11" s="1"/>
  <c r="B11"/>
  <c r="D11" s="1"/>
  <c r="W10"/>
  <c r="T10"/>
  <c r="V10" s="1"/>
  <c r="B10"/>
  <c r="D10" s="1"/>
  <c r="W9"/>
  <c r="V9"/>
  <c r="Q9"/>
  <c r="S9" s="1"/>
  <c r="D9"/>
  <c r="AA8"/>
  <c r="Z8"/>
  <c r="T13" i="53" l="1"/>
  <c r="U13" s="1"/>
  <c r="W12"/>
  <c r="V13" s="1"/>
  <c r="Z11" i="48"/>
  <c r="AA11" s="1"/>
  <c r="Z15"/>
  <c r="AA15" s="1"/>
  <c r="D13"/>
  <c r="Z14"/>
  <c r="AA14" s="1"/>
  <c r="D17"/>
  <c r="Z10"/>
  <c r="AA10" s="1"/>
  <c r="V12"/>
  <c r="V16"/>
  <c r="Z19"/>
  <c r="AA19" s="1"/>
  <c r="Q21"/>
  <c r="S21" s="1"/>
  <c r="Z18"/>
  <c r="AA18" s="1"/>
  <c r="Z9"/>
  <c r="AA9" s="1"/>
  <c r="Q10"/>
  <c r="S10" s="1"/>
  <c r="Q14"/>
  <c r="S14" s="1"/>
  <c r="Z17"/>
  <c r="AA17" s="1"/>
  <c r="Q18"/>
  <c r="S18" s="1"/>
  <c r="T14" i="53" l="1"/>
  <c r="U14" s="1"/>
  <c r="W13"/>
  <c r="V14" s="1"/>
  <c r="D25" i="47"/>
  <c r="Y24"/>
  <c r="W24"/>
  <c r="V24"/>
  <c r="D24"/>
  <c r="F24" s="1"/>
  <c r="Y23"/>
  <c r="W23"/>
  <c r="V23"/>
  <c r="F23"/>
  <c r="D23"/>
  <c r="Y22"/>
  <c r="W22"/>
  <c r="V22"/>
  <c r="F22"/>
  <c r="D22"/>
  <c r="Y21"/>
  <c r="W21"/>
  <c r="V21"/>
  <c r="D21"/>
  <c r="F21" s="1"/>
  <c r="Y20"/>
  <c r="W20"/>
  <c r="V20"/>
  <c r="D20"/>
  <c r="F20" s="1"/>
  <c r="Y19"/>
  <c r="W19"/>
  <c r="V19"/>
  <c r="F19"/>
  <c r="D19"/>
  <c r="Y18"/>
  <c r="W18"/>
  <c r="V18"/>
  <c r="F18"/>
  <c r="D18"/>
  <c r="Y17"/>
  <c r="W17"/>
  <c r="V17"/>
  <c r="D17"/>
  <c r="F17" s="1"/>
  <c r="Y16"/>
  <c r="W16"/>
  <c r="V16"/>
  <c r="D16"/>
  <c r="F16" s="1"/>
  <c r="Y15"/>
  <c r="W15"/>
  <c r="V15"/>
  <c r="F15"/>
  <c r="D15"/>
  <c r="Y14"/>
  <c r="W14"/>
  <c r="V14"/>
  <c r="F14"/>
  <c r="D14"/>
  <c r="Y13"/>
  <c r="W13"/>
  <c r="V13"/>
  <c r="D13"/>
  <c r="F13" s="1"/>
  <c r="Y12"/>
  <c r="W12"/>
  <c r="V12"/>
  <c r="J12"/>
  <c r="J14" s="1"/>
  <c r="J16" s="1"/>
  <c r="J18" s="1"/>
  <c r="J20" s="1"/>
  <c r="J22" s="1"/>
  <c r="D12"/>
  <c r="F12" s="1"/>
  <c r="Y11"/>
  <c r="W11"/>
  <c r="V11"/>
  <c r="F11"/>
  <c r="D11"/>
  <c r="Y10"/>
  <c r="W10"/>
  <c r="V10"/>
  <c r="D10"/>
  <c r="F10" s="1"/>
  <c r="Y9"/>
  <c r="W9"/>
  <c r="V9"/>
  <c r="F9"/>
  <c r="D9"/>
  <c r="AC8"/>
  <c r="AB8"/>
  <c r="F8"/>
  <c r="AB7"/>
  <c r="AC7" s="1"/>
  <c r="Z20" i="46"/>
  <c r="W20"/>
  <c r="D20"/>
  <c r="F20" s="1"/>
  <c r="Z19"/>
  <c r="Y20" s="1"/>
  <c r="W19"/>
  <c r="D19"/>
  <c r="F19" s="1"/>
  <c r="Z18"/>
  <c r="Y19" s="1"/>
  <c r="W18"/>
  <c r="D18"/>
  <c r="F18" s="1"/>
  <c r="Z17"/>
  <c r="Y18" s="1"/>
  <c r="W17"/>
  <c r="D17"/>
  <c r="F17" s="1"/>
  <c r="Z16"/>
  <c r="Y17" s="1"/>
  <c r="W16"/>
  <c r="D16"/>
  <c r="F16" s="1"/>
  <c r="Z15"/>
  <c r="Y16" s="1"/>
  <c r="W15"/>
  <c r="F15"/>
  <c r="D15"/>
  <c r="Z14"/>
  <c r="Y15" s="1"/>
  <c r="D14"/>
  <c r="F14" s="1"/>
  <c r="D13"/>
  <c r="F13" s="1"/>
  <c r="Z12"/>
  <c r="J12"/>
  <c r="J14" s="1"/>
  <c r="J16" s="1"/>
  <c r="J18" s="1"/>
  <c r="J20" s="1"/>
  <c r="D12"/>
  <c r="F12" s="1"/>
  <c r="D11"/>
  <c r="F11" s="1"/>
  <c r="Z10"/>
  <c r="W10"/>
  <c r="D10"/>
  <c r="F10" s="1"/>
  <c r="Z9"/>
  <c r="Y10" s="1"/>
  <c r="W9"/>
  <c r="D9"/>
  <c r="F9" s="1"/>
  <c r="AB8"/>
  <c r="AC8" s="1"/>
  <c r="Z8"/>
  <c r="Y9" s="1"/>
  <c r="F8"/>
  <c r="AC7"/>
  <c r="AB7"/>
  <c r="D20" i="45"/>
  <c r="F20" s="1"/>
  <c r="Y19"/>
  <c r="W19"/>
  <c r="D19"/>
  <c r="F19" s="1"/>
  <c r="Y18"/>
  <c r="W18"/>
  <c r="D18"/>
  <c r="F18" s="1"/>
  <c r="Y17"/>
  <c r="W17"/>
  <c r="M17"/>
  <c r="M19" s="1"/>
  <c r="D17"/>
  <c r="F17" s="1"/>
  <c r="Y16"/>
  <c r="W16"/>
  <c r="D16"/>
  <c r="F16" s="1"/>
  <c r="F15"/>
  <c r="D13"/>
  <c r="F13" s="1"/>
  <c r="Y12"/>
  <c r="W12"/>
  <c r="J12"/>
  <c r="J15" s="1"/>
  <c r="J17" s="1"/>
  <c r="J19" s="1"/>
  <c r="F12"/>
  <c r="D12"/>
  <c r="Y11"/>
  <c r="W11"/>
  <c r="F11"/>
  <c r="D11"/>
  <c r="Y10"/>
  <c r="W10"/>
  <c r="F10"/>
  <c r="D10"/>
  <c r="F9"/>
  <c r="F8"/>
  <c r="R16" i="44"/>
  <c r="B16"/>
  <c r="R15"/>
  <c r="B15"/>
  <c r="R14"/>
  <c r="B14"/>
  <c r="Y13"/>
  <c r="Z13" s="1"/>
  <c r="R13"/>
  <c r="B13"/>
  <c r="Y12" s="1"/>
  <c r="Z12" s="1"/>
  <c r="R12"/>
  <c r="D12"/>
  <c r="B12"/>
  <c r="Z11"/>
  <c r="Y11"/>
  <c r="R11"/>
  <c r="B11"/>
  <c r="D11" s="1"/>
  <c r="R10"/>
  <c r="D10"/>
  <c r="R9"/>
  <c r="D9"/>
  <c r="Y8"/>
  <c r="Z8" s="1"/>
  <c r="T15" i="53" l="1"/>
  <c r="U15" s="1"/>
  <c r="W14"/>
  <c r="V15" s="1"/>
  <c r="Y10" i="44"/>
  <c r="Z10" s="1"/>
  <c r="T16" i="53" l="1"/>
  <c r="U16" s="1"/>
  <c r="W15"/>
  <c r="V16" s="1"/>
  <c r="Z11" i="43"/>
  <c r="Y11"/>
  <c r="V11"/>
  <c r="T11"/>
  <c r="S11"/>
  <c r="C11"/>
  <c r="Y10" s="1"/>
  <c r="Z10" s="1"/>
  <c r="V10"/>
  <c r="T10"/>
  <c r="S10"/>
  <c r="H10"/>
  <c r="H11" s="1"/>
  <c r="C10"/>
  <c r="Y9" s="1"/>
  <c r="Z9" s="1"/>
  <c r="E10" s="1"/>
  <c r="Y8"/>
  <c r="Z8" s="1"/>
  <c r="T17" i="53" l="1"/>
  <c r="U17" s="1"/>
  <c r="W16"/>
  <c r="V17" s="1"/>
  <c r="Z24" i="40"/>
  <c r="AA24" s="1"/>
  <c r="S24"/>
  <c r="H24"/>
  <c r="AA23"/>
  <c r="W23"/>
  <c r="U23"/>
  <c r="S23"/>
  <c r="D23"/>
  <c r="W22"/>
  <c r="U22"/>
  <c r="S22"/>
  <c r="D22"/>
  <c r="Z22" s="1"/>
  <c r="AA22" s="1"/>
  <c r="D19"/>
  <c r="Z20"/>
  <c r="AA20" s="1"/>
  <c r="D18"/>
  <c r="Z18" s="1"/>
  <c r="AA18" s="1"/>
  <c r="S20"/>
  <c r="H20"/>
  <c r="AA19"/>
  <c r="W19"/>
  <c r="U19"/>
  <c r="S19"/>
  <c r="W18"/>
  <c r="U18"/>
  <c r="S18"/>
  <c r="G14"/>
  <c r="W9"/>
  <c r="U9"/>
  <c r="D9"/>
  <c r="T18" i="53" l="1"/>
  <c r="U18" s="1"/>
  <c r="W17"/>
  <c r="V18" s="1"/>
  <c r="S9" i="40"/>
  <c r="Z9"/>
  <c r="AA9" s="1"/>
  <c r="AA16"/>
  <c r="S16"/>
  <c r="AA15"/>
  <c r="S15"/>
  <c r="AA14"/>
  <c r="S14"/>
  <c r="AA13"/>
  <c r="S13"/>
  <c r="G16"/>
  <c r="S11"/>
  <c r="H11"/>
  <c r="H13" s="1"/>
  <c r="AA10"/>
  <c r="S10"/>
  <c r="Z7"/>
  <c r="S11" i="39"/>
  <c r="W10"/>
  <c r="U10"/>
  <c r="S10"/>
  <c r="D10"/>
  <c r="W9"/>
  <c r="U9"/>
  <c r="S9"/>
  <c r="D9"/>
  <c r="S11" i="38"/>
  <c r="C11"/>
  <c r="W10"/>
  <c r="U10"/>
  <c r="S10"/>
  <c r="C10"/>
  <c r="W9"/>
  <c r="U9"/>
  <c r="S9"/>
  <c r="V9" i="30"/>
  <c r="V20" i="29"/>
  <c r="C38" i="28"/>
  <c r="C32"/>
  <c r="C25"/>
  <c r="D25" s="1"/>
  <c r="C26" s="1"/>
  <c r="D26" s="1"/>
  <c r="C27" s="1"/>
  <c r="D27" s="1"/>
  <c r="C28" s="1"/>
  <c r="D28" s="1"/>
  <c r="C29" s="1"/>
  <c r="D29" s="1"/>
  <c r="C30" s="1"/>
  <c r="D30" s="1"/>
  <c r="C31" s="1"/>
  <c r="D31" s="1"/>
  <c r="D23"/>
  <c r="D21"/>
  <c r="C22" s="1"/>
  <c r="D22" s="1"/>
  <c r="C23" s="1"/>
  <c r="C24" s="1"/>
  <c r="D24" s="1"/>
  <c r="D20"/>
  <c r="C20"/>
  <c r="C21"/>
  <c r="D19"/>
  <c r="D18"/>
  <c r="C19" s="1"/>
  <c r="C18"/>
  <c r="D17"/>
  <c r="C17"/>
  <c r="C16"/>
  <c r="C15"/>
  <c r="C13"/>
  <c r="C12"/>
  <c r="E12" s="1"/>
  <c r="C11"/>
  <c r="W10" s="1"/>
  <c r="X10" s="1"/>
  <c r="E10"/>
  <c r="Z25" i="4"/>
  <c r="I15" i="19"/>
  <c r="S32" i="4"/>
  <c r="W33"/>
  <c r="V33"/>
  <c r="C33"/>
  <c r="Z35"/>
  <c r="AA35" s="1"/>
  <c r="V35"/>
  <c r="T35"/>
  <c r="S35"/>
  <c r="J35"/>
  <c r="I35"/>
  <c r="F35"/>
  <c r="C35"/>
  <c r="Z34" s="1"/>
  <c r="AA34" s="1"/>
  <c r="E35" s="1"/>
  <c r="V34"/>
  <c r="T34"/>
  <c r="S34"/>
  <c r="I34"/>
  <c r="H34"/>
  <c r="C34"/>
  <c r="Z33" s="1"/>
  <c r="AA33" s="1"/>
  <c r="E34" s="1"/>
  <c r="S33"/>
  <c r="J33"/>
  <c r="H33"/>
  <c r="H35" s="1"/>
  <c r="Z32"/>
  <c r="AA32" s="1"/>
  <c r="E33" s="1"/>
  <c r="H32"/>
  <c r="C32"/>
  <c r="H12" i="22"/>
  <c r="H9"/>
  <c r="H13" s="1"/>
  <c r="I30" i="4"/>
  <c r="M25" i="19"/>
  <c r="I26"/>
  <c r="I28" s="1"/>
  <c r="I23"/>
  <c r="I21"/>
  <c r="I25" s="1"/>
  <c r="I29" s="1"/>
  <c r="I14"/>
  <c r="I16" s="1"/>
  <c r="I13"/>
  <c r="I17" s="1"/>
  <c r="I12"/>
  <c r="I28" i="18"/>
  <c r="I27"/>
  <c r="I26"/>
  <c r="I25"/>
  <c r="I24"/>
  <c r="I23"/>
  <c r="I22"/>
  <c r="I21"/>
  <c r="I20"/>
  <c r="I19"/>
  <c r="I18"/>
  <c r="I17"/>
  <c r="I24" i="15"/>
  <c r="I22"/>
  <c r="I19"/>
  <c r="I27" s="1"/>
  <c r="I31" s="1"/>
  <c r="I17"/>
  <c r="I15"/>
  <c r="AA9" i="35"/>
  <c r="Z9"/>
  <c r="S9"/>
  <c r="Z8"/>
  <c r="AA8" s="1"/>
  <c r="Y19" i="34"/>
  <c r="V17"/>
  <c r="V10"/>
  <c r="T17"/>
  <c r="T10"/>
  <c r="C17"/>
  <c r="C10"/>
  <c r="Z23"/>
  <c r="AA23" s="1"/>
  <c r="V23"/>
  <c r="T23"/>
  <c r="S23"/>
  <c r="C23"/>
  <c r="Z22"/>
  <c r="AA22" s="1"/>
  <c r="V22"/>
  <c r="T22"/>
  <c r="S22"/>
  <c r="C22"/>
  <c r="Z21"/>
  <c r="AA21" s="1"/>
  <c r="V21"/>
  <c r="T21"/>
  <c r="S21"/>
  <c r="C21"/>
  <c r="Z20"/>
  <c r="AA20" s="1"/>
  <c r="V20"/>
  <c r="T20"/>
  <c r="S20"/>
  <c r="C20"/>
  <c r="Z19"/>
  <c r="AA19" s="1"/>
  <c r="S19"/>
  <c r="Z17"/>
  <c r="AA17" s="1"/>
  <c r="S17"/>
  <c r="F17"/>
  <c r="F19" s="1"/>
  <c r="F21" s="1"/>
  <c r="F23" s="1"/>
  <c r="Z16"/>
  <c r="AA16" s="1"/>
  <c r="V16"/>
  <c r="T16"/>
  <c r="S16"/>
  <c r="C16"/>
  <c r="Z15"/>
  <c r="AA15" s="1"/>
  <c r="V15"/>
  <c r="T15"/>
  <c r="S15"/>
  <c r="F15"/>
  <c r="C15"/>
  <c r="Z14" s="1"/>
  <c r="AA14" s="1"/>
  <c r="E15" s="1"/>
  <c r="Z11"/>
  <c r="AA11" s="1"/>
  <c r="V11"/>
  <c r="T11"/>
  <c r="S11"/>
  <c r="F11"/>
  <c r="C11"/>
  <c r="Z10" s="1"/>
  <c r="AA10" s="1"/>
  <c r="E11" s="1"/>
  <c r="S10"/>
  <c r="Z9"/>
  <c r="AA9" s="1"/>
  <c r="S9"/>
  <c r="Z8"/>
  <c r="AA8" s="1"/>
  <c r="Z9" i="33"/>
  <c r="AA9" s="1"/>
  <c r="S9"/>
  <c r="Z8"/>
  <c r="AA8" s="1"/>
  <c r="Z13" i="32"/>
  <c r="AA13" s="1"/>
  <c r="S13"/>
  <c r="C13"/>
  <c r="AA12"/>
  <c r="Z12"/>
  <c r="S12"/>
  <c r="Z11"/>
  <c r="AA11" s="1"/>
  <c r="S11"/>
  <c r="Z9"/>
  <c r="AA9" s="1"/>
  <c r="S9"/>
  <c r="Z10"/>
  <c r="AA10" s="1"/>
  <c r="Z8"/>
  <c r="AA8" s="1"/>
  <c r="C25" i="31"/>
  <c r="C24"/>
  <c r="C23"/>
  <c r="V24"/>
  <c r="V25"/>
  <c r="T24"/>
  <c r="T25"/>
  <c r="T23"/>
  <c r="F20"/>
  <c r="F23" s="1"/>
  <c r="F25" s="1"/>
  <c r="F16"/>
  <c r="F12"/>
  <c r="Z25"/>
  <c r="AA25" s="1"/>
  <c r="S25"/>
  <c r="Z24"/>
  <c r="AA24" s="1"/>
  <c r="S24"/>
  <c r="Z23"/>
  <c r="AA23" s="1"/>
  <c r="V23"/>
  <c r="S23"/>
  <c r="Z22"/>
  <c r="AA22" s="1"/>
  <c r="S22"/>
  <c r="Z20"/>
  <c r="AA20" s="1"/>
  <c r="V20"/>
  <c r="T20"/>
  <c r="S20"/>
  <c r="C20"/>
  <c r="Z19"/>
  <c r="AA19" s="1"/>
  <c r="S19"/>
  <c r="Z17"/>
  <c r="AA17" s="1"/>
  <c r="V17"/>
  <c r="T17"/>
  <c r="S17"/>
  <c r="C17"/>
  <c r="Z16"/>
  <c r="AA16" s="1"/>
  <c r="V16"/>
  <c r="T16"/>
  <c r="S16"/>
  <c r="C16"/>
  <c r="Z15" s="1"/>
  <c r="AA15" s="1"/>
  <c r="E16" s="1"/>
  <c r="S15"/>
  <c r="Z13"/>
  <c r="AA13" s="1"/>
  <c r="V13"/>
  <c r="T13"/>
  <c r="S13"/>
  <c r="C13"/>
  <c r="Z12"/>
  <c r="AA12" s="1"/>
  <c r="V12"/>
  <c r="T12"/>
  <c r="S12"/>
  <c r="C12"/>
  <c r="Z11" s="1"/>
  <c r="AA11" s="1"/>
  <c r="E12" s="1"/>
  <c r="S11"/>
  <c r="Z9"/>
  <c r="AA9" s="1"/>
  <c r="S9"/>
  <c r="Z8"/>
  <c r="AA8" s="1"/>
  <c r="Z9" i="30"/>
  <c r="AA9" s="1"/>
  <c r="S9"/>
  <c r="Z8"/>
  <c r="AA8" s="1"/>
  <c r="F22" i="29"/>
  <c r="F20"/>
  <c r="F18"/>
  <c r="F16"/>
  <c r="F14"/>
  <c r="F12"/>
  <c r="C22"/>
  <c r="S22"/>
  <c r="T22"/>
  <c r="V22"/>
  <c r="Z22"/>
  <c r="AA22"/>
  <c r="C21"/>
  <c r="S21"/>
  <c r="T21"/>
  <c r="V21"/>
  <c r="Z21"/>
  <c r="AA21"/>
  <c r="Z20"/>
  <c r="AA20" s="1"/>
  <c r="T20"/>
  <c r="S20"/>
  <c r="C20"/>
  <c r="Z19"/>
  <c r="AA19" s="1"/>
  <c r="V19"/>
  <c r="T19"/>
  <c r="S19"/>
  <c r="C19"/>
  <c r="Z18"/>
  <c r="AA18" s="1"/>
  <c r="V18"/>
  <c r="T18"/>
  <c r="S18"/>
  <c r="C18"/>
  <c r="Z17"/>
  <c r="AA17" s="1"/>
  <c r="V17"/>
  <c r="T17"/>
  <c r="S17"/>
  <c r="C17"/>
  <c r="Z16"/>
  <c r="AA16" s="1"/>
  <c r="V16"/>
  <c r="T16"/>
  <c r="S16"/>
  <c r="C16"/>
  <c r="Z15" s="1"/>
  <c r="AA15" s="1"/>
  <c r="E16" s="1"/>
  <c r="V15"/>
  <c r="T15"/>
  <c r="S15"/>
  <c r="C15"/>
  <c r="Z14" s="1"/>
  <c r="AA14" s="1"/>
  <c r="E15" s="1"/>
  <c r="V14"/>
  <c r="T14"/>
  <c r="S14"/>
  <c r="C14"/>
  <c r="Z13"/>
  <c r="AA13" s="1"/>
  <c r="E14" s="1"/>
  <c r="V13"/>
  <c r="T13"/>
  <c r="S13"/>
  <c r="C13"/>
  <c r="AA12"/>
  <c r="Z12"/>
  <c r="V12"/>
  <c r="T12"/>
  <c r="S12"/>
  <c r="C12"/>
  <c r="Z11" s="1"/>
  <c r="AA11" s="1"/>
  <c r="E12" s="1"/>
  <c r="V11"/>
  <c r="T11"/>
  <c r="S11"/>
  <c r="C11"/>
  <c r="Z10" s="1"/>
  <c r="AA10" s="1"/>
  <c r="E11" s="1"/>
  <c r="V10"/>
  <c r="T10"/>
  <c r="S10"/>
  <c r="C10"/>
  <c r="Z9" s="1"/>
  <c r="AA9" s="1"/>
  <c r="E10" s="1"/>
  <c r="S9"/>
  <c r="AA8"/>
  <c r="Z8"/>
  <c r="R41" i="28"/>
  <c r="K11"/>
  <c r="K13"/>
  <c r="K15" s="1"/>
  <c r="K17" s="1"/>
  <c r="W39"/>
  <c r="X39" s="1"/>
  <c r="S39"/>
  <c r="Q39"/>
  <c r="P39"/>
  <c r="W38"/>
  <c r="X38" s="1"/>
  <c r="S38"/>
  <c r="Q38"/>
  <c r="P38"/>
  <c r="W37"/>
  <c r="X37" s="1"/>
  <c r="S37"/>
  <c r="Q37"/>
  <c r="P37"/>
  <c r="W36"/>
  <c r="X36" s="1"/>
  <c r="S36"/>
  <c r="Q36"/>
  <c r="P36"/>
  <c r="W35"/>
  <c r="X35" s="1"/>
  <c r="S35"/>
  <c r="Q35"/>
  <c r="P35"/>
  <c r="S34"/>
  <c r="Q34"/>
  <c r="P34"/>
  <c r="W33"/>
  <c r="X33" s="1"/>
  <c r="S33"/>
  <c r="Q33"/>
  <c r="P33"/>
  <c r="W32"/>
  <c r="X32" s="1"/>
  <c r="S32"/>
  <c r="Q32"/>
  <c r="P32"/>
  <c r="W31"/>
  <c r="X31" s="1"/>
  <c r="S31"/>
  <c r="Q31"/>
  <c r="P31"/>
  <c r="X30"/>
  <c r="W30"/>
  <c r="S30"/>
  <c r="Q30"/>
  <c r="P30"/>
  <c r="W29"/>
  <c r="X29" s="1"/>
  <c r="S29"/>
  <c r="Q29"/>
  <c r="P29"/>
  <c r="S28"/>
  <c r="Q28"/>
  <c r="P28"/>
  <c r="S27"/>
  <c r="Q27"/>
  <c r="P27"/>
  <c r="S26"/>
  <c r="Q26"/>
  <c r="P26"/>
  <c r="W25"/>
  <c r="X25" s="1"/>
  <c r="S25"/>
  <c r="Q25"/>
  <c r="P25"/>
  <c r="S24"/>
  <c r="Q24"/>
  <c r="P24"/>
  <c r="S23"/>
  <c r="Q23"/>
  <c r="P23"/>
  <c r="S22"/>
  <c r="Q22"/>
  <c r="P22"/>
  <c r="W21"/>
  <c r="X21" s="1"/>
  <c r="S21"/>
  <c r="Q21"/>
  <c r="P21"/>
  <c r="W20"/>
  <c r="X20" s="1"/>
  <c r="S20"/>
  <c r="Q20"/>
  <c r="P20"/>
  <c r="W19"/>
  <c r="X19" s="1"/>
  <c r="S19"/>
  <c r="Q19"/>
  <c r="P19"/>
  <c r="W18"/>
  <c r="X18" s="1"/>
  <c r="S18"/>
  <c r="Q18"/>
  <c r="P18"/>
  <c r="W17"/>
  <c r="X17" s="1"/>
  <c r="S17"/>
  <c r="Q17"/>
  <c r="P17"/>
  <c r="S16"/>
  <c r="Q16"/>
  <c r="P16"/>
  <c r="W15"/>
  <c r="X15" s="1"/>
  <c r="S15"/>
  <c r="Q15"/>
  <c r="P15"/>
  <c r="W14"/>
  <c r="X14" s="1"/>
  <c r="S14"/>
  <c r="Q14"/>
  <c r="P14"/>
  <c r="C14"/>
  <c r="W13"/>
  <c r="X13" s="1"/>
  <c r="S13"/>
  <c r="Q13"/>
  <c r="P13"/>
  <c r="W12"/>
  <c r="X12" s="1"/>
  <c r="S12"/>
  <c r="Q12"/>
  <c r="P12"/>
  <c r="W11"/>
  <c r="X11" s="1"/>
  <c r="S11"/>
  <c r="Q11"/>
  <c r="P11"/>
  <c r="S10"/>
  <c r="P41" s="1"/>
  <c r="P42" s="1"/>
  <c r="Q10"/>
  <c r="P10"/>
  <c r="W9"/>
  <c r="X9" s="1"/>
  <c r="W8"/>
  <c r="X8" s="1"/>
  <c r="Z9" i="27"/>
  <c r="AA9" s="1"/>
  <c r="S9"/>
  <c r="AA8"/>
  <c r="Z8"/>
  <c r="AA21" i="26"/>
  <c r="Z21"/>
  <c r="V21"/>
  <c r="T21"/>
  <c r="S21"/>
  <c r="C21"/>
  <c r="Z20"/>
  <c r="AA20" s="1"/>
  <c r="V20"/>
  <c r="T20"/>
  <c r="S20"/>
  <c r="C20"/>
  <c r="Z19"/>
  <c r="AA19" s="1"/>
  <c r="V19"/>
  <c r="T19"/>
  <c r="S19"/>
  <c r="C19"/>
  <c r="AA18"/>
  <c r="Z18"/>
  <c r="V18"/>
  <c r="T18"/>
  <c r="S18"/>
  <c r="C18"/>
  <c r="Z17"/>
  <c r="AA17" s="1"/>
  <c r="V17"/>
  <c r="T17"/>
  <c r="S17"/>
  <c r="C17"/>
  <c r="Z16" s="1"/>
  <c r="AA16" s="1"/>
  <c r="E17" s="1"/>
  <c r="V16"/>
  <c r="T16"/>
  <c r="S16"/>
  <c r="C16"/>
  <c r="Z15" s="1"/>
  <c r="AA15" s="1"/>
  <c r="E16" s="1"/>
  <c r="V15"/>
  <c r="T15"/>
  <c r="S15"/>
  <c r="C15"/>
  <c r="Z14"/>
  <c r="AA14" s="1"/>
  <c r="E15" s="1"/>
  <c r="V14"/>
  <c r="T14"/>
  <c r="S14"/>
  <c r="C14"/>
  <c r="AA13"/>
  <c r="Z13"/>
  <c r="V13"/>
  <c r="T13"/>
  <c r="S13"/>
  <c r="C13"/>
  <c r="Z12" s="1"/>
  <c r="AA12" s="1"/>
  <c r="E13" s="1"/>
  <c r="V12"/>
  <c r="T12"/>
  <c r="S12"/>
  <c r="C12"/>
  <c r="Z11"/>
  <c r="AA11" s="1"/>
  <c r="E12" s="1"/>
  <c r="V11"/>
  <c r="T11"/>
  <c r="S11"/>
  <c r="C11"/>
  <c r="Z10"/>
  <c r="AA10" s="1"/>
  <c r="E11" s="1"/>
  <c r="V10"/>
  <c r="T10"/>
  <c r="S10"/>
  <c r="C10"/>
  <c r="Z9" s="1"/>
  <c r="AA9" s="1"/>
  <c r="E10" s="1"/>
  <c r="S9"/>
  <c r="AA8"/>
  <c r="Z8"/>
  <c r="Z11" i="25"/>
  <c r="AA11" s="1"/>
  <c r="S11"/>
  <c r="Z10"/>
  <c r="AA10" s="1"/>
  <c r="S10"/>
  <c r="Z9"/>
  <c r="AA9" s="1"/>
  <c r="E10" s="1"/>
  <c r="S9"/>
  <c r="Z8"/>
  <c r="AA8" s="1"/>
  <c r="S11" i="24"/>
  <c r="S12"/>
  <c r="S13"/>
  <c r="S14"/>
  <c r="S15"/>
  <c r="S16"/>
  <c r="S17"/>
  <c r="S18"/>
  <c r="S19"/>
  <c r="S20"/>
  <c r="Z20"/>
  <c r="AA20" s="1"/>
  <c r="V20"/>
  <c r="T20"/>
  <c r="C20"/>
  <c r="Z19"/>
  <c r="AA19" s="1"/>
  <c r="V19"/>
  <c r="T19"/>
  <c r="C19"/>
  <c r="Z18"/>
  <c r="AA18" s="1"/>
  <c r="V18"/>
  <c r="T18"/>
  <c r="C18"/>
  <c r="AA17"/>
  <c r="Z17"/>
  <c r="V17"/>
  <c r="T17"/>
  <c r="C17"/>
  <c r="AA16"/>
  <c r="Z16"/>
  <c r="V16"/>
  <c r="T16"/>
  <c r="C16"/>
  <c r="Z15"/>
  <c r="AA15" s="1"/>
  <c r="E16" s="1"/>
  <c r="V15"/>
  <c r="T15"/>
  <c r="C15"/>
  <c r="Z14" s="1"/>
  <c r="AA14" s="1"/>
  <c r="E15" s="1"/>
  <c r="V14"/>
  <c r="T14"/>
  <c r="C14"/>
  <c r="Z13" s="1"/>
  <c r="AA13" s="1"/>
  <c r="E14" s="1"/>
  <c r="V13"/>
  <c r="T13"/>
  <c r="C13"/>
  <c r="Z12"/>
  <c r="AA12" s="1"/>
  <c r="V12"/>
  <c r="T12"/>
  <c r="C12"/>
  <c r="Z11" s="1"/>
  <c r="AA11" s="1"/>
  <c r="E12" s="1"/>
  <c r="V11"/>
  <c r="T11"/>
  <c r="C11"/>
  <c r="Z10" s="1"/>
  <c r="AA10" s="1"/>
  <c r="E11" s="1"/>
  <c r="V10"/>
  <c r="T10"/>
  <c r="S10"/>
  <c r="C10"/>
  <c r="Z9" s="1"/>
  <c r="AA9" s="1"/>
  <c r="E10" s="1"/>
  <c r="S9"/>
  <c r="AA8"/>
  <c r="Z8"/>
  <c r="Z19" i="23"/>
  <c r="AA19" s="1"/>
  <c r="V19"/>
  <c r="T19"/>
  <c r="S19"/>
  <c r="C19"/>
  <c r="Z18"/>
  <c r="AA18" s="1"/>
  <c r="V18"/>
  <c r="T18"/>
  <c r="S18"/>
  <c r="C18"/>
  <c r="Z17"/>
  <c r="AA17" s="1"/>
  <c r="V17"/>
  <c r="T17"/>
  <c r="S17"/>
  <c r="C17"/>
  <c r="Z16" s="1"/>
  <c r="AA16" s="1"/>
  <c r="E17" s="1"/>
  <c r="V16"/>
  <c r="T16"/>
  <c r="S16"/>
  <c r="C16"/>
  <c r="Z15" s="1"/>
  <c r="AA15" s="1"/>
  <c r="E16" s="1"/>
  <c r="V15"/>
  <c r="T15"/>
  <c r="S15"/>
  <c r="C15"/>
  <c r="Z14" s="1"/>
  <c r="AA14" s="1"/>
  <c r="E15" s="1"/>
  <c r="V14"/>
  <c r="T14"/>
  <c r="S14"/>
  <c r="C14"/>
  <c r="Z13"/>
  <c r="AA13" s="1"/>
  <c r="V13"/>
  <c r="T13"/>
  <c r="S13"/>
  <c r="C13"/>
  <c r="Z12" s="1"/>
  <c r="AA12" s="1"/>
  <c r="E13" s="1"/>
  <c r="V12"/>
  <c r="T12"/>
  <c r="S12"/>
  <c r="C12"/>
  <c r="Z11" s="1"/>
  <c r="AA11" s="1"/>
  <c r="E12" s="1"/>
  <c r="V11"/>
  <c r="T11"/>
  <c r="S11"/>
  <c r="C11"/>
  <c r="Z10" s="1"/>
  <c r="AA10" s="1"/>
  <c r="E11" s="1"/>
  <c r="V10"/>
  <c r="T10"/>
  <c r="S10"/>
  <c r="C10"/>
  <c r="Z9" s="1"/>
  <c r="AA9" s="1"/>
  <c r="E10" s="1"/>
  <c r="S9"/>
  <c r="Z8"/>
  <c r="AA8" s="1"/>
  <c r="Y13" i="22"/>
  <c r="Z13" s="1"/>
  <c r="U13"/>
  <c r="S13"/>
  <c r="R13"/>
  <c r="B13"/>
  <c r="Y12" s="1"/>
  <c r="Z12" s="1"/>
  <c r="D13" s="1"/>
  <c r="U12"/>
  <c r="S12"/>
  <c r="R12"/>
  <c r="B12"/>
  <c r="Y11" s="1"/>
  <c r="Z11" s="1"/>
  <c r="D12" s="1"/>
  <c r="U11"/>
  <c r="S11"/>
  <c r="R11"/>
  <c r="B11"/>
  <c r="Y10" s="1"/>
  <c r="Z10" s="1"/>
  <c r="D11" s="1"/>
  <c r="U10"/>
  <c r="S10"/>
  <c r="R10"/>
  <c r="B10"/>
  <c r="Y9" s="1"/>
  <c r="Z9" s="1"/>
  <c r="D10" s="1"/>
  <c r="R9"/>
  <c r="Y8"/>
  <c r="Z8" s="1"/>
  <c r="C11" i="21"/>
  <c r="Z10" s="1"/>
  <c r="AA10" s="1"/>
  <c r="E11" s="1"/>
  <c r="C12"/>
  <c r="Z11" s="1"/>
  <c r="AA11" s="1"/>
  <c r="E12" s="1"/>
  <c r="C13"/>
  <c r="C14"/>
  <c r="C15"/>
  <c r="C16"/>
  <c r="C17"/>
  <c r="Z16" s="1"/>
  <c r="AA16" s="1"/>
  <c r="E17" s="1"/>
  <c r="C18"/>
  <c r="Z18"/>
  <c r="AA18" s="1"/>
  <c r="V18"/>
  <c r="T18"/>
  <c r="S18"/>
  <c r="Z17"/>
  <c r="AA17" s="1"/>
  <c r="V17"/>
  <c r="T17"/>
  <c r="S17"/>
  <c r="V16"/>
  <c r="T16"/>
  <c r="S16"/>
  <c r="Z15"/>
  <c r="AA15" s="1"/>
  <c r="E16" s="1"/>
  <c r="V15"/>
  <c r="T15"/>
  <c r="S15"/>
  <c r="Z14"/>
  <c r="AA14" s="1"/>
  <c r="E15" s="1"/>
  <c r="V14"/>
  <c r="T14"/>
  <c r="S14"/>
  <c r="Z13"/>
  <c r="AA13" s="1"/>
  <c r="V13"/>
  <c r="T13"/>
  <c r="S13"/>
  <c r="Z12"/>
  <c r="AA12" s="1"/>
  <c r="E13" s="1"/>
  <c r="V12"/>
  <c r="T12"/>
  <c r="S12"/>
  <c r="V11"/>
  <c r="T11"/>
  <c r="S11"/>
  <c r="V10"/>
  <c r="T10"/>
  <c r="S10"/>
  <c r="C10"/>
  <c r="Z9" s="1"/>
  <c r="AA9" s="1"/>
  <c r="E10" s="1"/>
  <c r="S9"/>
  <c r="Z8"/>
  <c r="AA8" s="1"/>
  <c r="J11" i="20"/>
  <c r="Z11"/>
  <c r="AA11" s="1"/>
  <c r="S11"/>
  <c r="Z10"/>
  <c r="AA10" s="1"/>
  <c r="Z9"/>
  <c r="AA9" s="1"/>
  <c r="S9"/>
  <c r="Z8"/>
  <c r="AA8" s="1"/>
  <c r="Z8" i="19"/>
  <c r="AA8" s="1"/>
  <c r="E9" s="1"/>
  <c r="C29"/>
  <c r="Z28" s="1"/>
  <c r="AA28" s="1"/>
  <c r="E29" s="1"/>
  <c r="F29"/>
  <c r="S29"/>
  <c r="T29"/>
  <c r="V29"/>
  <c r="Z29"/>
  <c r="AA29" s="1"/>
  <c r="V28"/>
  <c r="T28"/>
  <c r="S28"/>
  <c r="C28"/>
  <c r="Z27" s="1"/>
  <c r="AA27" s="1"/>
  <c r="E28" s="1"/>
  <c r="V27"/>
  <c r="T27"/>
  <c r="S27"/>
  <c r="C27"/>
  <c r="Z26" s="1"/>
  <c r="AA26" s="1"/>
  <c r="E27" s="1"/>
  <c r="V26"/>
  <c r="T26"/>
  <c r="S26"/>
  <c r="C26"/>
  <c r="Z25" s="1"/>
  <c r="AA25" s="1"/>
  <c r="E26" s="1"/>
  <c r="V25"/>
  <c r="T25"/>
  <c r="S25"/>
  <c r="C25"/>
  <c r="Z24" s="1"/>
  <c r="AA24" s="1"/>
  <c r="E25" s="1"/>
  <c r="V24"/>
  <c r="T24"/>
  <c r="S24"/>
  <c r="C24"/>
  <c r="Z23" s="1"/>
  <c r="AA23" s="1"/>
  <c r="E24" s="1"/>
  <c r="V23"/>
  <c r="T23"/>
  <c r="S23"/>
  <c r="K23"/>
  <c r="C23"/>
  <c r="Z22" s="1"/>
  <c r="AA22" s="1"/>
  <c r="E23" s="1"/>
  <c r="V22"/>
  <c r="T22"/>
  <c r="S22"/>
  <c r="C22"/>
  <c r="Z21" s="1"/>
  <c r="AA21" s="1"/>
  <c r="E22" s="1"/>
  <c r="V21"/>
  <c r="T21"/>
  <c r="S21"/>
  <c r="C21"/>
  <c r="Z20" s="1"/>
  <c r="AA20" s="1"/>
  <c r="E21" s="1"/>
  <c r="V20"/>
  <c r="T20"/>
  <c r="S20"/>
  <c r="C20"/>
  <c r="Z19" s="1"/>
  <c r="AA19" s="1"/>
  <c r="E20" s="1"/>
  <c r="V19"/>
  <c r="T19"/>
  <c r="S19"/>
  <c r="C19"/>
  <c r="Z18" s="1"/>
  <c r="AA18" s="1"/>
  <c r="E19" s="1"/>
  <c r="V18"/>
  <c r="T18"/>
  <c r="S18"/>
  <c r="C18"/>
  <c r="Z17" s="1"/>
  <c r="AA17" s="1"/>
  <c r="E18" s="1"/>
  <c r="V17"/>
  <c r="T17"/>
  <c r="S17"/>
  <c r="C17"/>
  <c r="Z16" s="1"/>
  <c r="AA16" s="1"/>
  <c r="E17" s="1"/>
  <c r="V16"/>
  <c r="T16"/>
  <c r="S16"/>
  <c r="C16"/>
  <c r="Z15" s="1"/>
  <c r="AA15" s="1"/>
  <c r="E16" s="1"/>
  <c r="V15"/>
  <c r="T15"/>
  <c r="S15"/>
  <c r="K15"/>
  <c r="J15"/>
  <c r="C15"/>
  <c r="Z14" s="1"/>
  <c r="AA14" s="1"/>
  <c r="E15" s="1"/>
  <c r="V14"/>
  <c r="T14"/>
  <c r="S14"/>
  <c r="C14"/>
  <c r="Z13" s="1"/>
  <c r="AA13" s="1"/>
  <c r="E14" s="1"/>
  <c r="V13"/>
  <c r="T13"/>
  <c r="S13"/>
  <c r="C13"/>
  <c r="Z12" s="1"/>
  <c r="AA12" s="1"/>
  <c r="E13" s="1"/>
  <c r="V12"/>
  <c r="T12"/>
  <c r="S12"/>
  <c r="C12"/>
  <c r="Z11" s="1"/>
  <c r="AA11" s="1"/>
  <c r="E12" s="1"/>
  <c r="V11"/>
  <c r="T11"/>
  <c r="S11"/>
  <c r="C11"/>
  <c r="Z10" s="1"/>
  <c r="AA10" s="1"/>
  <c r="E11" s="1"/>
  <c r="V10"/>
  <c r="T10"/>
  <c r="S10"/>
  <c r="C10"/>
  <c r="Z9" s="1"/>
  <c r="AA9" s="1"/>
  <c r="E10" s="1"/>
  <c r="S9"/>
  <c r="K17"/>
  <c r="J13"/>
  <c r="J17" s="1"/>
  <c r="H11"/>
  <c r="H13" s="1"/>
  <c r="H15" s="1"/>
  <c r="H17" s="1"/>
  <c r="H19" s="1"/>
  <c r="H21" s="1"/>
  <c r="H23" s="1"/>
  <c r="H25" s="1"/>
  <c r="H27" s="1"/>
  <c r="H29" s="1"/>
  <c r="G17"/>
  <c r="Z26" i="18"/>
  <c r="V12"/>
  <c r="V29"/>
  <c r="T29"/>
  <c r="T12"/>
  <c r="S11"/>
  <c r="C28"/>
  <c r="Z30"/>
  <c r="AA30" s="1"/>
  <c r="C30"/>
  <c r="Z29" s="1"/>
  <c r="AA29" s="1"/>
  <c r="V30"/>
  <c r="T30"/>
  <c r="S30"/>
  <c r="C29"/>
  <c r="Z28" s="1"/>
  <c r="AA28" s="1"/>
  <c r="E29" s="1"/>
  <c r="S29"/>
  <c r="Z27"/>
  <c r="AA27" s="1"/>
  <c r="V28"/>
  <c r="T28"/>
  <c r="S28"/>
  <c r="C27"/>
  <c r="V27"/>
  <c r="T27"/>
  <c r="S27"/>
  <c r="C26"/>
  <c r="Z25" s="1"/>
  <c r="AA25" s="1"/>
  <c r="E26" s="1"/>
  <c r="V26"/>
  <c r="T26"/>
  <c r="S26"/>
  <c r="K26"/>
  <c r="C25"/>
  <c r="Z24" s="1"/>
  <c r="AA24" s="1"/>
  <c r="E25" s="1"/>
  <c r="V25"/>
  <c r="T25"/>
  <c r="S25"/>
  <c r="C24"/>
  <c r="Z23" s="1"/>
  <c r="AA23" s="1"/>
  <c r="E24" s="1"/>
  <c r="V24"/>
  <c r="T24"/>
  <c r="S24"/>
  <c r="G24"/>
  <c r="G28" s="1"/>
  <c r="C23"/>
  <c r="Z22" s="1"/>
  <c r="AA22" s="1"/>
  <c r="E23" s="1"/>
  <c r="V23"/>
  <c r="T23"/>
  <c r="S23"/>
  <c r="C22"/>
  <c r="Z21" s="1"/>
  <c r="AA21" s="1"/>
  <c r="E22" s="1"/>
  <c r="V22"/>
  <c r="T22"/>
  <c r="S22"/>
  <c r="C21"/>
  <c r="Z20" s="1"/>
  <c r="AA20" s="1"/>
  <c r="E21" s="1"/>
  <c r="V21"/>
  <c r="T21"/>
  <c r="S21"/>
  <c r="C20"/>
  <c r="Z19" s="1"/>
  <c r="AA19" s="1"/>
  <c r="E20" s="1"/>
  <c r="V20"/>
  <c r="T20"/>
  <c r="S20"/>
  <c r="C19"/>
  <c r="Z18" s="1"/>
  <c r="AA18" s="1"/>
  <c r="E19" s="1"/>
  <c r="V19"/>
  <c r="T19"/>
  <c r="S19"/>
  <c r="C18"/>
  <c r="Z17" s="1"/>
  <c r="AA17" s="1"/>
  <c r="E18" s="1"/>
  <c r="V18"/>
  <c r="T18"/>
  <c r="S18"/>
  <c r="K18"/>
  <c r="J18"/>
  <c r="C17"/>
  <c r="Z16" s="1"/>
  <c r="AA16" s="1"/>
  <c r="E17" s="1"/>
  <c r="V17"/>
  <c r="T17"/>
  <c r="S17"/>
  <c r="C16"/>
  <c r="Z15" s="1"/>
  <c r="AA15" s="1"/>
  <c r="E16" s="1"/>
  <c r="V16"/>
  <c r="T16"/>
  <c r="S16"/>
  <c r="K28"/>
  <c r="J24"/>
  <c r="C15"/>
  <c r="Z14" s="1"/>
  <c r="AA14" s="1"/>
  <c r="E15" s="1"/>
  <c r="V15"/>
  <c r="T15"/>
  <c r="S15"/>
  <c r="C14"/>
  <c r="Z13" s="1"/>
  <c r="AA13" s="1"/>
  <c r="E14" s="1"/>
  <c r="V14"/>
  <c r="T14"/>
  <c r="S14"/>
  <c r="C13"/>
  <c r="Z12" s="1"/>
  <c r="AA12" s="1"/>
  <c r="E13" s="1"/>
  <c r="V13"/>
  <c r="T13"/>
  <c r="S13"/>
  <c r="C12"/>
  <c r="Z11" s="1"/>
  <c r="AA11" s="1"/>
  <c r="E12" s="1"/>
  <c r="S12"/>
  <c r="H11"/>
  <c r="H13" s="1"/>
  <c r="H15" s="1"/>
  <c r="H17" s="1"/>
  <c r="H19" s="1"/>
  <c r="H21" s="1"/>
  <c r="H23" s="1"/>
  <c r="H25" s="1"/>
  <c r="H27" s="1"/>
  <c r="H28" s="1"/>
  <c r="H30" s="1"/>
  <c r="Z10"/>
  <c r="AA10" s="1"/>
  <c r="E11" s="1"/>
  <c r="AA9"/>
  <c r="Z9"/>
  <c r="S9"/>
  <c r="Z8"/>
  <c r="AA8" s="1"/>
  <c r="E9" s="1"/>
  <c r="Z7"/>
  <c r="Z11" i="17"/>
  <c r="Y11"/>
  <c r="V11"/>
  <c r="T11"/>
  <c r="S11"/>
  <c r="C11"/>
  <c r="Y10"/>
  <c r="Z10" s="1"/>
  <c r="V10"/>
  <c r="T10"/>
  <c r="S10"/>
  <c r="H10"/>
  <c r="H11" s="1"/>
  <c r="C10"/>
  <c r="Y9" s="1"/>
  <c r="Z9" s="1"/>
  <c r="E10" s="1"/>
  <c r="Y8"/>
  <c r="Z8" s="1"/>
  <c r="V15" i="16"/>
  <c r="V16"/>
  <c r="V17"/>
  <c r="V14"/>
  <c r="V10"/>
  <c r="T15"/>
  <c r="T16"/>
  <c r="T17"/>
  <c r="T14"/>
  <c r="T11"/>
  <c r="T10"/>
  <c r="S23"/>
  <c r="J23"/>
  <c r="J21"/>
  <c r="J17"/>
  <c r="J15"/>
  <c r="J19" s="1"/>
  <c r="J25" s="1"/>
  <c r="H11"/>
  <c r="H13" s="1"/>
  <c r="H10"/>
  <c r="G13"/>
  <c r="G15" s="1"/>
  <c r="G17" s="1"/>
  <c r="C15"/>
  <c r="C16"/>
  <c r="C17"/>
  <c r="C14"/>
  <c r="Z10"/>
  <c r="C10"/>
  <c r="S21"/>
  <c r="S13"/>
  <c r="AA11"/>
  <c r="S14"/>
  <c r="AA25"/>
  <c r="V25"/>
  <c r="T25"/>
  <c r="S25"/>
  <c r="C25"/>
  <c r="AA24" s="1"/>
  <c r="V24"/>
  <c r="T24"/>
  <c r="S24"/>
  <c r="C24"/>
  <c r="AA23" s="1"/>
  <c r="G23"/>
  <c r="AA21"/>
  <c r="AA19"/>
  <c r="S19"/>
  <c r="AA17"/>
  <c r="S17"/>
  <c r="AA16"/>
  <c r="S16"/>
  <c r="AA15"/>
  <c r="S15"/>
  <c r="K19"/>
  <c r="AA14"/>
  <c r="V11"/>
  <c r="S11"/>
  <c r="C11"/>
  <c r="S10"/>
  <c r="AA9"/>
  <c r="S9"/>
  <c r="Z8"/>
  <c r="AA8" s="1"/>
  <c r="E9" s="1"/>
  <c r="Z7"/>
  <c r="Z7" i="15"/>
  <c r="Z31"/>
  <c r="AA31" s="1"/>
  <c r="V31"/>
  <c r="T31"/>
  <c r="S31"/>
  <c r="F31"/>
  <c r="C31"/>
  <c r="Z30" s="1"/>
  <c r="AA30" s="1"/>
  <c r="V30"/>
  <c r="T30"/>
  <c r="S30"/>
  <c r="C30"/>
  <c r="Z29" s="1"/>
  <c r="AA29" s="1"/>
  <c r="E30" s="1"/>
  <c r="S29"/>
  <c r="Z28"/>
  <c r="AA28" s="1"/>
  <c r="E29" s="1"/>
  <c r="Z27"/>
  <c r="AA27" s="1"/>
  <c r="V27"/>
  <c r="T27"/>
  <c r="S27"/>
  <c r="C27"/>
  <c r="Z26" s="1"/>
  <c r="AA26" s="1"/>
  <c r="E27" s="1"/>
  <c r="V26"/>
  <c r="T26"/>
  <c r="S26"/>
  <c r="C26"/>
  <c r="Z25" s="1"/>
  <c r="AA25" s="1"/>
  <c r="E26" s="1"/>
  <c r="V25"/>
  <c r="T25"/>
  <c r="S25"/>
  <c r="K25"/>
  <c r="C25"/>
  <c r="Z24" s="1"/>
  <c r="AA24" s="1"/>
  <c r="E25" s="1"/>
  <c r="V24"/>
  <c r="T24"/>
  <c r="S24"/>
  <c r="C24"/>
  <c r="Z23" s="1"/>
  <c r="AA23" s="1"/>
  <c r="E24" s="1"/>
  <c r="V23"/>
  <c r="T23"/>
  <c r="S23"/>
  <c r="C23"/>
  <c r="Z22" s="1"/>
  <c r="AA22" s="1"/>
  <c r="E23" s="1"/>
  <c r="V22"/>
  <c r="T22"/>
  <c r="S22"/>
  <c r="C22"/>
  <c r="Z21" s="1"/>
  <c r="AA21" s="1"/>
  <c r="E22" s="1"/>
  <c r="V21"/>
  <c r="T21"/>
  <c r="S21"/>
  <c r="C21"/>
  <c r="Z20" s="1"/>
  <c r="AA20" s="1"/>
  <c r="E21" s="1"/>
  <c r="V20"/>
  <c r="T20"/>
  <c r="S20"/>
  <c r="C20"/>
  <c r="Z19" s="1"/>
  <c r="AA19" s="1"/>
  <c r="E20" s="1"/>
  <c r="V19"/>
  <c r="T19"/>
  <c r="S19"/>
  <c r="C19"/>
  <c r="Z18" s="1"/>
  <c r="AA18" s="1"/>
  <c r="E19" s="1"/>
  <c r="V18"/>
  <c r="T18"/>
  <c r="S18"/>
  <c r="C18"/>
  <c r="Z17" s="1"/>
  <c r="AA17" s="1"/>
  <c r="E18" s="1"/>
  <c r="V17"/>
  <c r="T17"/>
  <c r="S17"/>
  <c r="K17"/>
  <c r="J17"/>
  <c r="C17"/>
  <c r="Z16" s="1"/>
  <c r="AA16" s="1"/>
  <c r="E17" s="1"/>
  <c r="V16"/>
  <c r="T16"/>
  <c r="S16"/>
  <c r="C16"/>
  <c r="Z15" s="1"/>
  <c r="AA15" s="1"/>
  <c r="E16" s="1"/>
  <c r="V15"/>
  <c r="T15"/>
  <c r="S15"/>
  <c r="C15"/>
  <c r="Z14" s="1"/>
  <c r="AA14" s="1"/>
  <c r="E15" s="1"/>
  <c r="V14"/>
  <c r="T14"/>
  <c r="S14"/>
  <c r="C14"/>
  <c r="Z13" s="1"/>
  <c r="AA13" s="1"/>
  <c r="E14" s="1"/>
  <c r="V13"/>
  <c r="T13"/>
  <c r="S13"/>
  <c r="C13"/>
  <c r="Z12" s="1"/>
  <c r="AA12" s="1"/>
  <c r="E13" s="1"/>
  <c r="V12"/>
  <c r="T12"/>
  <c r="S12"/>
  <c r="C12"/>
  <c r="Z11" s="1"/>
  <c r="AA11" s="1"/>
  <c r="E12" s="1"/>
  <c r="S11"/>
  <c r="K15"/>
  <c r="K19" s="1"/>
  <c r="K23" s="1"/>
  <c r="K27" s="1"/>
  <c r="J15"/>
  <c r="J19" s="1"/>
  <c r="J23" s="1"/>
  <c r="I14"/>
  <c r="I16" s="1"/>
  <c r="I18" s="1"/>
  <c r="H11"/>
  <c r="H13" s="1"/>
  <c r="H15" s="1"/>
  <c r="H17" s="1"/>
  <c r="H19" s="1"/>
  <c r="H21" s="1"/>
  <c r="H23" s="1"/>
  <c r="H25" s="1"/>
  <c r="H27" s="1"/>
  <c r="H29" s="1"/>
  <c r="H31" s="1"/>
  <c r="G15"/>
  <c r="G23" s="1"/>
  <c r="G27" s="1"/>
  <c r="Z10"/>
  <c r="AA10" s="1"/>
  <c r="E11" s="1"/>
  <c r="Z9"/>
  <c r="AA9" s="1"/>
  <c r="S9"/>
  <c r="Z8"/>
  <c r="AA8" s="1"/>
  <c r="E9" s="1"/>
  <c r="V10" i="14"/>
  <c r="T10"/>
  <c r="H10"/>
  <c r="C10"/>
  <c r="Y11"/>
  <c r="Z11" s="1"/>
  <c r="V11"/>
  <c r="T11"/>
  <c r="S11"/>
  <c r="C11"/>
  <c r="Y10" s="1"/>
  <c r="Z10" s="1"/>
  <c r="S10"/>
  <c r="Y9"/>
  <c r="Z9" s="1"/>
  <c r="E10" s="1"/>
  <c r="Y8"/>
  <c r="Z8" s="1"/>
  <c r="V13" i="4"/>
  <c r="V14"/>
  <c r="V15"/>
  <c r="V16"/>
  <c r="V17"/>
  <c r="V18"/>
  <c r="V19"/>
  <c r="V20"/>
  <c r="V21"/>
  <c r="V22"/>
  <c r="V23"/>
  <c r="V24"/>
  <c r="V25"/>
  <c r="V26"/>
  <c r="V27"/>
  <c r="V28"/>
  <c r="V29"/>
  <c r="V30"/>
  <c r="V31"/>
  <c r="V12"/>
  <c r="T13"/>
  <c r="T14"/>
  <c r="T15"/>
  <c r="T16"/>
  <c r="T17"/>
  <c r="T18"/>
  <c r="T19"/>
  <c r="T20"/>
  <c r="T21"/>
  <c r="T22"/>
  <c r="T23"/>
  <c r="T24"/>
  <c r="T25"/>
  <c r="T26"/>
  <c r="T27"/>
  <c r="T28"/>
  <c r="T29"/>
  <c r="T30"/>
  <c r="T31"/>
  <c r="T12"/>
  <c r="S11"/>
  <c r="S12"/>
  <c r="S13"/>
  <c r="S14"/>
  <c r="S15"/>
  <c r="S16"/>
  <c r="S17"/>
  <c r="S18"/>
  <c r="S19"/>
  <c r="S20"/>
  <c r="S21"/>
  <c r="S22"/>
  <c r="S23"/>
  <c r="S24"/>
  <c r="S25"/>
  <c r="S26"/>
  <c r="S27"/>
  <c r="S28"/>
  <c r="S29"/>
  <c r="S30"/>
  <c r="S31"/>
  <c r="M17"/>
  <c r="M21" s="1"/>
  <c r="M25" s="1"/>
  <c r="M11"/>
  <c r="M15" s="1"/>
  <c r="M19" s="1"/>
  <c r="M23" s="1"/>
  <c r="M27" s="1"/>
  <c r="K25"/>
  <c r="K17"/>
  <c r="L11"/>
  <c r="S9"/>
  <c r="K11"/>
  <c r="K15" s="1"/>
  <c r="K19" s="1"/>
  <c r="K23" s="1"/>
  <c r="K27" s="1"/>
  <c r="J29"/>
  <c r="J17"/>
  <c r="J21" s="1"/>
  <c r="J11"/>
  <c r="J15" s="1"/>
  <c r="J19" s="1"/>
  <c r="J23" s="1"/>
  <c r="J27" s="1"/>
  <c r="J31" s="1"/>
  <c r="I11"/>
  <c r="I12" s="1"/>
  <c r="I14" s="1"/>
  <c r="I16" s="1"/>
  <c r="I18" s="1"/>
  <c r="I20" s="1"/>
  <c r="I22" s="1"/>
  <c r="I24" s="1"/>
  <c r="I26" s="1"/>
  <c r="H11"/>
  <c r="H12" s="1"/>
  <c r="H14" s="1"/>
  <c r="H16" s="1"/>
  <c r="H18" s="1"/>
  <c r="H20" s="1"/>
  <c r="H22" s="1"/>
  <c r="H24" s="1"/>
  <c r="H26" s="1"/>
  <c r="H28" s="1"/>
  <c r="H30" s="1"/>
  <c r="G11"/>
  <c r="G15" s="1"/>
  <c r="G19" s="1"/>
  <c r="G23" s="1"/>
  <c r="G27" s="1"/>
  <c r="F31"/>
  <c r="C13"/>
  <c r="C14"/>
  <c r="Z13" s="1"/>
  <c r="AA13" s="1"/>
  <c r="E14" s="1"/>
  <c r="C15"/>
  <c r="Z14" s="1"/>
  <c r="AA14" s="1"/>
  <c r="E15" s="1"/>
  <c r="C16"/>
  <c r="Z15" s="1"/>
  <c r="AA15" s="1"/>
  <c r="E16" s="1"/>
  <c r="C17"/>
  <c r="C18"/>
  <c r="Z17" s="1"/>
  <c r="AA17" s="1"/>
  <c r="E18" s="1"/>
  <c r="C19"/>
  <c r="C20"/>
  <c r="Z19" s="1"/>
  <c r="AA19" s="1"/>
  <c r="E20" s="1"/>
  <c r="C21"/>
  <c r="C22"/>
  <c r="Z21" s="1"/>
  <c r="AA21" s="1"/>
  <c r="E22" s="1"/>
  <c r="C23"/>
  <c r="Z22" s="1"/>
  <c r="AA22" s="1"/>
  <c r="E23" s="1"/>
  <c r="C24"/>
  <c r="Z23" s="1"/>
  <c r="AA23" s="1"/>
  <c r="E24" s="1"/>
  <c r="C25"/>
  <c r="C26"/>
  <c r="AA25" s="1"/>
  <c r="E26" s="1"/>
  <c r="C27"/>
  <c r="Z26" s="1"/>
  <c r="AA26" s="1"/>
  <c r="E27" s="1"/>
  <c r="C28"/>
  <c r="Z27" s="1"/>
  <c r="AA27" s="1"/>
  <c r="E28" s="1"/>
  <c r="C29"/>
  <c r="C30"/>
  <c r="Z29" s="1"/>
  <c r="AA29" s="1"/>
  <c r="E30" s="1"/>
  <c r="C31"/>
  <c r="Z30" s="1"/>
  <c r="AA30" s="1"/>
  <c r="E31" s="1"/>
  <c r="C12"/>
  <c r="Z9"/>
  <c r="AA9"/>
  <c r="Z10"/>
  <c r="AA10" s="1"/>
  <c r="E11" s="1"/>
  <c r="Z11"/>
  <c r="AA11" s="1"/>
  <c r="E12" s="1"/>
  <c r="Z12"/>
  <c r="AA12" s="1"/>
  <c r="E13" s="1"/>
  <c r="Z16"/>
  <c r="AA16" s="1"/>
  <c r="E17" s="1"/>
  <c r="Z18"/>
  <c r="AA18" s="1"/>
  <c r="E19" s="1"/>
  <c r="Z20"/>
  <c r="AA20" s="1"/>
  <c r="E21" s="1"/>
  <c r="Z24"/>
  <c r="AA24" s="1"/>
  <c r="E25" s="1"/>
  <c r="Z28"/>
  <c r="AA28" s="1"/>
  <c r="E29" s="1"/>
  <c r="Z31"/>
  <c r="AA31" s="1"/>
  <c r="Z8"/>
  <c r="AA8" s="1"/>
  <c r="E9" s="1"/>
  <c r="T19" i="53" l="1"/>
  <c r="U19" s="1"/>
  <c r="W18"/>
  <c r="V19" s="1"/>
  <c r="H15" i="40"/>
  <c r="H14"/>
  <c r="H16" s="1"/>
  <c r="D32" i="28"/>
  <c r="W28"/>
  <c r="X28" s="1"/>
  <c r="W27"/>
  <c r="X27" s="1"/>
  <c r="W26"/>
  <c r="X26" s="1"/>
  <c r="W16"/>
  <c r="X16" s="1"/>
  <c r="E11"/>
  <c r="I23" i="15"/>
  <c r="I20" i="19"/>
  <c r="I22" s="1"/>
  <c r="I26" i="15"/>
  <c r="I13" i="4"/>
  <c r="I15" s="1"/>
  <c r="I17" s="1"/>
  <c r="I19" s="1"/>
  <c r="I21" s="1"/>
  <c r="I23" s="1"/>
  <c r="I25" s="1"/>
  <c r="I27" s="1"/>
  <c r="I31" s="1"/>
  <c r="K27" i="28"/>
  <c r="K29" s="1"/>
  <c r="K31" s="1"/>
  <c r="K33" s="1"/>
  <c r="K35" s="1"/>
  <c r="K37" s="1"/>
  <c r="K39" s="1"/>
  <c r="K19"/>
  <c r="K21"/>
  <c r="K23"/>
  <c r="K25"/>
  <c r="H10" i="19"/>
  <c r="H12" s="1"/>
  <c r="H14" s="1"/>
  <c r="H16" s="1"/>
  <c r="H18" s="1"/>
  <c r="H20" s="1"/>
  <c r="H22" s="1"/>
  <c r="H24" s="1"/>
  <c r="H26" s="1"/>
  <c r="H28" s="1"/>
  <c r="AA26" i="18"/>
  <c r="E27" s="1"/>
  <c r="H12"/>
  <c r="H14" s="1"/>
  <c r="H16" s="1"/>
  <c r="H18" s="1"/>
  <c r="H20" s="1"/>
  <c r="H22" s="1"/>
  <c r="H24" s="1"/>
  <c r="H26" s="1"/>
  <c r="H15" i="16"/>
  <c r="H17" s="1"/>
  <c r="H19" s="1"/>
  <c r="H21" s="1"/>
  <c r="H23" s="1"/>
  <c r="AA10"/>
  <c r="AA13"/>
  <c r="H12" i="15"/>
  <c r="H14" s="1"/>
  <c r="H16" s="1"/>
  <c r="H18" s="1"/>
  <c r="H20" s="1"/>
  <c r="H22" s="1"/>
  <c r="H24" s="1"/>
  <c r="H26" s="1"/>
  <c r="H13" i="4"/>
  <c r="H15" s="1"/>
  <c r="H17" s="1"/>
  <c r="H19" s="1"/>
  <c r="H21" s="1"/>
  <c r="H23" s="1"/>
  <c r="H25" s="1"/>
  <c r="H27" s="1"/>
  <c r="H29" s="1"/>
  <c r="H31" s="1"/>
  <c r="H11" i="14"/>
  <c r="T20" i="53" l="1"/>
  <c r="U20" s="1"/>
  <c r="W19"/>
  <c r="V20" s="1"/>
  <c r="D33" i="28"/>
  <c r="C33"/>
  <c r="I24" i="19"/>
  <c r="I27"/>
  <c r="H25" i="16"/>
  <c r="H24"/>
  <c r="H14"/>
  <c r="H16" s="1"/>
  <c r="T21" i="53" l="1"/>
  <c r="U21" s="1"/>
  <c r="W20"/>
  <c r="V21" s="1"/>
  <c r="D34" i="28"/>
  <c r="C34"/>
  <c r="W22"/>
  <c r="X22" s="1"/>
  <c r="T22" i="53" l="1"/>
  <c r="U22" s="1"/>
  <c r="W21"/>
  <c r="V22" s="1"/>
  <c r="D35" i="28"/>
  <c r="C35"/>
  <c r="W24"/>
  <c r="X24" s="1"/>
  <c r="W23"/>
  <c r="X23" s="1"/>
  <c r="T23" i="53" l="1"/>
  <c r="U23" s="1"/>
  <c r="W22"/>
  <c r="V23" s="1"/>
  <c r="D36" i="28"/>
  <c r="C36"/>
  <c r="W34"/>
  <c r="X34" s="1"/>
  <c r="T24" i="53" l="1"/>
  <c r="U24" s="1"/>
  <c r="W23"/>
  <c r="V24" s="1"/>
  <c r="D37" i="28"/>
  <c r="D38" s="1"/>
  <c r="C37"/>
  <c r="T25" i="53" l="1"/>
  <c r="U25" s="1"/>
  <c r="W24"/>
  <c r="V25" s="1"/>
  <c r="C39" i="28"/>
  <c r="D10" i="40"/>
  <c r="Z8" s="1"/>
  <c r="AA8" s="1"/>
  <c r="E10" s="1"/>
  <c r="Z11"/>
  <c r="AA11" s="1"/>
  <c r="U10"/>
  <c r="W10"/>
  <c r="D13"/>
  <c r="D14"/>
  <c r="D15"/>
  <c r="U13"/>
  <c r="U14"/>
  <c r="U15"/>
  <c r="W13"/>
  <c r="W14"/>
  <c r="W15"/>
  <c r="T26" i="53" l="1"/>
  <c r="U26" s="1"/>
  <c r="W25"/>
  <c r="V26" s="1"/>
  <c r="T27" l="1"/>
  <c r="U27" s="1"/>
  <c r="W26"/>
  <c r="V27" s="1"/>
  <c r="T28" l="1"/>
  <c r="U28" s="1"/>
  <c r="W27"/>
  <c r="V28" s="1"/>
  <c r="T29" l="1"/>
  <c r="U29" s="1"/>
  <c r="W28"/>
  <c r="V29" s="1"/>
  <c r="T30" l="1"/>
  <c r="U30" s="1"/>
  <c r="W29"/>
  <c r="V30" s="1"/>
  <c r="T31" l="1"/>
  <c r="U31" s="1"/>
  <c r="W30"/>
  <c r="V31" s="1"/>
  <c r="T32" l="1"/>
  <c r="U32" s="1"/>
  <c r="W31"/>
  <c r="V32" s="1"/>
  <c r="T33" l="1"/>
  <c r="U33" s="1"/>
  <c r="W32"/>
  <c r="V33" s="1"/>
  <c r="T34" l="1"/>
  <c r="U34" s="1"/>
  <c r="W33"/>
  <c r="V34" s="1"/>
  <c r="T35" l="1"/>
  <c r="U35" s="1"/>
  <c r="W35" s="1"/>
  <c r="W34"/>
  <c r="V35" s="1"/>
</calcChain>
</file>

<file path=xl/sharedStrings.xml><?xml version="1.0" encoding="utf-8"?>
<sst xmlns="http://schemas.openxmlformats.org/spreadsheetml/2006/main" count="2728" uniqueCount="672">
  <si>
    <t>SL.No</t>
  </si>
  <si>
    <t>Reach in KM</t>
  </si>
  <si>
    <t>Hydraulic  Particulars</t>
  </si>
  <si>
    <t>Full Supply  Level</t>
  </si>
  <si>
    <t>Remarks</t>
  </si>
  <si>
    <t>TO</t>
  </si>
  <si>
    <t>Distance          (IN Mts)</t>
  </si>
  <si>
    <t>Required Discharge (Cumecs)</t>
  </si>
  <si>
    <t>F.S.D          (IN Mts)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</si>
  <si>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</si>
  <si>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</si>
  <si>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</si>
  <si>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</si>
  <si>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</si>
  <si>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</si>
  <si>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</si>
  <si>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</si>
  <si>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</si>
  <si>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</si>
  <si>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</si>
  <si>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</si>
  <si>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</si>
  <si>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</si>
  <si>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</si>
  <si>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t.c.f //</t>
  </si>
  <si>
    <t xml:space="preserve">Total </t>
  </si>
  <si>
    <t>Velocity 
M/Sec</t>
  </si>
  <si>
    <t>Bed Width                (In Mts)</t>
  </si>
  <si>
    <t>Reach No</t>
  </si>
  <si>
    <t>From</t>
  </si>
  <si>
    <t>DueTo  CM  &amp; CD Structures</t>
  </si>
  <si>
    <t>AT                   Start                 (M)</t>
  </si>
  <si>
    <t>AT            End           (M)</t>
  </si>
  <si>
    <t>AT                   Start                  (M)</t>
  </si>
  <si>
    <t>AT            End        (M)</t>
  </si>
  <si>
    <t>Due To Bed Fall</t>
  </si>
  <si>
    <t xml:space="preserve">Bed Level </t>
  </si>
  <si>
    <t>Loss (m)</t>
  </si>
  <si>
    <t>FULL CUTTING</t>
  </si>
  <si>
    <t>PRTIAL CUTTING AND FILLING</t>
  </si>
  <si>
    <t>F.R AND H.D.R</t>
  </si>
  <si>
    <t>ALL SOILS,HDR &amp; F.F</t>
  </si>
  <si>
    <t xml:space="preserve">Sd/-(dt.19.03.08)                                        Executive Engineer                            Canals-II Division                   </t>
  </si>
  <si>
    <t xml:space="preserve">Sd/-(dt.19.03.2008)                            (I.S.N.RAJU)                                    Chief Engineer                                                Central Designs Orginisation                   Hyderabad.   </t>
  </si>
  <si>
    <t>(H.N.S.S. PHASE-2,PACKAGE NO.1  FROM KM 216.300 TO 228.700/230.000)</t>
  </si>
  <si>
    <t>TRANSITION</t>
  </si>
  <si>
    <t>1.00 : 1</t>
  </si>
  <si>
    <t>1)  Co-efficiect of Rugosity  :0.018</t>
  </si>
  <si>
    <t>THE H.P'S AND ALIGNMENT PROPSALS FURNISHED BY ENC/TGP/SKHT VIDE LR Dt:28-2-2008 ARE VETTED AND APPROVED</t>
  </si>
  <si>
    <t>(H.N.S.S. PHASE-2,PACKAGE NO.2)</t>
  </si>
  <si>
    <t xml:space="preserve">  HYDRAULIC PARTICULARS  HNSS MAIN CANAL(STAGE-II) FROM KM 230.000 TO 244.293/245.000</t>
  </si>
  <si>
    <t>FSL AT KM 230.000 AS PER  AGREEMENT BASIC PARAMETERS +462.687</t>
  </si>
  <si>
    <t>H.R WATER PRISM</t>
  </si>
  <si>
    <t>H.R AND F&amp;F</t>
  </si>
  <si>
    <t>BANKING SECTION BED FILLING MAX 5.0 METERS</t>
  </si>
  <si>
    <t>ALL SOILS,HDR &amp; F.F(AQUEDUCT PROPOSED) AT KM 237.850</t>
  </si>
  <si>
    <t>FULL CUTTING DEPTH VARING FROM 2.7M TO 10.60M</t>
  </si>
  <si>
    <t xml:space="preserve">2) THE PROPOSED ALIGNMENT AND H.P.'S FURNISHED VIDE LR. NO. ENC/SKHT/HNSS/PHASE-II,PK-2/04 DT. 28-1-2008 ARE VETTED AND APPROVED. SUBJECT TO PROVIDING OF NECESSARY PROTECTION WORKS AS PER SITE CONDITIONS IN EMBANKMENT AND BED FILLING REACHES FROM KM. 237.300 TO KM. 237.975 AND FROM KM. 240.025 TO KM. 240.500 </t>
  </si>
  <si>
    <t xml:space="preserve">4) THE LIST OF STRUCTI RES SHALL BE FINALISED SEPERATELY ON RECEIPT OF PROPOSALS AS PER SITE CONDITIONS AND AGREEMENT FROM ENC. TGP, SRIKALAHASTI. </t>
  </si>
  <si>
    <t xml:space="preserve">3) THE H.P.S IN H.R. REACHES i.e. FROM KM. 230.500 TO 231.375 AND FROM KM. 241.600 TO 242.150 ARE WITH HOLD FOR WANT OF ACTUAL BORE HOLE DATA. </t>
  </si>
  <si>
    <t xml:space="preserve">Sd/-(dt.20.02.2008)                            (I.S.N.RAJU)                                    Chief Engineer                                                Central Designs Orginisation                   Hyderabad.   </t>
  </si>
  <si>
    <t>(H.N.S.S. PHASE-2,PACKAGE NO.3)</t>
  </si>
  <si>
    <t xml:space="preserve">  HYDRAULIC PARTICULARS  HNSS MAIN CANAL(STAGE-II) FROM KM 245.000 TO 252.000 AND KM 252.850 TO 258.800</t>
  </si>
  <si>
    <t>FSL AT KM 245.000 AS PER  AGREEMENT BASIC PARAMETERS +461.250</t>
  </si>
  <si>
    <t xml:space="preserve">  HYDRAULIC PARTICULARS  HNSS MAIN CANAL(STAGE-II) FROM KM 258.800 TO 260.000)</t>
  </si>
  <si>
    <t>259.225/260.000</t>
  </si>
  <si>
    <t>1.50 : 1</t>
  </si>
  <si>
    <t xml:space="preserve">FSL AT KM 260.000 AS PER PK-2 AGREEMENT BASIC PARAMETERS </t>
  </si>
  <si>
    <t>2 The list of structures of the package 3 shall be finalised seperately on receipt of proposals as per site conditions and agreement from ENC, T.G.P SriKalahasti.</t>
  </si>
  <si>
    <t>(H.N.S.S. PHASE-2,PACKAGE NO.4)</t>
  </si>
  <si>
    <t xml:space="preserve">  HYDRAULIC PARTICULARS  HNSS MAIN CANAL(STAGE-II) FROM KM 260.000 TO 260.800 AND FROM KM 271.000 TO KM 279.119/280.000</t>
  </si>
  <si>
    <t>279.190/280.000</t>
  </si>
  <si>
    <t>FULL AND DEEP CUTTING</t>
  </si>
  <si>
    <t>STREAM CROSSING U.T PROPOSED</t>
  </si>
  <si>
    <t>U.T PROPOSED</t>
  </si>
  <si>
    <t>AQUEDUCT PROPOSED</t>
  </si>
  <si>
    <t>(H.N.S.S. PHASE-2,PACKAGE NO.4 FROM KM 260.000 TO 280.000)</t>
  </si>
  <si>
    <t xml:space="preserve">  HYDRAULIC PARTICULARS  HNSS MAIN CANAL(STAGE-II) FROM KM 260.800 TO 271.000</t>
  </si>
  <si>
    <t>1:12300</t>
  </si>
  <si>
    <t>1:10950</t>
  </si>
  <si>
    <t>FSL AT KM 260.00 AS PER AGREENENT +459.863</t>
  </si>
  <si>
    <t>UT PROPOSED</t>
  </si>
  <si>
    <t>FULL BANKING</t>
  </si>
  <si>
    <t>H.D.R &amp; F&amp;F</t>
  </si>
  <si>
    <t>FSL AND TBL CUTTING</t>
  </si>
  <si>
    <t>(H.N.S.S. PHASE-2,PACKAGE NO.5</t>
  </si>
  <si>
    <t xml:space="preserve">  HYDRAULIC PARTICULARS  HNSS MAIN CANAL(STAGE-II) FROM KM 280.000 TO 300.192/300.000)</t>
  </si>
  <si>
    <t>FSL @ KM 280.000 AS PER BASIC PARAMETERS OF AGREEMENT 457.957</t>
  </si>
  <si>
    <t>F&amp;F</t>
  </si>
  <si>
    <t xml:space="preserve">Sd/-(dt.23.10.2007)                            (I.S.N.RAJU)                                    Chief Engineer                                                Central Designs Orginisation                   Hyderabad.   </t>
  </si>
  <si>
    <t xml:space="preserve">Sd/-(dt.23.10.2007)                      Superintending Engineer          B&amp;Cs CIRCLE,                           Central Designs Orginisation                   Hyderabad.   </t>
  </si>
  <si>
    <t xml:space="preserve">3) The list of structures and protection works shall be finalised seperaetly on recipt of proposals from the C.E (P) Ananthapur.
</t>
  </si>
  <si>
    <t xml:space="preserve">  Co-efficiect of Rugosity  :0.018</t>
  </si>
  <si>
    <t>(H.N.S.S. PHASE-2,PACKAGE NO.5)</t>
  </si>
  <si>
    <t xml:space="preserve">  HYDRAULIC PARTICULARS  HNSS MAIN CANAL(STAGE-II) FROM KM 295.800 TO 299.697/300.000)</t>
  </si>
  <si>
    <t>Reach No.</t>
  </si>
  <si>
    <t>299.697/300.000</t>
  </si>
  <si>
    <t>12.80 TO 14.30</t>
  </si>
  <si>
    <t>FULL CUTTING REACH</t>
  </si>
  <si>
    <t>BANKING AND BED FILLING REACH</t>
  </si>
  <si>
    <t xml:space="preserve">FULL CUTTING </t>
  </si>
  <si>
    <t>FSL AT KM 299.345/300.000 AS  PER  BASIC PARAMETERS OF  AGREEMENT OF PK 7 IS +455.415M (AT START)</t>
  </si>
  <si>
    <t>Co-efficiect of Rugosity  :0.018</t>
  </si>
  <si>
    <t>2) THE ALIGNMENT FROM KM. 295.800 TO 295.925 WHICH IS APPROVED EARLIER IS REVISED AND APPROVED AS PROPOSED BY ENC/TGP/SKHT/HNSS FROM KM. 295.000 TO 299.697/300.000, SUBJECT TO CONDITION THAT NO ACTION IS TAKEN FOR L.A. AND EARTH WORK FROM 295.800 TO 295.925.</t>
  </si>
  <si>
    <t xml:space="preserve"> 3) SUBJECT TO PROVIDING OF NECESSARY PROTECTION WORKS AS PER SITE CONDITIONS IN EMBANKMENT AND BED FILLING REACH FROM KM. 295.975 TO KM. 298.325</t>
  </si>
  <si>
    <t>(H.N.S.S. PHASE-2,PACKAGE NO.5 FROM KM 280.000 TO 300.000)</t>
  </si>
  <si>
    <t xml:space="preserve">  HYDRAULIC PARTICULARS  HNSS MAIN CANAL(STAGE-II) FROM KM 294.000 TO 295.925)</t>
  </si>
  <si>
    <t>FULL CUTTING VARIES FROM 3.20M TO 20.0M REACH</t>
  </si>
  <si>
    <t>PARTIAL CUTTING AND FILLING</t>
  </si>
  <si>
    <t>HDR , FF.</t>
  </si>
  <si>
    <t>NOTE:- The HP's from Km 294.000 to Km 295.925 furnished by CE(P) Anantapur is vetted and approved.</t>
  </si>
  <si>
    <t xml:space="preserve">Sd/-(dt.02.12.2007)                                                                    Chief Engineer                                                Central Designs Orginisation                   Hyderabad.   </t>
  </si>
  <si>
    <t>(H.N.S.S. PHASE-2,PACKAGE NO.7)</t>
  </si>
  <si>
    <t xml:space="preserve">  HYDRAULIC PARTICULARS  HNSS MAIN CANAL(STAGE-II) FROM KM 300.000 TO 310.000</t>
  </si>
  <si>
    <t>FSL AT KM 300.000 AS  PER  CONCEPT PAPER +453.040</t>
  </si>
  <si>
    <t>ALL SOILS &amp; HDR</t>
  </si>
  <si>
    <t xml:space="preserve"> HDR,FF</t>
  </si>
  <si>
    <t xml:space="preserve">Sd/-(dt.13.08.2007)                            (I.S.N.RAJU)                                    Chief Engineer                                                Central Designs Orginisation                   Hyderabad.   </t>
  </si>
  <si>
    <t xml:space="preserve">Sd/-(dt.14.08.2007)                                                           Executive Engineer                                              Canals-II Division                                  Central Designs Orginisation                   Hyderabad.   </t>
  </si>
  <si>
    <t>1) THE ALIGNMENT RECOMMENDED BY THE CE(P) ANANTAPUR  IS RETAINED PROTECTION WORKS AND SUITABLE LENGTH OF STRUCTURE AS PER SITE SHOULD BE PROPOSED IN BED FILLING REACHES.</t>
  </si>
  <si>
    <t xml:space="preserve">  HYDRAULIC PARTICULARS  HNSS MAIN CANAL(STAGE-II) FROM KM 310.000 TO 319.384</t>
  </si>
  <si>
    <t xml:space="preserve">BANKING AND  BED FILLING U.T  PROPOSED </t>
  </si>
  <si>
    <t xml:space="preserve">FULL CUTTING  VARIES FROM </t>
  </si>
  <si>
    <t>FSL AT KM 320.000 AS PER AGREEMENT +453.040 END OF PACKAGE</t>
  </si>
  <si>
    <t>ALL SOILS , HDR &amp; F.F</t>
  </si>
  <si>
    <t xml:space="preserve"> HDR &amp; F.F</t>
  </si>
  <si>
    <t>1) THE PROPOSED H.P'S FURNISHED VIDE LR NO.ENC/TGP/SKHT/HNSS/PHASE-II/PKG-7,DT. 11-3-2008 FROM KM 310.000 TO KM 319.384 ARE VETTED AND APPROVED.</t>
  </si>
  <si>
    <t>2)SUBJECT TO PROVIDING OF NECESSARY PROTECTION WORKS AS PER SITE CONDATIONS IN EMBAKMENT AND BED FILLING REACH FROM 310.600 TO 311.150.</t>
  </si>
  <si>
    <t>3)THE LIST OF STRUCTURES SHALL BE FINALISED SEPERATLY ON RECIPT OF PROPOSAL AS PER SITE CONDATIONS AND AGREEMENT FROM ENC, TGP, SRIKALAHASTI.</t>
  </si>
  <si>
    <t>4)THE HP'S IN THE REACH FROM KM 310.000 TO END OF PACKAGE FOR CANAL DISCHARGE OF 51.68 CUMECS IS APPROVED AS PER GOVERNMENT MEMO NO 40731/MAJ.IRRI.VI/2008-2,DT 28-02-2008.</t>
  </si>
  <si>
    <t xml:space="preserve">Sd/-(dt.17.03.2007)                                                           Executive Engineer                                              Canals-II Division                                  Central Designs Orginisation                   Hyderabad.   </t>
  </si>
  <si>
    <t xml:space="preserve">Sd/-(dt.17.03.2007)                     (I.S.N.RAJU)                                    Chief Engineer                                                Central Designs Orginisation                   Hyderabad.   </t>
  </si>
  <si>
    <t>(H.N.S.S. PHASE-2,PACKAGE NO.7,HNSS MAIN CANAL  FROM KM 300.000 TO 319.884/320.000)</t>
  </si>
  <si>
    <t xml:space="preserve">  HYDRAULIC PARTICULARS  HNSS MAIN CANAL(STAGE-II) FROM KM 319.384 TO 319.884/320.00</t>
  </si>
  <si>
    <t>319.884/320.000</t>
  </si>
  <si>
    <t xml:space="preserve">Sd/-(dt.07.07.2008)                                                           Executive Engineer                                              Canals-II Division                                  Central Designs Orginisation                   Hyderabad.   </t>
  </si>
  <si>
    <t xml:space="preserve">Sd/-(dt.07.07.2008)                    (I.S.N.RAJU)                                    Chief Engineer                                                Central Designs Orginisation                   Hyderabad.   </t>
  </si>
  <si>
    <t>(H.N.S.S. PHASE-2,PACKAGE NO.8 FROM KM 320.000 TO 340.000)</t>
  </si>
  <si>
    <t xml:space="preserve">  HYDRAULIC PARTICULARS  HNSS MAIN CANAL(STAGE-II) FROM KM 324.600 TO 329.450</t>
  </si>
  <si>
    <t xml:space="preserve">ALL SOILS </t>
  </si>
  <si>
    <t>F &amp; F</t>
  </si>
  <si>
    <t xml:space="preserve">ALL SOILS &amp; F,F </t>
  </si>
  <si>
    <t>ALL SOILS F&amp;F HDR, F&amp;F</t>
  </si>
  <si>
    <t>2) The alignment &amp; HP's in the balanace reach up to Km 331.000 of the package and beyond up to end of package -8 at km 340.000 (common point of package -8 &amp; PACKAGE -9) Shall be finalized seperatly on recipt of proposal from ENC/TGP/SKHT as per basic parameters pf Pkg-8</t>
  </si>
  <si>
    <t>3) The list of structures of the entire package will be finalised seperatly on recipt of proposal of the balance alignemtnt and HP's of the package along with L.S of alignment and HP's of the package from ENC/TGP/SKHT.</t>
  </si>
  <si>
    <t xml:space="preserve">  HYDRAULIC PARTICULARS  HNSS MAIN CANAL(STAGE-II) FROM KM 320.000 TO 320.500</t>
  </si>
  <si>
    <t>FSL +320.000 AS PER AGREEMENT BASICS PARAMETERS +453.040</t>
  </si>
  <si>
    <t>PARTIAL CUTTING</t>
  </si>
  <si>
    <t>1) THE H.P'S PROPOSAL IN THE REACH FROM KM 320.00 TO KM 320.500  ALONG WITH CONSENT OF THE AGENCIES ON THE COMMON POINT BETWEEN PACKAGE-7 &amp; PACKAGE-8 FURNISHED VIDE ENC / TGP SKHT Lr No ENC / TGP SKHT HNSS PKG -7 &amp; 8 DT -30-06-2008 ARE VETTED AND APPROVED.</t>
  </si>
  <si>
    <t xml:space="preserve">Sd/-(dt.11.07.2008)                                                           Executive Engineer                                              Canals-II Division                                  Central Designs Orginisation                   Hyderabad.   </t>
  </si>
  <si>
    <t xml:space="preserve">Sd/-(dt.10.07.2008)                    (I.S.N.RAJU)                                    Chief Engineer                                                Central Designs Orginisation                   Hyderabad.   </t>
  </si>
  <si>
    <t>(H.N.S.S. PHASE-2,PACKAGE NO.8 FROM KM 329.450 TO 338.800/340.000)</t>
  </si>
  <si>
    <t xml:space="preserve">  HYDRAULIC PARTICULARS OF AVR HNSS MAIN CANAL(STAGE-II) FROM KM 329.450 TO 338.800/340.000</t>
  </si>
  <si>
    <t>0.50:1</t>
  </si>
  <si>
    <t>Value of n</t>
  </si>
  <si>
    <t>HYDRAULIC PARTICULARS ALREADY APPROVED FROM KM 320.000 TO 329.450</t>
  </si>
  <si>
    <t>DEEP CUTTING      ALL SOILS/HDR F&amp;F / HR</t>
  </si>
  <si>
    <t>PARTIAL CUTTING &amp; PARTIAL EMBAKMENT ALL SOILS HDR, F&amp;F / HR</t>
  </si>
  <si>
    <t>PARTIAL CUTTING &amp; PARTIAL EMBAKMENT ALL SOILS</t>
  </si>
  <si>
    <t>EMBAKMENT ALL SOILS</t>
  </si>
  <si>
    <t>NORMAL CUTTING ALL SOILS HDR,F&amp;F</t>
  </si>
  <si>
    <t>EMBANKMENT ALL SOILS HDR</t>
  </si>
  <si>
    <t>FULL  CUTTING ALL SOILS HDR,F&amp;F</t>
  </si>
  <si>
    <t xml:space="preserve">PARTIAL CUTTING &amp; PARTIAL EMBAKMENT ALL SOILS HDR, F&amp;F </t>
  </si>
  <si>
    <t>PARTIAL CUTTING &amp; PARTIAL EMBAKMENT ALL SOILS HDR, F&amp;F</t>
  </si>
  <si>
    <t>SLRB @ KM 330.625                  UT @ KM 330.682                            SLRB @ KM 330.960</t>
  </si>
  <si>
    <t>UT @ KM 331.445</t>
  </si>
  <si>
    <t>UT @ KM 332.000</t>
  </si>
  <si>
    <t>SP @ KM 332.940                       UT @ KM 333.315             SP @ KM 333.887</t>
  </si>
  <si>
    <t>RAILWAY BRIDGE @ KM 334.295                      DLRB @ KM 334.360</t>
  </si>
  <si>
    <t>UT @ KM 336.475                  UT @ KM 336.775              UT @ KM 336.906</t>
  </si>
  <si>
    <t>SP @ KM 338.127                  SLRB @ KM 338.375</t>
  </si>
  <si>
    <t>CHECK:</t>
  </si>
  <si>
    <t>TOTAL LOSS OF  HEAD =</t>
  </si>
  <si>
    <t>1.016 m</t>
  </si>
  <si>
    <t>DIFFERENCE IN FIRST FSL AND LAST FSL=</t>
  </si>
  <si>
    <t>m =</t>
  </si>
  <si>
    <t>TOTAL LOSS OF HEAD HENCE OK</t>
  </si>
  <si>
    <t>NOTES:</t>
  </si>
  <si>
    <t>i) The proposals for Hydraulic particulars of AVR HNSS PROJECT Phase-II from Km 329.450 to Km 338.808/340.000 of Package-8 furnished vide Lr No.ENC/TGP/SKHT/DW/DD2/AEE/HNSS/ATP/P-8/210 DT 09-02-2011 are vetted as per Govt Memo No 25650/Maj Irr VI/2007 Dt :07-11-2009 subject to providing necessary protection works at curve location of IP Nos 22,24,25,29,30,31 and 32 as per site condations.</t>
  </si>
  <si>
    <t>ii) The first berm level in cutting reaches shall be at FSL + Free board.</t>
  </si>
  <si>
    <t>iii)The project authorites shall ensure that all CM &amp; CD Works are proposed as per site condations and as per IBM estimate.</t>
  </si>
  <si>
    <t xml:space="preserve">Sd/-(dt.01.04.2011)                                                           Executive Engineer                                              Canals-II Division                                  Central Designs Orginisation                   Hyderabad.     </t>
  </si>
  <si>
    <t xml:space="preserve">Sd/-(dt.01.04.2011)        (I.S.N.RAJU)                                    Chief Engineer                                                Central Designs Orginisation                   Hyderabad.   </t>
  </si>
  <si>
    <t>(H.N.S.S. PHASE-2,PACKAGE NO.11)</t>
  </si>
  <si>
    <t xml:space="preserve">  HYDRAULIC PARTICULARS  HNSS MAIN CANAL(STAGE-II) FROM KM 360.000 TO 380.150</t>
  </si>
  <si>
    <t>CROSS REGULATOR</t>
  </si>
  <si>
    <t>BED FILLING REACH DEPTH OF BED FILLING IS ABOUT 3.0M</t>
  </si>
  <si>
    <t xml:space="preserve">FULL CUTTING  </t>
  </si>
  <si>
    <t>AKS/ HDR / F.F</t>
  </si>
  <si>
    <t xml:space="preserve">STREAM CROSSING            U.T PROPOSED </t>
  </si>
  <si>
    <t xml:space="preserve"> HDR &amp; FF</t>
  </si>
  <si>
    <t xml:space="preserve">AQUEDUCT PROPOSED </t>
  </si>
  <si>
    <t>2)SUBJECT TO PROVIDING OF NECESSARY PROTECTION WORKS AS PER SITE CONDATIONS IN EMBAKMENT AND BED FILLING REACH FROM 372.975 TO 374.075 AND FROM KM 367.875 TO 368.150 IN THE ALREADY ALIGNMENT AND HP'S.</t>
  </si>
  <si>
    <t>3)THE LIST OF STRUCTURES OF THE PACKAGE SHALL BE FINALISED SEPERATLY ON RECIPT OF PROPOSAL AS PER SITE CONDATIONS AND AGREEMENT FROM ENC, TGP, SRIKALAHASTI.</t>
  </si>
  <si>
    <t xml:space="preserve">  HYDRAULIC PARTICULARS  HNSS MAIN CANAL(STAGE-II) FROM KM 360.000 TO 380.677/380.000 EXCLUDING TUNNEL PORTION FROM KM 360.000 TO KM 360.400</t>
  </si>
  <si>
    <t>FSL +360.400 AS PER AGREEMENT BASICS PARAMETERS +444.645</t>
  </si>
  <si>
    <t xml:space="preserve">HR REACH, DEEP CUT </t>
  </si>
  <si>
    <t>(H.N.S.S. PHASE-2,PACKAGE NO.13)</t>
  </si>
  <si>
    <t>FSL @ KM 380.000 AS PER AGREEMENT +445.993</t>
  </si>
  <si>
    <t xml:space="preserve">SDR/HDR/F&amp;F/HR </t>
  </si>
  <si>
    <t xml:space="preserve"> FULL CUTTING</t>
  </si>
  <si>
    <t>HR REACH</t>
  </si>
  <si>
    <t>HP's ARE WITH HOLD FOR WANT OF HORE HOLE DATA</t>
  </si>
  <si>
    <t xml:space="preserve"> HR FULL CUTTING VARIES FROM 5.70 M TO 17.10 M </t>
  </si>
  <si>
    <t>FSL @ KM 396.190/400.000 AS PER AGREEMENT +444.208</t>
  </si>
  <si>
    <t>Note: The HP's in the above reaches of packages 13 proposed vide Lr no (1) CE(P)/ATP/P-13/VOL4478CE DT-20-12-2002</t>
  </si>
  <si>
    <t>2) ENCTGS/HNSS/Ph-II/Pkg 13-1 Dt-09.09.2008</t>
  </si>
  <si>
    <t>3) ENCTGS/HNSS/Ph-II/Pkg 13-2  Dt-09.09.2008</t>
  </si>
  <si>
    <t>4) ENCTGS/HNSS/Ph-II/Pkg 13-2  Dt-09.09.2008 are vetted and approved.</t>
  </si>
  <si>
    <t>5)Approved subject to the condations that the ENC TGP/SKHT Shall approach Govt and obtained approval for devation of orginal canal now modified to Tunnel of certain reach.</t>
  </si>
  <si>
    <t xml:space="preserve">Sd/-(dt.16.09.2008)                     (I.S.N.RAJU)                                    Chief Engineer                                                Central Designs Orginisation                   Hyderabad.   </t>
  </si>
  <si>
    <t xml:space="preserve">Sd/-(dt.17.09.2008)                                             Executive Engineer                                              Canals-II Division                                  Central Designs Orginisation                   Hyderabad.   </t>
  </si>
  <si>
    <t xml:space="preserve">  HYDRAULIC PARTICULARS  HNSS MAIN CANAL(STAGE-II) FROM KM 380.500 TO 382.975</t>
  </si>
  <si>
    <t>FSL +380.400 AS PER AGREEMENT BASICS PARAMETERS +446.993</t>
  </si>
  <si>
    <t>PROPOSED AS H.R REACH</t>
  </si>
  <si>
    <t>AKS/HDR/F&amp;F</t>
  </si>
  <si>
    <t>BED FILLING ABOUT 4.0M FOR A LENGTH 350M</t>
  </si>
  <si>
    <t>PARTIAL CUTTING   AND FILLING</t>
  </si>
  <si>
    <t>1) Co-efficiect of Rugosity  :0.018</t>
  </si>
  <si>
    <t>2) HP'S IN HR REACHING FROM KM 380.850 TO KM 381.250 ARE WITH HELD FOR WANT OF BORE HOLE DATA</t>
  </si>
  <si>
    <t xml:space="preserve">  HYDRAULIC PARTICULARS  HNSS MAIN CANAL(STAGE-II) FROM KM 386.500 TO 393.000</t>
  </si>
  <si>
    <t>ALL SOILS,SDR &amp; HDR</t>
  </si>
  <si>
    <t xml:space="preserve">  HYDRAULIC PARTICULARS  HNSS MAIN CANAL(STAGE-II) FROM KM 383.550 TO 394.650</t>
  </si>
  <si>
    <t>0.00:1</t>
  </si>
  <si>
    <t xml:space="preserve">F&amp;F </t>
  </si>
  <si>
    <t xml:space="preserve">PARTIAL CUTTING  FILLING </t>
  </si>
  <si>
    <t xml:space="preserve">PARTIAL CUTTING  </t>
  </si>
  <si>
    <t>BED FILLING ABOUT 3.5M</t>
  </si>
  <si>
    <t xml:space="preserve">PARTIAL CUTTING FILLING </t>
  </si>
  <si>
    <t xml:space="preserve">Note: </t>
  </si>
  <si>
    <t>1) The HP's of the  package with tunnel proposal furnished by ENC/TGP/HNSS/Ph-II/Pkg 13-1 Dt-18.04.2008 are vetted and  approved subject to condation that the ENC will apprise the Government of the deviaion of the agreement.</t>
  </si>
  <si>
    <t>2) The HP's of the package with the tunnel are approved subject to the approval of Governament for the deviation for which the  ENC/TGP/SKHT to approach the Government and seek ratification.</t>
  </si>
  <si>
    <t xml:space="preserve">Sd/-(dt.21.05.2008)                                             Executive Engineer                                              Canals-II Division                                  Central Designs Orginisation                   Hyderabad.   </t>
  </si>
  <si>
    <t xml:space="preserve">  HYDRAULIC PARTICULARS  HNSS MAIN CANAL(STAGE-II) FROM KM 394.700 TO 395.700</t>
  </si>
  <si>
    <t>F&amp;F , HR</t>
  </si>
  <si>
    <t>1)Co-efficiect of Rugosity  :0.018</t>
  </si>
  <si>
    <t>2)THE PROPOSAL OF REVISION OF HP'S IN THE REACH FROM KM 394.700 TO 395.700 FURNISHED VIDE LR NO ENC/TGP/SKHT/DW/DD2/DEE2/HNSS-ATP/PKG-13/731 DT 10/12/2008 IS VETTED AND APPROVED.</t>
  </si>
  <si>
    <t>3)APPROVED SUBJECT TO THE CONDATION THAT ENC/TGP/SKHT SHALL APPROACH THE GOVERNMENT AND OBTAIN APPROVAL FOR DEVIATION OF ORGINAL CANAL NOW MODIFIED TO TUNNEL OF CERTAIN REACH.</t>
  </si>
  <si>
    <t xml:space="preserve">Sd/-(dt.21.01.2009)                                              Executive Engineer                                              Canals-II Division                                  Central Designs Orginisation                   Hyderabad.   </t>
  </si>
  <si>
    <t xml:space="preserve">Sd/-(dt.22.01.2009)                    (I.S.N.RAJU)                                    Chief Engineer                                                Central Designs Orginisation                   Hyderabad.   </t>
  </si>
  <si>
    <t>R</t>
  </si>
  <si>
    <t>1.5:1</t>
  </si>
  <si>
    <t xml:space="preserve">  HYDRAULIC PARTICULARS  HNSS MAIN CANAL(STAGE-II) 1) FROM KM 380.000 TO 380.500, 2) KM 380.850 TO KM 381.250, 3) KM 382.975 TO KM 383.550, 4) KM 385.100 TO KM 385.500,                                                                                     5) KM 394.650 TO KM 395.750, 6) KM 395.750 TO KM 396.190/400.000</t>
  </si>
  <si>
    <t>FSL  @  KM 216.300 AS PER AGREEMENT BASIC PARAMETERS +464.000</t>
  </si>
  <si>
    <t>1:10000</t>
  </si>
  <si>
    <t>Distance          (In Mts)</t>
  </si>
  <si>
    <t>1:13000</t>
  </si>
  <si>
    <t>1:11750</t>
  </si>
  <si>
    <t>1:10500</t>
  </si>
  <si>
    <t>1:11500</t>
  </si>
  <si>
    <t>1:14000</t>
  </si>
  <si>
    <t>1:15000</t>
  </si>
  <si>
    <t>1:14600</t>
  </si>
  <si>
    <t>1:16700</t>
  </si>
  <si>
    <t>1:13350</t>
  </si>
  <si>
    <t>15.00    To 14.50</t>
  </si>
  <si>
    <t>1:12650</t>
  </si>
  <si>
    <t>1:13650</t>
  </si>
  <si>
    <t>1:11250</t>
  </si>
  <si>
    <t>1:12500</t>
  </si>
  <si>
    <t>H.N.S.S. PHASE-2,PACKAGE NO.1</t>
  </si>
  <si>
    <t xml:space="preserve">  HYDRAULIC PARTICULARS  HNSS MAIN CANAL (STAGE-II)  FROM KM 216.300 TO 227.500</t>
  </si>
  <si>
    <t>FSL  @  Km 216.300 As per Agreement basic Parameters +464.000</t>
  </si>
  <si>
    <t>Full cutting</t>
  </si>
  <si>
    <t>To</t>
  </si>
  <si>
    <t>1:10400</t>
  </si>
  <si>
    <t>1:10600</t>
  </si>
  <si>
    <t>1:11300</t>
  </si>
  <si>
    <t>1:12000</t>
  </si>
  <si>
    <t>1:10175</t>
  </si>
  <si>
    <t>1:10350</t>
  </si>
  <si>
    <t>1:11175</t>
  </si>
  <si>
    <t>1:10200</t>
  </si>
  <si>
    <t>NOTES:    1) The H.P's proposals furnished by C.E ( P ) Ananthapur are vetted and approved.</t>
  </si>
  <si>
    <t>Embakment Reach Aqueduct for 150m length from Km 326.250 to Km 326.400 for stream crossing SLB at Km 326.440</t>
  </si>
  <si>
    <t xml:space="preserve">Sd/-(dt.29.10.07)                                        Executive Engineer                            Canals-II Division,CDO, Hyderabad.                   </t>
  </si>
  <si>
    <t xml:space="preserve">Sd/-(dt.27.10.2007)                            (I.S.N.RAJU)                                    Chief Engineer                                                Central Designs Orginisation                   Hyderabad.   </t>
  </si>
  <si>
    <t xml:space="preserve"> F.F</t>
  </si>
  <si>
    <t>2) THE H.P.S PROPOSALS FURNISHED BY THE CE(P), ATP  FROM  KM. 216.300 TO 216.700 AND FROM  KM 218.025 T0 227.500 ARE VETTED AND APPROVED.</t>
  </si>
  <si>
    <t>3) THE H.P.S OF THE REACH FROM Km. 216 700 TO 218.025 SHALL BE FINALISED SEPARATELY ON RECEIPT OF PROPOSALS OF AQUEDUCT ACROSS PENNA RIVER AND EMBANKMENT PORTIONS AS PER SITE CONDITIONS  FROM THE CE(P), AT P AS DISCUSSED IN JOINT INSPECTION Dt. 24-10-07.</t>
  </si>
  <si>
    <t xml:space="preserve">4) THE LIST OF STRUCTURES SHALL BE FINALISED ON RECEIPT OF PROPOSALS FROM CE(P), ANANTAPUR AS PER SITE CONDITIONS AND AGREEMENT. </t>
  </si>
  <si>
    <t>F.S.D          (In Mts)</t>
  </si>
  <si>
    <t>18.70 To 14.30</t>
  </si>
  <si>
    <t>Due to            CM  &amp; CD Structures</t>
  </si>
  <si>
    <t>FSL At KM 230.000 as  per Pkg-2 Agreement Basic Parameters +462.687</t>
  </si>
  <si>
    <t>Due to  CM  &amp; CD Structures</t>
  </si>
  <si>
    <t>At                   Start                 (M)</t>
  </si>
  <si>
    <t>At           End           (M)</t>
  </si>
  <si>
    <t>At                  Start                  (M)</t>
  </si>
  <si>
    <t>At            End        (M)</t>
  </si>
  <si>
    <t>F.R AND H.R</t>
  </si>
  <si>
    <t>FULL CUTTING DEPTH VARING FROM 2.7 M TO 10.60M</t>
  </si>
  <si>
    <t>End FSL at KM 216.30 as per Pkg 3 Agreement Basic Parameters +461.250</t>
  </si>
  <si>
    <t xml:space="preserve">Sd/-(dt.20.02.08)                                        Executive Engineer                            Canals-II Division,CDO, Hyderabad.                   </t>
  </si>
  <si>
    <t>All Soils,HDR &amp; F.F(Aqueduct Proposed) At KM 240.335</t>
  </si>
  <si>
    <t>FULL CUTTING VARIES FROM 6.8M TO 19. 0M (H.R IN WATER PRISM)</t>
  </si>
  <si>
    <t>244.293/245.00</t>
  </si>
  <si>
    <t xml:space="preserve">1 The alignment and H Ps of the end reach Package 3 from Km. 258.800 to km. 259.225 / 260 000 are vetted and approved based on concurrence of common point furnished vide Ietter no. ENC/TGP/SKHTIDW/DD2/DEE3/HNSS-ATP/Pkg No.3/ Vol.9/905 Dt. 24-10-2009 </t>
  </si>
  <si>
    <t xml:space="preserve">APPROVED                                    Sd/-(dt.26.10.2009)                            (I.S.N.RAJU)                                    Chief Engineer,CDO                                                                   Hyderabad.   </t>
  </si>
  <si>
    <t xml:space="preserve">Sd/-(dt.26.10.2009)                                        Executive Engineer                            Canals-II Division,CDO, Hyderabad.                   </t>
  </si>
  <si>
    <t>At            End           (M)</t>
  </si>
  <si>
    <t>At                   Start                  (M)</t>
  </si>
  <si>
    <t xml:space="preserve"> Co-efficiect of Rugosity  : 0.018</t>
  </si>
  <si>
    <t>Due to      CM &amp; CD Structures</t>
  </si>
  <si>
    <t>FSL AT KM 260.000 AS PER  AGREEMENT BASIC PARAMETERS +459.863</t>
  </si>
  <si>
    <t xml:space="preserve">ALL SOILS,HDR &amp; F&amp;F (FSL CUTTING) </t>
  </si>
  <si>
    <t>ALL SOILS,HDR &amp; F&amp;F</t>
  </si>
  <si>
    <t>AKS / H.R AND F&amp;F</t>
  </si>
  <si>
    <t>F&amp;F AND H.R</t>
  </si>
  <si>
    <t>PARTIAL CUTTING AND BANKING</t>
  </si>
  <si>
    <t>PARTIAL  CUTTING AND FULL CUTTING</t>
  </si>
  <si>
    <t>FSL AT KM 260.000 AS PER  AGREEMENT +457.957 START OF Pkg-5</t>
  </si>
  <si>
    <t xml:space="preserve">1) THE PROPOSED ALIGNMENT AND H.P.'S FURNISHED BY ENC/TGP/SKHT VIDE LR. NO. ENC/SKHT/HNSS/PHASE-II, DT. 22-02-2008 ARE VETTED AND APPROVED. </t>
  </si>
  <si>
    <t xml:space="preserve">2) THE H.P'S ARE APPROVED SUBJECT TO PROVIDING OF NECESSARY PROTECTION WORKS AS PER SITE CONDITIONS IN EMBANKMENT AND BED FILLING REACHES FROM KM. 273.950 TO KM.274.750 AND FROM                 KM. 276.100 TO KM. 277.050 &amp; 277.450 TO KM 278.725  </t>
  </si>
  <si>
    <t>3).THE REAR SLOPES OF THE CANAL IN THE ELAKUNTLA CHERUVU PORTION SHOULD PROPOSED WITH NECESSARY PROTECTION WORKS.</t>
  </si>
  <si>
    <t xml:space="preserve">Sd/-(dt.07.12.07)                                        Executive Engineer                            Canals-II Division,CDO, Hyderabad                  </t>
  </si>
  <si>
    <t xml:space="preserve"> APPROVED                                      Sd/-(dt.02.12.2007)                            (I.S.N.RAJU)                                    Chief Engineer                                                Central Designs Orginisation                   Hyderabad.   </t>
  </si>
  <si>
    <t xml:space="preserve">APPROVED                                         Sd/-(dt.02.12.2007)                            ( I.S.N.RAJU )                                    Chief Engineer                                                Central Designs Orginisation                   Hyderabad.   </t>
  </si>
  <si>
    <t xml:space="preserve">Sd/-(dt.02.12.07)                                        Executive Engineer                            Canals-II Division,CDO, Hyderabad.                   </t>
  </si>
  <si>
    <r>
      <t>1:</t>
    </r>
    <r>
      <rPr>
        <sz val="13"/>
        <color theme="0"/>
        <rFont val="Arial"/>
        <family val="2"/>
      </rPr>
      <t>.</t>
    </r>
    <r>
      <rPr>
        <sz val="13"/>
        <rFont val="Arial"/>
        <family val="2"/>
      </rPr>
      <t>9600</t>
    </r>
  </si>
  <si>
    <t>1:.9600</t>
  </si>
  <si>
    <t>BED FILLING ABOUT 2 METERS</t>
  </si>
  <si>
    <t xml:space="preserve">  Co-efficiect of Rugosity  : 0.018                        Note:- 1) The Hp's of the Package from Km 260.800 to Km 271.000 furnished by C.E(P) Anantapur is Vetted and approved.</t>
  </si>
  <si>
    <t>2) The CE(P) Anantapur shall ensure necessary protected works in embackment / bed filling reach from Km 265.925 to Km 266.600.</t>
  </si>
  <si>
    <t>ALL SOILS H.D.R &amp; F&amp;F (FSL CUTTING)</t>
  </si>
  <si>
    <t>ALL SOILS,HDR &amp;  F&amp;F</t>
  </si>
  <si>
    <t xml:space="preserve">PARTIAL CUTTING </t>
  </si>
  <si>
    <t>PRTIAL CUTTING, FILLING</t>
  </si>
  <si>
    <t>ALL SOILS,HDR ,F&amp;F</t>
  </si>
  <si>
    <t>ALL SOILS,HDR &amp; F&amp; F</t>
  </si>
  <si>
    <t xml:space="preserve">H.D.R &amp; F&amp; F </t>
  </si>
  <si>
    <t>At                  Start                 (M)</t>
  </si>
  <si>
    <t xml:space="preserve">Sd/-(dt.07.12.2007)                                                            Executive Engineer                                              Canals-II Division                                  Central Designs Orginisation                   Hyderabad.   </t>
  </si>
  <si>
    <t xml:space="preserve">FULL CUTTING VARIES FROM 4.92 M TO 9.0 M </t>
  </si>
  <si>
    <r>
      <t>1:</t>
    </r>
    <r>
      <rPr>
        <sz val="13"/>
        <color theme="0"/>
        <rFont val="Arial"/>
        <family val="2"/>
      </rPr>
      <t>0</t>
    </r>
    <r>
      <rPr>
        <sz val="13"/>
        <rFont val="Arial"/>
        <family val="2"/>
      </rPr>
      <t>9000</t>
    </r>
  </si>
  <si>
    <r>
      <t>1:</t>
    </r>
    <r>
      <rPr>
        <sz val="13"/>
        <color theme="0"/>
        <rFont val="Arial"/>
        <family val="2"/>
      </rPr>
      <t>0</t>
    </r>
    <r>
      <rPr>
        <sz val="13"/>
        <rFont val="Arial"/>
        <family val="2"/>
      </rPr>
      <t>8500</t>
    </r>
  </si>
  <si>
    <r>
      <t>1:</t>
    </r>
    <r>
      <rPr>
        <sz val="13"/>
        <color theme="0"/>
        <rFont val="Arial"/>
        <family val="2"/>
      </rPr>
      <t>0</t>
    </r>
    <r>
      <rPr>
        <sz val="13"/>
        <rFont val="Arial"/>
        <family val="2"/>
      </rPr>
      <t>8000</t>
    </r>
  </si>
  <si>
    <t xml:space="preserve">4)THE LIST OF STRUCTURES SHALL BE FINALISED SEPERATELY ON RECEIPT OF PROPOSALS AS PER SITE CONDITIONS AND AGREEMENT FROM ENC. TGP, SRIKALAHASTI. 
</t>
  </si>
  <si>
    <t>FULL CUTTING  VARIES FROM 4.90 M TO 9.0 M</t>
  </si>
  <si>
    <t>PRTIAL CUTTING , FILLING AND BANKING</t>
  </si>
  <si>
    <r>
      <t>1:</t>
    </r>
    <r>
      <rPr>
        <sz val="13"/>
        <color theme="0"/>
        <rFont val="Arial"/>
        <family val="2"/>
      </rPr>
      <t>0</t>
    </r>
    <r>
      <rPr>
        <sz val="13"/>
        <rFont val="Arial"/>
        <family val="2"/>
      </rPr>
      <t>9800</t>
    </r>
  </si>
  <si>
    <t>1) THE H.P'S PROPOSAL IN THE REACH FROM KM 319.384 TO KM 319.884/320.00 ALONG WITH CONSENT OF THE AGENCIES ON THE COMMON POINT BETWEEN PACKAGE-7 &amp; PACKAGE-8 FURNISHED VIDE ENC / TGP/SKHT/HNSS PKG -7 &amp; 8 DT -30-06-2008 ARE VETTED AND APPROVED.</t>
  </si>
  <si>
    <t>12.90   .To 11.60</t>
  </si>
  <si>
    <t>1.00:1 To 1.5:1</t>
  </si>
  <si>
    <r>
      <t>1:</t>
    </r>
    <r>
      <rPr>
        <sz val="13"/>
        <color theme="0"/>
        <rFont val="Arial"/>
        <family val="2"/>
      </rPr>
      <t>0</t>
    </r>
    <r>
      <rPr>
        <sz val="13"/>
        <rFont val="Arial"/>
        <family val="2"/>
      </rPr>
      <t>8300</t>
    </r>
  </si>
  <si>
    <r>
      <t>1:</t>
    </r>
    <r>
      <rPr>
        <sz val="13"/>
        <color theme="0"/>
        <rFont val="Arial"/>
        <family val="2"/>
      </rPr>
      <t>0</t>
    </r>
    <r>
      <rPr>
        <sz val="13"/>
        <rFont val="Arial"/>
        <family val="2"/>
      </rPr>
      <t>7400</t>
    </r>
  </si>
  <si>
    <r>
      <t>1:</t>
    </r>
    <r>
      <rPr>
        <sz val="13"/>
        <color theme="0"/>
        <rFont val="Arial"/>
        <family val="2"/>
      </rPr>
      <t>.</t>
    </r>
    <r>
      <rPr>
        <sz val="13"/>
        <rFont val="Arial"/>
        <family val="2"/>
      </rPr>
      <t>6500</t>
    </r>
  </si>
  <si>
    <r>
      <t>1:</t>
    </r>
    <r>
      <rPr>
        <sz val="13"/>
        <color theme="0"/>
        <rFont val="Arial"/>
        <family val="2"/>
      </rPr>
      <t>0</t>
    </r>
    <r>
      <rPr>
        <sz val="13"/>
        <rFont val="Arial"/>
        <family val="2"/>
      </rPr>
      <t>9850</t>
    </r>
  </si>
  <si>
    <r>
      <t>1:</t>
    </r>
    <r>
      <rPr>
        <sz val="13"/>
        <color theme="0"/>
        <rFont val="Arial"/>
        <family val="2"/>
      </rPr>
      <t>0</t>
    </r>
    <r>
      <rPr>
        <sz val="13"/>
        <rFont val="Arial"/>
        <family val="2"/>
      </rPr>
      <t>9075</t>
    </r>
  </si>
  <si>
    <r>
      <t>1:</t>
    </r>
    <r>
      <rPr>
        <sz val="13"/>
        <color theme="0"/>
        <rFont val="Arial"/>
        <family val="2"/>
      </rPr>
      <t>0</t>
    </r>
    <r>
      <rPr>
        <sz val="13"/>
        <rFont val="Arial"/>
        <family val="2"/>
      </rPr>
      <t>8175</t>
    </r>
  </si>
  <si>
    <t>1) The alignment of the Pkg-8 &amp; HP's furnished as per ENC/TGP/SKHT/HNSS/PH-II/PKG-8 DT -19-11-2008 and as per inspection notes of ENC/TGP/SKHT DT-21/05/2008 communicated vid End No ENC/TGP/SKHT/HNSS/PH-II/PKG-8 DT -24-05-2008 From Km 324.600 to Km 329.450 is vetted and approved subject to providing necessary protection works at curve location of IP 12,13 &amp; 14 as per site condations</t>
  </si>
  <si>
    <t xml:space="preserve">Sd/-(dt.30.06.2009)                                                           Executive Engineer                                              Canals-II Division                                  Central Designs Orginisation                   Hyderabad.   </t>
  </si>
  <si>
    <t xml:space="preserve">Sd/-(dt.29.06.2009)                          (I.S.N.RAJU)                                    Chief Engineer                                                Central Designs Orginisation                   Hyderabad.   </t>
  </si>
  <si>
    <t>Embakment Section proposed  Aqueduct   from Km 327.950 to Km 328.250  SLB at Km 328.275</t>
  </si>
  <si>
    <t>SP @ KM 334.761                     SLRB @ KM 334.950             INLET @ KM 335.125         UT @ KM 335.875</t>
  </si>
  <si>
    <t>iv) The UT @ Km 332.122 proposed to be diverted to UT @ Km 332.000 shall be examined by the project authorites as the ground level at km 332.122 is lower than the ground level at  km 332.000 the UT @ km 336.475 proposed to be diverted to UT @ km 335.875, there is a valley at Km 336.475 and the distance betweem the two structures is 600 m hence U.T is proposed at Km 336.475.</t>
  </si>
  <si>
    <t>Revised alignment and H.P's approved  as per Govt memo no 25650,Maj.Irri.vi/2007 ;Dt 07.11.2009 and based on the recomandations of the ENC/TGP/Srikalahasti.ENC/TGP/Srikalahasti has to ensure that the orders of the Government in according the savings to Government and report to the Government.</t>
  </si>
  <si>
    <r>
      <t>1:</t>
    </r>
    <r>
      <rPr>
        <sz val="13"/>
        <color theme="0"/>
        <rFont val="Arial"/>
        <family val="2"/>
      </rPr>
      <t>.</t>
    </r>
    <r>
      <rPr>
        <sz val="13"/>
        <rFont val="Arial"/>
        <family val="2"/>
      </rPr>
      <t>6425</t>
    </r>
  </si>
  <si>
    <r>
      <t>1:</t>
    </r>
    <r>
      <rPr>
        <sz val="13"/>
        <color theme="0"/>
        <rFont val="Arial"/>
        <family val="2"/>
      </rPr>
      <t>.</t>
    </r>
    <r>
      <rPr>
        <sz val="13"/>
        <rFont val="Arial"/>
        <family val="2"/>
      </rPr>
      <t>6350</t>
    </r>
  </si>
  <si>
    <r>
      <t>1:</t>
    </r>
    <r>
      <rPr>
        <sz val="13"/>
        <color theme="0"/>
        <rFont val="Arial"/>
        <family val="2"/>
      </rPr>
      <t>.</t>
    </r>
    <r>
      <rPr>
        <sz val="13"/>
        <rFont val="Arial"/>
        <family val="2"/>
      </rPr>
      <t>7175</t>
    </r>
  </si>
  <si>
    <r>
      <t>1:</t>
    </r>
    <r>
      <rPr>
        <sz val="13"/>
        <color theme="0"/>
        <rFont val="Arial"/>
        <family val="2"/>
      </rPr>
      <t>.</t>
    </r>
    <r>
      <rPr>
        <sz val="13"/>
        <rFont val="Arial"/>
        <family val="2"/>
      </rPr>
      <t>8000</t>
    </r>
  </si>
  <si>
    <r>
      <t>1:</t>
    </r>
    <r>
      <rPr>
        <sz val="13"/>
        <color theme="0"/>
        <rFont val="Arial"/>
        <family val="2"/>
      </rPr>
      <t>.</t>
    </r>
    <r>
      <rPr>
        <sz val="13"/>
        <rFont val="Arial"/>
        <family val="2"/>
      </rPr>
      <t>9000</t>
    </r>
  </si>
  <si>
    <r>
      <t>1:</t>
    </r>
    <r>
      <rPr>
        <sz val="13"/>
        <color theme="0"/>
        <rFont val="Arial"/>
        <family val="2"/>
      </rPr>
      <t>.</t>
    </r>
    <r>
      <rPr>
        <sz val="13"/>
        <rFont val="Arial"/>
        <family val="2"/>
      </rPr>
      <t>10000</t>
    </r>
  </si>
  <si>
    <r>
      <t>1:</t>
    </r>
    <r>
      <rPr>
        <sz val="13"/>
        <color theme="0"/>
        <rFont val="Arial"/>
        <family val="2"/>
      </rPr>
      <t>.</t>
    </r>
    <r>
      <rPr>
        <sz val="13"/>
        <rFont val="Arial"/>
        <family val="2"/>
      </rPr>
      <t>10500</t>
    </r>
  </si>
  <si>
    <r>
      <t>1:</t>
    </r>
    <r>
      <rPr>
        <sz val="13"/>
        <color theme="0"/>
        <rFont val="Arial"/>
        <family val="2"/>
      </rPr>
      <t>.</t>
    </r>
    <r>
      <rPr>
        <sz val="13"/>
        <rFont val="Arial"/>
        <family val="2"/>
      </rPr>
      <t>11000</t>
    </r>
  </si>
  <si>
    <r>
      <t>1:</t>
    </r>
    <r>
      <rPr>
        <sz val="13"/>
        <color theme="0"/>
        <rFont val="Arial"/>
        <family val="2"/>
      </rPr>
      <t>.</t>
    </r>
    <r>
      <rPr>
        <sz val="13"/>
        <rFont val="Arial"/>
        <family val="2"/>
      </rPr>
      <t>8300</t>
    </r>
  </si>
  <si>
    <t>(H.N.S.S. PHASE-2,PACKAGE NO.8,HNSS MAIN CANAL  FROM KM 320.000 TO 340.000)</t>
  </si>
  <si>
    <t xml:space="preserve">PARTIAL CUTTING, FILLING,AKS/HDR/ F&amp;F </t>
  </si>
  <si>
    <t>1) THE PROPOSED H.P'S FURNISHED VIDE LR NO.CE(P)/ATP/PHASE-II/PK-11/382CE DT:2-11-2007 AND COPY OF GOVT MEMO AND AMENDMENT FURNISHED VIDE SE/HNSS/MADANPALLI,LR.NO.SE/HNSS/CAMP-1 DT.11-4-2008,ADDRESSED TO ENC/TGP/SKHT WITH A COPY TO CE/CDO ARE VETTED AND APPROVED.</t>
  </si>
  <si>
    <t xml:space="preserve">Sd/-(dt.17.11.2007)                                                           Executive Engineer                                              Canals-II Division                                  Central Designs Orginisation                   Hyderabad.   </t>
  </si>
  <si>
    <t xml:space="preserve"> APPROVED                                      Sd/-(dt.16.11.2007)                     (I.S.N.RAJU)                                    Chief Engineer                                                Central Designs Orginisation                   Hyderabad.   </t>
  </si>
  <si>
    <t xml:space="preserve">FSL @ Km 380.150 as per Agreement Condition 345.900  </t>
  </si>
  <si>
    <t xml:space="preserve">APPROVED                                                       Sd/-(dt.12.02.2008)                    (I.S.N.RAJU)                                    Chief Engineer                                                Central Designs Orginisation                   Hyderabad.   </t>
  </si>
  <si>
    <t xml:space="preserve"> HR FULL CUTTING VARIES FROM 9.40 M TO 13.10 M </t>
  </si>
  <si>
    <t>PARTIAL CUTTING AND FILLING,ASK /HDR/ F&amp;F</t>
  </si>
  <si>
    <t>AKS/ HDR/ F&amp;F</t>
  </si>
  <si>
    <t>Note: The HP'S in the above reach are approved subject to the condation of undertaking sought from the  agency for full filling of the tunnel and providing of the cut and cover at the approach and exit of the tunnel as per IS code and general practice as discussed in the joint inspection of the committee dated 06.03.2008.</t>
  </si>
  <si>
    <t xml:space="preserve">Sd/-(dt.24.04.2008)                                              Executive Engineer                                              Canals-II Division                                  CDO,  Hyderabad.   </t>
  </si>
  <si>
    <t xml:space="preserve">APPROVED                                              Sd/-(dt.24.04.2008)                    (I.S.N.RAJU)                                    Chief Engineer                                                Central Designs Orginisation                   Hyderabad.   </t>
  </si>
  <si>
    <t>(H.N.S.S. PHASE-2 PACKAGE NO.13)</t>
  </si>
  <si>
    <t xml:space="preserve">Sd/-(dt.7.11.2007) )                                             Executive Engineer                                              Canals-II Division                                  CDO,Hyderabad.   </t>
  </si>
  <si>
    <t xml:space="preserve"> APPROVED                                      Sd/-(dt.6.11.2007)                    (I.S.N.RAJU)                                    Chief Engineer,                                                Central Designs Orginisation,                   Hyderabad.   </t>
  </si>
  <si>
    <t xml:space="preserve">APPROVED                                 Sd/-(dt.17.05.2008)                     (I.S.N.RAJU)                                    Chief Engineer                                                Central Designs Orginisation                   Hyderabad.  </t>
  </si>
  <si>
    <t xml:space="preserve">  HYDRAULIC PARTICULARS  HNSS MAIN CANAL(STAGE-II) FROM KM 227.500 TO 228.700/230.000</t>
  </si>
  <si>
    <t xml:space="preserve">  HYDRAULIC PARTICULARS  HNSS MAIN CANAL(STAGE-II) FROM KM 230.500 TO KM 231.375</t>
  </si>
  <si>
    <t>FULL CUTTING          HR IN WATER PRISM</t>
  </si>
  <si>
    <t>Note : THE ABOVE HP'S ARE APPROVED BASED ON BORE HOLE DATA FURNISHED VIDE LETTER NO.ENC TGP/SKHT/LR.NO.ENC/TGS/DW/DD2/DEE3/AEE4/AVRHNSS/C-11-ATP-CAMP 2-DT.16.04.2008.</t>
  </si>
  <si>
    <t xml:space="preserve">Sd/-(dt.23.04.2008)                            (I.S.N.RAJU)                                    Chief Engineer                                                Central Designs Orginisation                   Hyderabad.   </t>
  </si>
  <si>
    <t xml:space="preserve">Sd/-(dt.23.04.2008)                                        Executive Engineer                            Canals-II Division,CDO, Hyderabad.                   </t>
  </si>
  <si>
    <t xml:space="preserve">  HYDRAULIC PARTICULARS  HNSS MAIN CANAL(STAGE-II) FROM KM 241.600 TO KM 242.150/242.183</t>
  </si>
  <si>
    <r>
      <t>1:</t>
    </r>
    <r>
      <rPr>
        <sz val="13"/>
        <color theme="0"/>
        <rFont val="Arial"/>
        <family val="2"/>
      </rPr>
      <t>.</t>
    </r>
    <r>
      <rPr>
        <sz val="13"/>
        <rFont val="Arial"/>
        <family val="2"/>
      </rPr>
      <t>10800</t>
    </r>
  </si>
  <si>
    <r>
      <t>1:</t>
    </r>
    <r>
      <rPr>
        <sz val="13"/>
        <color theme="0"/>
        <rFont val="Arial"/>
        <family val="2"/>
      </rPr>
      <t>.</t>
    </r>
    <r>
      <rPr>
        <sz val="13"/>
        <rFont val="Arial"/>
        <family val="2"/>
      </rPr>
      <t>8600</t>
    </r>
  </si>
  <si>
    <r>
      <t>1:</t>
    </r>
    <r>
      <rPr>
        <sz val="13"/>
        <color theme="0"/>
        <rFont val="Arial"/>
        <family val="2"/>
      </rPr>
      <t>.</t>
    </r>
    <r>
      <rPr>
        <sz val="13"/>
        <rFont val="Arial"/>
        <family val="2"/>
      </rPr>
      <t>1</t>
    </r>
  </si>
  <si>
    <t>FULL CUTTING        AKS/HDR/F&amp;F/HR</t>
  </si>
  <si>
    <t>242.150/242.183</t>
  </si>
  <si>
    <r>
      <t>1:</t>
    </r>
    <r>
      <rPr>
        <sz val="13"/>
        <color theme="0"/>
        <rFont val="Arial"/>
        <family val="2"/>
      </rPr>
      <t>.</t>
    </r>
    <r>
      <rPr>
        <sz val="13"/>
        <rFont val="Arial"/>
        <family val="2"/>
      </rPr>
      <t>9300</t>
    </r>
  </si>
  <si>
    <t>2) The proposed revision of alignment from Km241.600 to Km 242.150/242.183 and HP'S furnished vide ENC TGP/SKHT/LR.NO.ENC/TGS/DW/DD2/DEE3/AEE4/AVRHNSS-II/ATP/PACK-2 /VOL2/-CAMP-1,DT:15/05.2008 are vetted and approved.</t>
  </si>
  <si>
    <t>3) The revision of alignment and HP'S are approved subject to the condation that necessary protection arrangments in curves shall be approved as per site condations.</t>
  </si>
  <si>
    <t xml:space="preserve">Sd/-(dt.23.05.2008)                            (I.S.N.RAJU)                                    Chief Engineer                                                Central Designs Orginisation                   Hyderabad.   </t>
  </si>
  <si>
    <t xml:space="preserve">Sd/-(dt.23.05.2008)                                        Executive Engineer                            Canals-II Division,CDO, Hyderabad.                   </t>
  </si>
  <si>
    <t>ENC TGP/SKHT/LR.NO.ENC/TGS/DW/DD2/DEE3/AEE4/AVRHNSS/C-11-ATP-CAMP 2-DT.16.04.2008.</t>
  </si>
  <si>
    <r>
      <t>1:</t>
    </r>
    <r>
      <rPr>
        <sz val="13"/>
        <color theme="0"/>
        <rFont val="Arial"/>
        <family val="2"/>
      </rPr>
      <t>.</t>
    </r>
    <r>
      <rPr>
        <sz val="13"/>
        <rFont val="Arial"/>
        <family val="2"/>
      </rPr>
      <t>9500</t>
    </r>
  </si>
  <si>
    <r>
      <t>1:</t>
    </r>
    <r>
      <rPr>
        <sz val="13"/>
        <color theme="0"/>
        <rFont val="Arial"/>
        <family val="2"/>
      </rPr>
      <t>.</t>
    </r>
    <r>
      <rPr>
        <sz val="13"/>
        <rFont val="Arial"/>
        <family val="2"/>
      </rPr>
      <t>8500</t>
    </r>
  </si>
  <si>
    <r>
      <t>1:</t>
    </r>
    <r>
      <rPr>
        <sz val="13"/>
        <color theme="0"/>
        <rFont val="Arial"/>
        <family val="2"/>
      </rPr>
      <t>.</t>
    </r>
    <r>
      <rPr>
        <sz val="13"/>
        <rFont val="Arial"/>
        <family val="2"/>
      </rPr>
      <t>10750</t>
    </r>
  </si>
  <si>
    <t>FULL CUTTING            VARIES FROM                13.0M TO 32.10        (H.R I WATER PRISM)</t>
  </si>
  <si>
    <t>H.R. IN WATER PRISM</t>
  </si>
  <si>
    <t>1: 14000</t>
  </si>
  <si>
    <t>1: 15000</t>
  </si>
  <si>
    <t>1: 12750</t>
  </si>
  <si>
    <t>PRTIAL CUTTING AND FILLING ,BANKING</t>
  </si>
  <si>
    <t>FULL CUTTING            VARIES FROM                14.0M TO 21.10        (H.R I WATER PRISM)</t>
  </si>
  <si>
    <t>FULL CUTTING            VARIES FROM                10.0M TO 17.00        (H.R I WATER PRISM)</t>
  </si>
  <si>
    <t xml:space="preserve"> 1)Co-efficiect of Rugosity  : 0.018</t>
  </si>
  <si>
    <t xml:space="preserve">3)THE LIST OF STRUCTURES SHALL BE FINALISED SEPARATELY ON RECEIPT OF PROPOSALS AS PER SITE CONDITIONS AND AGREEMENT FROM ENC. TGP, SRIKALAHASTI. </t>
  </si>
  <si>
    <t xml:space="preserve">2) THE PROPOSED ALIGNMENT AND H.P.'S FURNISHED VIDE LR. NO. ENC/TGP/SKHT/DW/DD-2/DEE-3/AEE-41AVRHNSS/C2/ATP/Camp/1, DT. 66-4-08 ARE VETTED AND APPROVED SUBJECTED TO PROVIDING OF NECESSARY PROTECTION WORKS AS PER SITE CONDITIONS IN THE EMBANKMENT AND BED FILLING FROM KM 252.05 TO KM 252.600 WITH ENTIRE BED FILLING REACH LINED INSIDE OF THE CANAL WITH REVETMENT ON REAR SLOPES WITH PROTECTION WORKS SUCH AS KEY TRENCHES, TOE WALLS ETC. </t>
  </si>
  <si>
    <t xml:space="preserve">Sd/-(dt.21.04.2008)                                        Executive Engineer                            Canals-II Division                   </t>
  </si>
  <si>
    <t xml:space="preserve">Sd/-(dt.19.04.2008)                                 (I.S.N.RAJU)                                    Chief Engineer                                                Central Designs Orginisation                   Hyderabad.   </t>
  </si>
  <si>
    <t>(H.N.S.S. PHASE-2,PACKAGE NO.9.</t>
  </si>
  <si>
    <r>
      <t>1:</t>
    </r>
    <r>
      <rPr>
        <sz val="13"/>
        <color theme="0"/>
        <rFont val="Arial"/>
        <family val="2"/>
      </rPr>
      <t>.</t>
    </r>
    <r>
      <rPr>
        <sz val="13"/>
        <rFont val="Arial"/>
        <family val="2"/>
      </rPr>
      <t>12000</t>
    </r>
  </si>
  <si>
    <t>0.5:1</t>
  </si>
  <si>
    <r>
      <t>1</t>
    </r>
    <r>
      <rPr>
        <sz val="13"/>
        <color theme="0"/>
        <rFont val="Arial"/>
        <family val="2"/>
      </rPr>
      <t>.</t>
    </r>
    <r>
      <rPr>
        <sz val="13"/>
        <rFont val="Arial"/>
        <family val="2"/>
      </rPr>
      <t>:1</t>
    </r>
  </si>
  <si>
    <t xml:space="preserve">  HYDRAULIC PARTICULARS  HNSS MAIN CANAL(STAGE-II) FROM KM 340.000 TO 357.483/358.000</t>
  </si>
  <si>
    <r>
      <t>1:</t>
    </r>
    <r>
      <rPr>
        <sz val="13"/>
        <color theme="0"/>
        <rFont val="Arial"/>
        <family val="2"/>
      </rPr>
      <t>.</t>
    </r>
    <r>
      <rPr>
        <sz val="13"/>
        <rFont val="Arial"/>
        <family val="2"/>
      </rPr>
      <t>9625</t>
    </r>
  </si>
  <si>
    <t>FULL CUTTING         VARIES FROM 5.2M TO 6.70M</t>
  </si>
  <si>
    <t>SDR/HDR/HR</t>
  </si>
  <si>
    <t>H.R.FULL CUTTING           VARIES FROM 9.40M          TO 13.0M</t>
  </si>
  <si>
    <t>HP'S ARE WITH HOLD FOR WANT OF BORE HOLE DATA</t>
  </si>
  <si>
    <t>FULL CUTTING         VARIES FROM 8.80M TO 15 M</t>
  </si>
  <si>
    <t>F&amp;F / HR</t>
  </si>
  <si>
    <t>H.R.FULL CUTTING           VARIES FROM 8.60M          TO 15.0M</t>
  </si>
  <si>
    <t>FULL CUTTING         VARIES FROM 5.20M TO 8.10 M</t>
  </si>
  <si>
    <r>
      <t>1.50</t>
    </r>
    <r>
      <rPr>
        <sz val="13"/>
        <color theme="0"/>
        <rFont val="Arial"/>
        <family val="2"/>
      </rPr>
      <t>.</t>
    </r>
    <r>
      <rPr>
        <sz val="13"/>
        <rFont val="Arial"/>
        <family val="2"/>
      </rPr>
      <t>:1</t>
    </r>
  </si>
  <si>
    <t>PARTIAL CUTTING,    FILLING</t>
  </si>
  <si>
    <t>AKS/SDR/HDR/F&amp;F    /HR</t>
  </si>
  <si>
    <r>
      <t>2.00</t>
    </r>
    <r>
      <rPr>
        <sz val="13"/>
        <color theme="0"/>
        <rFont val="Arial"/>
        <family val="2"/>
      </rPr>
      <t>.</t>
    </r>
    <r>
      <rPr>
        <sz val="13"/>
        <rFont val="Arial"/>
        <family val="2"/>
      </rPr>
      <t>:1</t>
    </r>
  </si>
  <si>
    <t xml:space="preserve">FULL BANKING &amp; BED FILLING </t>
  </si>
  <si>
    <t>FULL CUTTING VARIES FROM 8.0M TO 17.0M</t>
  </si>
  <si>
    <t>F&amp;F/HR</t>
  </si>
  <si>
    <t>2.00.:1</t>
  </si>
  <si>
    <t>HDR,FF</t>
  </si>
  <si>
    <t>357.483/358.000</t>
  </si>
  <si>
    <t>H.R.FULL CUTTING           VARIES FROM 8.70M          TO 17.0M</t>
  </si>
  <si>
    <t xml:space="preserve">FSL @ KM      357.483/358.000 AS  PER AGREEMENT            +448.732     </t>
  </si>
  <si>
    <t>228.700/  300.000</t>
  </si>
  <si>
    <t xml:space="preserve"> 1) Co-efficiect of Rugosity  : 0.018</t>
  </si>
  <si>
    <t>2) THE PROPOSED ALIGNMENT AND H.P.'S FURNISHED VIDE LR. NO. ENC/TGP/SKHT/HNSS/PHASE-II/PK-3/CAMP No.2 Dt:06-02-08 ARE VETTED AND APPROVED FROM 245.00 TO KM 252.00 AND KM.252.850 TO KM.258.800.</t>
  </si>
  <si>
    <t>3) THE H.P'S IN H.R REACHES i.e.from km 246.300 to 250.150,FROM 254.500 TO 255.750 AND FROM KM 256.600 TO 257.400 ARE WITH HELD FOR WANT OF ACTUAL BORE HOLE DATA</t>
  </si>
  <si>
    <t>4) THE LIST OF STRUCTURES SHALL BE FINALISED SEPARATELY ON RECEIPT OF PROPOSALS AS PER SITE CONDITIONS AND AGREEMENT FROM ENC.TGP.SRIKALAHASTI.</t>
  </si>
  <si>
    <t xml:space="preserve">Sd/-(dt.26.02.2008)                                        Executive Engineer                            Canals-II Division                   </t>
  </si>
  <si>
    <t xml:space="preserve">Sd/-(dt.22.02.2008)                                 (I.S.N.RAJU)                                    Chief Engineer                                                Central Designs Orginisation                   Hyderabad.   </t>
  </si>
  <si>
    <t>Bed Level                (In m)</t>
  </si>
  <si>
    <t xml:space="preserve">  HYDRAULIC PARTICULARS  HNSS MAIN CANAL FROM KM 247.125 TO 250.250+0.700/ 250.250 (Kuderu R.F)</t>
  </si>
  <si>
    <t>GOVERNMENT OF ANDHRA PRADESH</t>
  </si>
  <si>
    <t xml:space="preserve">  HYDRAULIC PARTICULARS  HNSS MAIN CANAL(STAGE-II) FROM 1) Km246.300 to Km250.150, 2) Km252.000 to Km252.850, 3) Km254.500 to Km 255.750 and 4) 256.600 to Km 257.400.</t>
  </si>
  <si>
    <t>(H.N.S.S.Stage II -Package 3)</t>
  </si>
  <si>
    <t xml:space="preserve">  HYDRAULIC PARTICULARS OF  HNSS MAIN CANAL FROM KM 247.125 to 250.250+0.700/250.250 (Kuderu R.F)</t>
  </si>
  <si>
    <t>Sl.No</t>
  </si>
  <si>
    <t>Area</t>
  </si>
  <si>
    <t>Perimeter</t>
  </si>
  <si>
    <t>1 in 8500</t>
  </si>
  <si>
    <t>+457.437</t>
  </si>
  <si>
    <t>+457.346</t>
  </si>
  <si>
    <t>+461.137</t>
  </si>
  <si>
    <t>+461.046</t>
  </si>
  <si>
    <t>Approved</t>
  </si>
  <si>
    <t>+457.202</t>
  </si>
  <si>
    <t>+460.902</t>
  </si>
  <si>
    <t xml:space="preserve">Full Cutting </t>
  </si>
  <si>
    <t>H.R Reach</t>
  </si>
  <si>
    <t xml:space="preserve">Transition </t>
  </si>
  <si>
    <t>1 in 10750</t>
  </si>
  <si>
    <t>+457.197</t>
  </si>
  <si>
    <t>+460.897</t>
  </si>
  <si>
    <t>1 in 13000</t>
  </si>
  <si>
    <t>+457.057</t>
  </si>
  <si>
    <t>+460.757</t>
  </si>
  <si>
    <t>Cutting ,partial cutting &amp; partial Banking Reach</t>
  </si>
  <si>
    <t>250.250+0.025</t>
  </si>
  <si>
    <t>1 in 11150</t>
  </si>
  <si>
    <t>+457.053</t>
  </si>
  <si>
    <t>+460.753</t>
  </si>
  <si>
    <t>250.250+0.650</t>
  </si>
  <si>
    <t>1 in 9300</t>
  </si>
  <si>
    <t>1:1</t>
  </si>
  <si>
    <t>+456.986</t>
  </si>
  <si>
    <t>+460.686</t>
  </si>
  <si>
    <t>250.250+0.700</t>
  </si>
  <si>
    <t>+456.982</t>
  </si>
  <si>
    <t>+460.682</t>
  </si>
  <si>
    <t>250.750/250.250</t>
  </si>
  <si>
    <t>+456.944</t>
  </si>
  <si>
    <t>+460.544</t>
  </si>
  <si>
    <t>Total Loss of head   0.493 =</t>
  </si>
  <si>
    <t xml:space="preserve">0.493=   </t>
  </si>
  <si>
    <t>0.493</t>
  </si>
  <si>
    <t xml:space="preserve">Note </t>
  </si>
  <si>
    <t>1) Rugosity Coefficient 'n' value is taken as 0.018</t>
  </si>
  <si>
    <t>6) If any varitions found in field data ,the same shall be brought to the notice of this office for revision.</t>
  </si>
  <si>
    <t>8) At the location where the GL are less than half FSD from bed ,equivalent hydraulic section shall be maintained by providing suitable bank connections .</t>
  </si>
  <si>
    <t>9) The list of sturctures shall be furnished for approval after  the detailed examination.</t>
  </si>
  <si>
    <t xml:space="preserve">// t.c.f//                                                        Executive Engineer                                              Division-7                                Central Designs Orginisation                   Hyderabad.   </t>
  </si>
  <si>
    <t xml:space="preserve">Sd/-(dt.24-11-2015)                                                                    Chief Engineer                                                Central Designs Orginisation                   Hyderabad.   </t>
  </si>
  <si>
    <t>At  End           (M)</t>
  </si>
  <si>
    <t>Arthmetic Check :Total loss of head 0.493m</t>
  </si>
  <si>
    <t>Frist FSL-Last FSL= 461.137-460.644=0.493</t>
  </si>
  <si>
    <t>2) The proposed alternative alignment and H.p's furnished vide for Lr.No:-CE /TGP/ TPT /DW/DD2/DEE3/HNSS P-II /PKG.NO.3/1125  : Dt.04-11-2015. are velted and approved from km 247.125 to km 250.25+0.700/250.250</t>
  </si>
  <si>
    <t>3)The HP's are approved based on the data/reccommendations furnished by the field authorities and field authorities are responcible for the particulars furnished .</t>
  </si>
  <si>
    <t>4) In the above reaches, HR shall be ensured by actual bore hole date before execution,as the canal side slopes are proposed tentailvely based on the ERM data  funished.If there is any deviation ,the HP's shall be revised .</t>
  </si>
  <si>
    <t>5) The above HP's from Km 247.125 to km 250.250+0.700 supersedes the earlier approved HP's form km 247.800 to km 248.825 communicated vide T.O Letter Dated :19-09-2015.</t>
  </si>
  <si>
    <t>7) Proper super elevation shall be provided in the curve portions where the radius  less than the radius given in IS : 5986-1987 i.e 450.0M</t>
  </si>
  <si>
    <t>10)A free board of 0.90 m is recommended by the CE/TGP and the same is retained.</t>
  </si>
  <si>
    <t>H.N.S.S. PHASE-2,PACKAGE NO.52</t>
  </si>
  <si>
    <t xml:space="preserve">  AVR HNSS PROJECT - MADAKASIRA BRANCH CANAL- HYDRAULIC PARTICULARSFROM KM 0.000 TO 4.050</t>
  </si>
  <si>
    <t xml:space="preserve">Sub Reach </t>
  </si>
  <si>
    <t>III</t>
  </si>
  <si>
    <t>1 IN</t>
  </si>
  <si>
    <t>IN 1</t>
  </si>
  <si>
    <t>IV</t>
  </si>
  <si>
    <t>1ST LIFT GAP</t>
  </si>
  <si>
    <t>V</t>
  </si>
  <si>
    <t>2ND LIFT GAP</t>
  </si>
  <si>
    <t xml:space="preserve">Finished Bed Width </t>
  </si>
  <si>
    <t>Excuted Bedwidth in Physical</t>
  </si>
  <si>
    <t>Side Slope</t>
  </si>
  <si>
    <t xml:space="preserve">Bed level @End </t>
  </si>
  <si>
    <t>=</t>
  </si>
  <si>
    <t>Total lift Height</t>
  </si>
  <si>
    <t>1:1/2:1</t>
  </si>
  <si>
    <t xml:space="preserve">For all soil &amp; HDR </t>
  </si>
  <si>
    <t>Bed level @ Start</t>
  </si>
  <si>
    <t>Bed Fall</t>
  </si>
  <si>
    <t>For F&amp;F strata</t>
  </si>
  <si>
    <t xml:space="preserve">Difference </t>
  </si>
  <si>
    <t>Difference</t>
  </si>
  <si>
    <t>1/2:1</t>
  </si>
  <si>
    <t>For HR strata (0.23 side and 0.10 m bed )</t>
  </si>
  <si>
    <t xml:space="preserve">Sd                                           (B.V.S.PRAKSA RAO)                                    Engineer -in-Cheif. TGP,SRIKALAHSHI </t>
  </si>
  <si>
    <t xml:space="preserve"> Deputy  Executive Engineer                            (Designs)                TGP,SRIKALASTI          </t>
  </si>
  <si>
    <t xml:space="preserve"> AVR HNSS PROJECT - MADAKASIRA BRANCH CANAL- HYDRAULIC PARTICULARSFROM KM 4.050 TO 8.625</t>
  </si>
  <si>
    <t>3RD LIFT GAP</t>
  </si>
  <si>
    <t>4TH LIFT GAP</t>
  </si>
  <si>
    <t>Cutting 3 to 5 m</t>
  </si>
  <si>
    <t>Cutting 5 to 8 m</t>
  </si>
  <si>
    <t>Cutting 3 to 6 m</t>
  </si>
  <si>
    <t>Full banking</t>
  </si>
  <si>
    <t>Cutting 3 to 5 m &amp;Partial banking</t>
  </si>
  <si>
    <t>Cutting 10 to 14 m</t>
  </si>
  <si>
    <t>LIFT GAP</t>
  </si>
  <si>
    <t>TUNNEL</t>
  </si>
  <si>
    <t>19.598/20.000</t>
  </si>
  <si>
    <t>H.P's of Tunnel to be finalised Seperatly</t>
  </si>
  <si>
    <t>TUNNEL from 285.100 TO 287.100 including 150m Transistion on either sides of tunnel     (Package -6).</t>
  </si>
  <si>
    <t>FULL CUTTING VARIES FROM 3.20 M TO              20.0 M</t>
  </si>
  <si>
    <t>2) The project authorities shall ensure proper protection works as per site conditions embankment and bed filling reaches and as it reported by the C.E(P), Ananthapur  that there is no alternative feasible alighnment to avoid the same as per inspection notes dated 7-10-2007.</t>
  </si>
  <si>
    <t xml:space="preserve">1) THE PROPOSED ALIGNMENT AND H.P.'S FURNISHED FOR ALTERNATIVE ALIGNMENT 4, VIDE LR. NO. ENC/SKHT/HNSS/PHASE-II/ PKG-5, Dt 3 3-2008 ARE VETTED AND APPROVED. </t>
  </si>
  <si>
    <t xml:space="preserve">Sd/-(dt.19.03.2008)                                                            Executive Engineer                                              Canals-II Division                                  Central Designs Orginisation                   Hyderabad.   </t>
  </si>
  <si>
    <t>11.60 T0 10.40</t>
  </si>
  <si>
    <t>FSL +453.092 at Km 319.384 as per HP's already approved</t>
  </si>
  <si>
    <t>As Per Basic Parameters of Package-7 At End FSL +453.040 FSD 3.25M</t>
  </si>
  <si>
    <t>Cross                                       Regulator</t>
  </si>
  <si>
    <t>338.808/340.000</t>
  </si>
  <si>
    <t>GOVERNAMENT OF ANDHRA PRADESH</t>
  </si>
  <si>
    <t>(H.N.S.S. PHASE-2,PACKAGE NO.8A)</t>
  </si>
  <si>
    <t xml:space="preserve">  HYDRAULIC PARTICULARS  HNSS MAIN CANAL(STAGE-II) FROM KM 337.000 TO 339.254/340.000)</t>
  </si>
  <si>
    <t>Value of 'n"</t>
  </si>
  <si>
    <t>1  IN 10000</t>
  </si>
  <si>
    <t xml:space="preserve">HYDRALIC PARTICULARS ALL READY APPROVED </t>
  </si>
  <si>
    <t>1 IN 10675</t>
  </si>
  <si>
    <t>1 IN 11350</t>
  </si>
  <si>
    <t>UT @ KM 337.300</t>
  </si>
  <si>
    <t>1 IN 11425</t>
  </si>
  <si>
    <t>1 IN 11530</t>
  </si>
  <si>
    <t>Full Cutting,All soils ,HDR,F&amp;F &amp; HR</t>
  </si>
  <si>
    <t>SLRB @ KM 337.570</t>
  </si>
  <si>
    <t>1 IN  11425</t>
  </si>
  <si>
    <t>1 IN  11500</t>
  </si>
  <si>
    <t>SLRB @ Km 338.720</t>
  </si>
  <si>
    <t>1 IN 11250</t>
  </si>
  <si>
    <t>339.254/340.000</t>
  </si>
  <si>
    <t>1 IN 10000</t>
  </si>
  <si>
    <t>2) Details of banks,berms and dowels shall be followed as per IS 7112-1973 &amp; IS 10430 -2000.</t>
  </si>
  <si>
    <t xml:space="preserve">Sd/-(dt.02.08.2017)                                                              Chief Engineer                                                Central Designs Orginisation                   Vijayawada.   </t>
  </si>
  <si>
    <t>Sd/-(dt.08.08.2017)                                                           Executive Engineer                                              Division -7                                 Central Designs Orginisation                   Vijayawada.</t>
  </si>
  <si>
    <t>Partial cutting and partical Embankment,All soils ,HDR,F&amp;F</t>
  </si>
  <si>
    <t>(Total loss )  = 0.259-(First FSL -Last FSL =0.259) Hence OK</t>
  </si>
  <si>
    <t>1) The proposed modification of HP's furnished vide LR .No.CE (P)/HNSS-P2/ATP/DEE-4/AEE 7 /P8A/Vol -3.. 211 CE :Dt12/07/2017 are vertted and Approved from Km 337.000 to 339.254 /340.000</t>
  </si>
  <si>
    <t xml:space="preserve">3) The HP's are approved based on the data recommendations furninshed by the field authorities  and the field authoritiesare responsible for the particulars furnished </t>
  </si>
  <si>
    <t xml:space="preserve">4) If any deviations found in field data the same shall be brought to the notice of this office for revision </t>
  </si>
  <si>
    <t>5) The above HP's super sedes earlier approved HP's communicated vide T.O.Lr.No.CE/CDO/CL2/HNSS /PHASE-2/PK-8/43/2011:Dt:06.04.2011</t>
  </si>
  <si>
    <t xml:space="preserve">  HYDRAULIC PARTICULARS  HNSS MAIN CANAL(STAGE-II) FROM KM 340.000 TO 347.100</t>
  </si>
  <si>
    <t>Value of 'n'</t>
  </si>
  <si>
    <t>338.808/
340.000</t>
  </si>
  <si>
    <t>APPROVED HYDRAULIC PARTICLARS CONSIDERED AT END OF PACKAGE-8</t>
  </si>
  <si>
    <t>1 IN 8400</t>
  </si>
  <si>
    <t>1 IN 8650</t>
  </si>
  <si>
    <t xml:space="preserve">DEEP CUTTING </t>
  </si>
  <si>
    <t>S.P @ KM 340.220 SLRB @ KM 240.441</t>
  </si>
  <si>
    <t>1 IN 6900</t>
  </si>
  <si>
    <t xml:space="preserve">PARTIAL CUTTING &amp; PARITAL EMBANKMENT </t>
  </si>
  <si>
    <t>SP @ KM 341.730 AQUEDUCT @ KM 342.200 AQUEDUCT @ KM 342.715</t>
  </si>
  <si>
    <t>1 IN 5900</t>
  </si>
  <si>
    <t>343.645/
347.100</t>
  </si>
  <si>
    <t>1 IN 8300</t>
  </si>
  <si>
    <t>1 IN 9550</t>
  </si>
  <si>
    <t>HP'S ALL READY APPRVOED FROM KM 347.000 TO KM 347.550</t>
  </si>
  <si>
    <t xml:space="preserve">CHECK :  TOTAL LOSS OF HEAD = </t>
  </si>
  <si>
    <t>0.835 m</t>
  </si>
  <si>
    <t>DIFFERENCE IN FIRST FSL AND LAST FSL =</t>
  </si>
  <si>
    <t>0.825 m</t>
  </si>
  <si>
    <t>i) The proposals for Hydraulic particulars of AVR HNSS PROJECT Phase-II from Km 340.000 to Km 343.648/347.100 of Package-9 furnished vide Lr No.ENC/TGP/SKHT/DW/DD2/AEE/HNSS/ATP/P-9/146B
 DT 18-11-2010 are vetted as per Govt Memo No 26850/Maj Irr VI/2007 Dt :07-11-2009 subject to providing necessary protection works at curve location of IP Nos 4  as per site condations.</t>
  </si>
  <si>
    <t>iv)The alrady approved reach from 247.000 to km 347.550 is now revisedas km 347.150 to km 347.550 due to curve at IP No.4 i.e at jm 343.560 and 50 m transition proposed form 343.648/347.100 to km 347.150.</t>
  </si>
  <si>
    <t>v)Revised alignment and H.P's approved  as per Govt memo no 25650,Maj.Irri.vi/2007 ;Dt 07.11.2009 and based on the recomandations of the ENC/TGP/Srikalahasti.ENC/TGP/Srikalahasti has to ensure
 that the orders of the Government in according the savings to Government and report to the Government.</t>
  </si>
  <si>
    <t xml:space="preserve">Sd/-(dt.01.04.2011)       
 (I.S.N.RAJU)                                            Chief Engineer                                                Central Designs Orginisation                   Hyderabad.   </t>
  </si>
  <si>
    <t xml:space="preserve">  HYDRAULIC PARTICULARS  HNSS MAIN CANAL(STAGE-II) FROM KM 353.000 TO 355.650</t>
  </si>
  <si>
    <t>SL.
No</t>
  </si>
  <si>
    <t>Value on 'n'</t>
  </si>
  <si>
    <t>1 IN 12000</t>
  </si>
  <si>
    <t>2:1</t>
  </si>
  <si>
    <t xml:space="preserve">APPROVED </t>
  </si>
  <si>
    <t>0.5/2:1</t>
  </si>
  <si>
    <t xml:space="preserve">PARTIAL CUTTIN &amp; BANKING </t>
  </si>
  <si>
    <t>SEE NOTES 2 &amp;3</t>
  </si>
  <si>
    <t>1 IN 10220</t>
  </si>
  <si>
    <t xml:space="preserve">HR REACH </t>
  </si>
  <si>
    <t>1 IN 11110</t>
  </si>
  <si>
    <t>1 IN 10110</t>
  </si>
  <si>
    <t>1) The prposed modification of H.P's furnished vide Lr.no:CE/NTR/TPT/DW/EE-1/DEE-1/AEE1/HNSS/P.09/1009.Dt.12-10-2015.are verified and approved from KM 353.00 to KM 355.650</t>
  </si>
  <si>
    <t>2) The HP's are approved based on the data /recommendations furnished by the field authorities and the field authorities are responisible for the partiuclars furnished.</t>
  </si>
  <si>
    <t xml:space="preserve">3)In Cutting &amp; Partilal cutting Reaches HR.shall be ensured by actual bore hole data before ececution if there is any deviation the HP's shall be revised </t>
  </si>
  <si>
    <t>4 )List ofstuructures shall be finalished separately on receipt of proposals as per site condintions and agreement from CE,NTR TGP ,Tirupathi and finally approval shall be obtained form CDO</t>
  </si>
  <si>
    <t xml:space="preserve">5)Details of banks ,berams &amp; dowels shall be followed as per IS 7112-1973 &amp; IS 10430-2000 Typical cross sections may be referred to CE / CDO / AP approval </t>
  </si>
  <si>
    <t>6)if any vaiation found in the field data the sae shall be brough to this office for revison.</t>
  </si>
  <si>
    <t xml:space="preserve">  HYDRAULIC PARTICULARS  HNSS MAIN CANAL(STAGE-II) FROM KM 347.000 TO KM 347.550 &amp; KM 348.300 TO 348.650</t>
  </si>
  <si>
    <t xml:space="preserve">Reach No </t>
  </si>
  <si>
    <t>Area(m2)</t>
  </si>
  <si>
    <t>Perimeter (m)</t>
  </si>
  <si>
    <t>1 IN 9650</t>
  </si>
  <si>
    <t>F&amp;f ,FULL CUTTING VAING FORM 9.40  MTO 13.10 M</t>
  </si>
  <si>
    <t>.</t>
  </si>
  <si>
    <t>HR ,FULL CUTTING VARIES FOM 8.50 M TO 15.0 M</t>
  </si>
  <si>
    <t>co-efficient of Rugosity :0.018</t>
  </si>
  <si>
    <t xml:space="preserve"> NOTE :THE ABOVE HP'S ARE APPROVED BASED ON BORE HOLE DATA  FURNISHED VIDE LETTER NO:1 CE(P) ATP /PHASE II /PK-9/485 CE DATED 22.12.2007 &amp; 
LETTER NO .ENC TGP /SKHT /L.R NO ENC /TGS /DW/DD2/DEE2/AEE4/AVRHNSS/PHASS II/PKG.9/27/DT.22.04.2008</t>
  </si>
  <si>
    <t xml:space="preserve">True Copy  
Sd/-(dt.28.04.2011)
Executive Engineer 
Canals-II Division ,
central Designs 
Organsiation </t>
  </si>
  <si>
    <t xml:space="preserve">Sd/-(dt.27.04.2011)       
 (I.S.N.RAJU)                                            Chief Engineer                                                Central Designs Orginisation                   Hyderabad.   </t>
  </si>
  <si>
    <t xml:space="preserve">Sd/-(dt.14.11.2015)       
 (I.S.N.RAJU)                                            Chief Engineer                                                Central Designs Orginisation                   Hyderabad.   </t>
  </si>
  <si>
    <t>396.190/             400.000</t>
  </si>
  <si>
    <t xml:space="preserve">Sd/-(dt.14.09.2007)       
 (I.S.N.RAJU)                                            Chief Engineer                                                Central Designs Orginisation                   Hyderabad.   </t>
  </si>
  <si>
    <t>AVR HNSS PROJECT - MADAKASIRA BRANCH CANAL- HYDRAULIC PARTICULARS FROM KM 10.000 TO KM 19.598/20.000</t>
  </si>
  <si>
    <t xml:space="preserve">  HYDRAULIC PARTICULARS  HNSS MAIN CANAL(STAGE-II) FROM KM 360.900 TO 370.825</t>
  </si>
  <si>
    <t>B.W                (In Mts)</t>
  </si>
  <si>
    <t>Due to  CM&amp;CD Structures</t>
  </si>
  <si>
    <t>1 in 7400</t>
  </si>
  <si>
    <t>FSL @ KM 360.400 AS PER AGREEMENT +444.645</t>
  </si>
  <si>
    <t xml:space="preserve">H.R REACH DEEP CUT </t>
  </si>
  <si>
    <t>1 in 9700</t>
  </si>
  <si>
    <t>1 in 12000</t>
  </si>
  <si>
    <t>HDR &amp; F&amp;F</t>
  </si>
  <si>
    <t>1 in 14000</t>
  </si>
  <si>
    <t xml:space="preserve">ALL SOILS H.D.R &amp;F&amp;F </t>
  </si>
  <si>
    <t>AQUEDUCT PROPOSED WITH LOH 0.050 M</t>
  </si>
  <si>
    <t xml:space="preserve">1) LIST OF STRUCTURE SHALL BE FURNISHED SEPERATELY ON RECEIPT OF DETAILS OF CM &amp; CD WORKS FROM  THE CE (P) ANANTAHAPUR </t>
  </si>
  <si>
    <t xml:space="preserve">2) HP'S AND ALIGNMENT FORM KM 360.900 TO 370.825 ARE  PROPOSED BY THE CE (P )ANANTHAPUR WITH DISCHARGE OF 51.68 CUMECS AS PER AGRREMENT IS VETTED AND APPROVED </t>
  </si>
  <si>
    <t xml:space="preserve"> APPROVED                                                   Sd/-)  (dt.16.11.2007                  (I.S.N.RAJU)   Chief Engineer                                                Central Designs Orginisation                   Hyderabad.   </t>
  </si>
  <si>
    <t>TUNNEL "D"SHAPE             6M * 6M</t>
  </si>
  <si>
    <t>AKS/SDR/HDR/ F&amp;F/HR</t>
  </si>
  <si>
    <t>SLOPED FALLING ENTRY TRANSITION TO TUNNEL</t>
  </si>
  <si>
    <t>FULL CUTTING VARIES FROM 4.80 M TO            23.0 M           (F&amp; F)</t>
  </si>
  <si>
    <t>FULL CUTTING  VARIES FROM 4.8 M TO              7.1 M   (ALL SOILS,HDR,FF)</t>
  </si>
  <si>
    <t>Cutting</t>
  </si>
  <si>
    <t>1 In</t>
  </si>
  <si>
    <t xml:space="preserve">Sd/-(dt.27.10.2007)                            (I.S.N.RAJU)                                                      Chief Engineer                                                Central Designs Orginisation                   Hyderabad.   </t>
  </si>
</sst>
</file>

<file path=xl/styles.xml><?xml version="1.0" encoding="utf-8"?>
<styleSheet xmlns="http://schemas.openxmlformats.org/spreadsheetml/2006/main">
  <numFmts count="6">
    <numFmt numFmtId="164" formatCode="_(* #,##0.00_);_(* \(#,##0.00\);_(* &quot;-&quot;??_);_(@_)"/>
    <numFmt numFmtId="165" formatCode="0.000"/>
    <numFmt numFmtId="166" formatCode="0.0000"/>
    <numFmt numFmtId="167" formatCode="0.00000"/>
    <numFmt numFmtId="168" formatCode="0.00000000000"/>
    <numFmt numFmtId="169" formatCode="0.0"/>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Verdana"/>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sz val="14"/>
      <name val="Arial"/>
      <family val="2"/>
    </font>
    <font>
      <b/>
      <sz val="13"/>
      <name val="Arial"/>
      <family val="2"/>
    </font>
    <font>
      <b/>
      <sz val="14"/>
      <name val="Arial"/>
      <family val="2"/>
    </font>
    <font>
      <sz val="10"/>
      <name val="Arial"/>
      <family val="2"/>
    </font>
    <font>
      <u/>
      <sz val="7"/>
      <color theme="10"/>
      <name val="Arial"/>
      <family val="2"/>
    </font>
    <font>
      <b/>
      <sz val="11"/>
      <name val="Verdana"/>
      <family val="2"/>
    </font>
    <font>
      <sz val="12"/>
      <name val="Verdana"/>
      <family val="2"/>
    </font>
    <font>
      <b/>
      <sz val="12"/>
      <name val="Verdana"/>
      <family val="2"/>
    </font>
    <font>
      <sz val="13"/>
      <color theme="0"/>
      <name val="Arial"/>
      <family val="2"/>
    </font>
    <font>
      <sz val="13"/>
      <name val="Verdana"/>
      <family val="2"/>
    </font>
    <font>
      <b/>
      <u/>
      <sz val="13"/>
      <name val="Arial"/>
      <family val="2"/>
    </font>
    <font>
      <sz val="10"/>
      <name val="Arial"/>
      <family val="2"/>
    </font>
    <font>
      <b/>
      <sz val="12.5"/>
      <name val="Arial"/>
      <family val="2"/>
    </font>
    <font>
      <sz val="12.5"/>
      <name val="Arial"/>
      <family val="2"/>
    </font>
    <font>
      <b/>
      <sz val="20"/>
      <name val="Arial"/>
      <family val="2"/>
    </font>
    <font>
      <sz val="18"/>
      <name val="Arial"/>
      <family val="2"/>
    </font>
    <font>
      <b/>
      <sz val="18"/>
      <name val="Arial"/>
      <family val="2"/>
    </font>
    <font>
      <b/>
      <sz val="12.5"/>
      <name val="Verdana"/>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30">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2" fillId="0" borderId="1"/>
    <xf numFmtId="0" fontId="20" fillId="0" borderId="1"/>
    <xf numFmtId="0" fontId="2" fillId="0" borderId="1"/>
    <xf numFmtId="0" fontId="1" fillId="0" borderId="1"/>
    <xf numFmtId="0" fontId="20" fillId="0" borderId="1"/>
    <xf numFmtId="0" fontId="21" fillId="0" borderId="0" applyNumberFormat="0" applyFill="0" applyBorder="0" applyAlignment="0" applyProtection="0">
      <alignment vertical="top"/>
      <protection locked="0"/>
    </xf>
    <xf numFmtId="0" fontId="28" fillId="0" borderId="1"/>
    <xf numFmtId="0" fontId="28" fillId="0" borderId="1"/>
    <xf numFmtId="0" fontId="28" fillId="0" borderId="1"/>
    <xf numFmtId="0" fontId="21" fillId="0" borderId="1" applyNumberFormat="0" applyFill="0" applyBorder="0" applyAlignment="0" applyProtection="0">
      <alignment vertical="top"/>
      <protection locked="0"/>
    </xf>
    <xf numFmtId="0" fontId="28" fillId="0" borderId="1"/>
    <xf numFmtId="0" fontId="28" fillId="0" borderId="1"/>
    <xf numFmtId="0" fontId="28" fillId="0" borderId="1"/>
    <xf numFmtId="0" fontId="28" fillId="0" borderId="1"/>
    <xf numFmtId="0" fontId="28" fillId="0" borderId="1"/>
  </cellStyleXfs>
  <cellXfs count="769">
    <xf numFmtId="0" fontId="0" fillId="0" borderId="0" xfId="0"/>
    <xf numFmtId="0" fontId="4" fillId="0" borderId="1" xfId="1"/>
    <xf numFmtId="0" fontId="4" fillId="0" borderId="1" xfId="2" applyFont="1" applyFill="1" applyBorder="1" applyAlignment="1">
      <alignment horizontal="center" vertical="center"/>
    </xf>
    <xf numFmtId="0" fontId="9" fillId="0" borderId="1" xfId="1" applyFont="1" applyBorder="1" applyAlignment="1">
      <alignment horizontal="center" vertical="center" wrapText="1"/>
    </xf>
    <xf numFmtId="0" fontId="9" fillId="0" borderId="1" xfId="1" applyFont="1" applyAlignment="1">
      <alignment horizontal="center" vertical="center" wrapText="1"/>
    </xf>
    <xf numFmtId="1" fontId="9" fillId="0" borderId="2" xfId="1" applyNumberFormat="1" applyFont="1" applyBorder="1" applyAlignment="1">
      <alignment horizontal="center" vertical="center" wrapText="1"/>
    </xf>
    <xf numFmtId="0" fontId="9" fillId="0" borderId="1" xfId="1" applyFont="1" applyFill="1" applyAlignment="1">
      <alignment horizontal="center" vertical="center" wrapText="1"/>
    </xf>
    <xf numFmtId="0" fontId="9" fillId="0" borderId="1" xfId="1" applyFont="1" applyFill="1" applyBorder="1" applyAlignment="1">
      <alignment horizontal="center" vertical="center" wrapText="1"/>
    </xf>
    <xf numFmtId="165" fontId="6" fillId="0" borderId="1" xfId="1" applyNumberFormat="1" applyFont="1" applyFill="1" applyBorder="1" applyAlignment="1">
      <alignment horizontal="center" vertical="center" wrapText="1"/>
    </xf>
    <xf numFmtId="1" fontId="6" fillId="0" borderId="1" xfId="3" applyNumberFormat="1" applyFont="1" applyFill="1" applyBorder="1" applyAlignment="1">
      <alignment horizontal="center" vertical="center" wrapText="1"/>
    </xf>
    <xf numFmtId="2" fontId="6" fillId="0" borderId="1" xfId="1" applyNumberFormat="1" applyFont="1" applyFill="1" applyBorder="1" applyAlignment="1">
      <alignment horizontal="center" vertical="center" wrapText="1"/>
    </xf>
    <xf numFmtId="0" fontId="6" fillId="0"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0" borderId="2" xfId="1" applyFont="1" applyFill="1" applyBorder="1" applyAlignment="1">
      <alignment horizontal="center" vertical="center" wrapText="1"/>
    </xf>
    <xf numFmtId="0" fontId="4" fillId="0" borderId="1" xfId="1" applyAlignment="1">
      <alignment horizontal="center" vertical="center"/>
    </xf>
    <xf numFmtId="0" fontId="7" fillId="0" borderId="3" xfId="2" applyFont="1" applyFill="1" applyBorder="1" applyAlignment="1">
      <alignment vertical="center" wrapText="1"/>
    </xf>
    <xf numFmtId="165" fontId="15" fillId="0" borderId="1" xfId="1"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165" fontId="16" fillId="0" borderId="1" xfId="1" applyNumberFormat="1" applyFont="1" applyFill="1" applyBorder="1" applyAlignment="1">
      <alignment horizontal="center" vertical="center" wrapText="1"/>
    </xf>
    <xf numFmtId="0" fontId="16" fillId="0" borderId="1" xfId="1" applyFont="1" applyFill="1" applyBorder="1" applyAlignment="1">
      <alignment horizontal="center" vertical="center" wrapText="1"/>
    </xf>
    <xf numFmtId="0" fontId="8" fillId="0" borderId="8" xfId="1" applyFont="1" applyBorder="1" applyAlignment="1">
      <alignment horizontal="center" vertical="center" wrapText="1"/>
    </xf>
    <xf numFmtId="165" fontId="6" fillId="0" borderId="1" xfId="1" applyNumberFormat="1" applyFont="1" applyFill="1" applyBorder="1" applyAlignment="1">
      <alignment horizontal="center" vertical="center" wrapText="1"/>
    </xf>
    <xf numFmtId="2" fontId="9" fillId="0" borderId="1" xfId="1" applyNumberFormat="1" applyFont="1" applyAlignment="1">
      <alignment horizontal="center" vertical="center" wrapText="1"/>
    </xf>
    <xf numFmtId="2" fontId="11" fillId="0" borderId="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165" fontId="11" fillId="0" borderId="2" xfId="0" applyNumberFormat="1" applyFont="1" applyBorder="1" applyAlignment="1">
      <alignment horizontal="center" vertical="center" wrapText="1"/>
    </xf>
    <xf numFmtId="2" fontId="11" fillId="0" borderId="14" xfId="0" applyNumberFormat="1" applyFont="1" applyBorder="1" applyAlignment="1">
      <alignment horizontal="center" vertical="center" wrapText="1"/>
    </xf>
    <xf numFmtId="2" fontId="11" fillId="0" borderId="2" xfId="1" applyNumberFormat="1" applyFont="1" applyFill="1" applyBorder="1" applyAlignment="1">
      <alignment horizontal="center" vertical="center" wrapText="1"/>
    </xf>
    <xf numFmtId="165" fontId="11" fillId="0" borderId="2" xfId="1" applyNumberFormat="1" applyFont="1" applyFill="1" applyBorder="1" applyAlignment="1">
      <alignment horizontal="center" vertical="center" wrapText="1"/>
    </xf>
    <xf numFmtId="165" fontId="11" fillId="0" borderId="1" xfId="1" applyNumberFormat="1" applyFont="1" applyFill="1" applyBorder="1" applyAlignment="1">
      <alignment horizontal="center" vertical="center" wrapText="1"/>
    </xf>
    <xf numFmtId="167" fontId="6" fillId="0" borderId="1" xfId="1" applyNumberFormat="1" applyFont="1" applyFill="1" applyBorder="1" applyAlignment="1">
      <alignment horizontal="center" vertical="center" wrapText="1"/>
    </xf>
    <xf numFmtId="2" fontId="11" fillId="0" borderId="2" xfId="1" applyNumberFormat="1" applyFont="1" applyFill="1" applyBorder="1" applyAlignment="1">
      <alignment vertical="center" wrapText="1"/>
    </xf>
    <xf numFmtId="0" fontId="21" fillId="0" borderId="1" xfId="20" applyFill="1" applyBorder="1" applyAlignment="1" applyProtection="1">
      <alignment horizontal="center" vertical="center" wrapText="1"/>
    </xf>
    <xf numFmtId="0" fontId="4" fillId="0" borderId="1" xfId="1" applyFont="1" applyFill="1" applyBorder="1" applyAlignment="1">
      <alignment horizontal="center" vertical="center" wrapText="1"/>
    </xf>
    <xf numFmtId="0" fontId="18" fillId="0" borderId="1" xfId="1" applyFont="1" applyFill="1" applyBorder="1" applyAlignment="1">
      <alignment horizontal="left" vertical="center" wrapText="1"/>
    </xf>
    <xf numFmtId="165" fontId="6" fillId="0" borderId="1" xfId="1" applyNumberFormat="1" applyFont="1" applyFill="1" applyBorder="1" applyAlignment="1">
      <alignment horizontal="center" vertical="center" wrapText="1"/>
    </xf>
    <xf numFmtId="0" fontId="9" fillId="0" borderId="2" xfId="1" applyFont="1" applyBorder="1" applyAlignment="1">
      <alignment horizontal="center" vertical="center" wrapText="1"/>
    </xf>
    <xf numFmtId="165" fontId="6" fillId="0" borderId="1" xfId="1" applyNumberFormat="1" applyFont="1" applyFill="1" applyBorder="1" applyAlignment="1">
      <alignment horizontal="center" vertical="center" wrapText="1"/>
    </xf>
    <xf numFmtId="165" fontId="9" fillId="0" borderId="2" xfId="1" applyNumberFormat="1" applyFont="1" applyBorder="1" applyAlignment="1">
      <alignment horizontal="center" vertical="center" wrapText="1"/>
    </xf>
    <xf numFmtId="0" fontId="9" fillId="3" borderId="1" xfId="1" applyFont="1" applyFill="1" applyAlignment="1">
      <alignment horizontal="center" vertical="center" wrapText="1"/>
    </xf>
    <xf numFmtId="0" fontId="9" fillId="2" borderId="1" xfId="1" applyFont="1" applyFill="1" applyBorder="1" applyAlignment="1">
      <alignment horizontal="center" vertical="center" wrapText="1"/>
    </xf>
    <xf numFmtId="0" fontId="18" fillId="2" borderId="1" xfId="1" applyFont="1" applyFill="1" applyBorder="1" applyAlignment="1">
      <alignment horizontal="center" vertical="center" wrapText="1"/>
    </xf>
    <xf numFmtId="165" fontId="16" fillId="2" borderId="1" xfId="1" applyNumberFormat="1" applyFont="1" applyFill="1" applyBorder="1" applyAlignment="1">
      <alignment horizontal="center" vertical="center" wrapText="1"/>
    </xf>
    <xf numFmtId="1" fontId="16" fillId="2" borderId="1" xfId="3" applyNumberFormat="1" applyFont="1" applyFill="1" applyBorder="1" applyAlignment="1">
      <alignment horizontal="center" vertical="center" wrapText="1"/>
    </xf>
    <xf numFmtId="2" fontId="16" fillId="2" borderId="1" xfId="1" applyNumberFormat="1" applyFont="1" applyFill="1" applyBorder="1" applyAlignment="1">
      <alignment horizontal="center" vertical="center" wrapText="1"/>
    </xf>
    <xf numFmtId="167" fontId="16" fillId="2" borderId="1" xfId="1" applyNumberFormat="1" applyFont="1" applyFill="1" applyBorder="1" applyAlignment="1">
      <alignment horizontal="center" vertical="center" wrapText="1"/>
    </xf>
    <xf numFmtId="0" fontId="16" fillId="2" borderId="1" xfId="1" applyFont="1" applyFill="1" applyBorder="1" applyAlignment="1">
      <alignment horizontal="center" vertical="center" wrapText="1"/>
    </xf>
    <xf numFmtId="0" fontId="10" fillId="2" borderId="1" xfId="1" applyFont="1" applyFill="1" applyBorder="1" applyAlignment="1">
      <alignment horizontal="center" vertical="center" wrapText="1"/>
    </xf>
    <xf numFmtId="0" fontId="9" fillId="2" borderId="10" xfId="1" applyFont="1" applyFill="1" applyBorder="1" applyAlignment="1">
      <alignment horizontal="center" vertical="center" wrapText="1"/>
    </xf>
    <xf numFmtId="0" fontId="9" fillId="2" borderId="1" xfId="1" applyFont="1" applyFill="1" applyAlignment="1">
      <alignment horizontal="center" vertical="center" wrapText="1"/>
    </xf>
    <xf numFmtId="49" fontId="11" fillId="0" borderId="2" xfId="20" applyNumberFormat="1" applyFont="1" applyBorder="1" applyAlignment="1" applyProtection="1">
      <alignment horizontal="center" vertical="center" wrapText="1"/>
    </xf>
    <xf numFmtId="0" fontId="11" fillId="0" borderId="2"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18" fillId="2" borderId="1" xfId="1" applyFont="1" applyFill="1" applyBorder="1" applyAlignment="1">
      <alignment horizontal="center" vertical="center" wrapText="1"/>
    </xf>
    <xf numFmtId="0" fontId="9" fillId="0" borderId="2" xfId="1" applyFont="1" applyBorder="1" applyAlignment="1">
      <alignment horizontal="center" vertical="center" wrapText="1"/>
    </xf>
    <xf numFmtId="0" fontId="18" fillId="2" borderId="1" xfId="1" applyFont="1" applyFill="1" applyBorder="1" applyAlignment="1">
      <alignment horizontal="center" vertical="center" wrapText="1"/>
    </xf>
    <xf numFmtId="165" fontId="6" fillId="0" borderId="1" xfId="1" applyNumberFormat="1" applyFont="1" applyFill="1" applyBorder="1" applyAlignment="1">
      <alignment horizontal="center" vertical="center" wrapText="1"/>
    </xf>
    <xf numFmtId="165" fontId="6" fillId="0" borderId="1" xfId="1" applyNumberFormat="1" applyFont="1" applyFill="1" applyBorder="1" applyAlignment="1">
      <alignment horizontal="center" vertical="center" wrapText="1"/>
    </xf>
    <xf numFmtId="165" fontId="11" fillId="0" borderId="10" xfId="0" applyNumberFormat="1" applyFont="1" applyBorder="1" applyAlignment="1">
      <alignment horizontal="center" vertical="center" wrapText="1"/>
    </xf>
    <xf numFmtId="2" fontId="11" fillId="0" borderId="10" xfId="0" applyNumberFormat="1" applyFont="1" applyBorder="1" applyAlignment="1">
      <alignment horizontal="center" vertical="center" wrapText="1"/>
    </xf>
    <xf numFmtId="166" fontId="11" fillId="0" borderId="2" xfId="1" applyNumberFormat="1" applyFont="1" applyFill="1" applyBorder="1" applyAlignment="1">
      <alignment horizontal="center" vertical="center" wrapText="1"/>
    </xf>
    <xf numFmtId="2" fontId="11" fillId="0" borderId="10" xfId="1" applyNumberFormat="1" applyFont="1" applyFill="1" applyBorder="1" applyAlignment="1">
      <alignment horizontal="center" vertical="center" wrapText="1"/>
    </xf>
    <xf numFmtId="165" fontId="11" fillId="0" borderId="10" xfId="1" applyNumberFormat="1"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1" fillId="0" borderId="9" xfId="1" applyFont="1" applyFill="1" applyBorder="1" applyAlignment="1">
      <alignment horizontal="center" vertical="center" wrapText="1"/>
    </xf>
    <xf numFmtId="0" fontId="18" fillId="2" borderId="1" xfId="1" applyFont="1" applyFill="1" applyBorder="1" applyAlignment="1">
      <alignment vertical="center" wrapText="1"/>
    </xf>
    <xf numFmtId="165" fontId="6" fillId="0" borderId="1" xfId="1" applyNumberFormat="1" applyFont="1" applyFill="1" applyBorder="1" applyAlignment="1">
      <alignment horizontal="center" vertical="center" wrapText="1"/>
    </xf>
    <xf numFmtId="165" fontId="9" fillId="0" borderId="2" xfId="1" applyNumberFormat="1" applyFont="1" applyBorder="1" applyAlignment="1">
      <alignment horizontal="center" vertical="center" wrapText="1"/>
    </xf>
    <xf numFmtId="0" fontId="8" fillId="0" borderId="1" xfId="1" applyFont="1" applyBorder="1" applyAlignment="1">
      <alignment horizontal="center" vertical="center" wrapText="1"/>
    </xf>
    <xf numFmtId="0" fontId="19" fillId="0" borderId="10" xfId="1" applyFont="1" applyFill="1" applyBorder="1" applyAlignment="1">
      <alignment horizontal="left" vertical="center" wrapText="1"/>
    </xf>
    <xf numFmtId="0" fontId="11" fillId="0" borderId="1" xfId="1" applyFont="1" applyFill="1" applyAlignment="1">
      <alignment horizontal="center" vertical="center" wrapText="1"/>
    </xf>
    <xf numFmtId="0" fontId="7" fillId="0" borderId="1" xfId="1" applyFont="1" applyFill="1" applyBorder="1" applyAlignment="1">
      <alignment horizontal="left" vertical="center" wrapText="1"/>
    </xf>
    <xf numFmtId="0" fontId="7" fillId="0" borderId="1" xfId="1" applyFont="1" applyFill="1" applyBorder="1" applyAlignment="1">
      <alignment horizontal="center" vertical="center" wrapText="1"/>
    </xf>
    <xf numFmtId="2" fontId="11" fillId="0" borderId="2" xfId="0" applyNumberFormat="1" applyFont="1" applyBorder="1" applyAlignment="1">
      <alignment vertical="center" wrapText="1"/>
    </xf>
    <xf numFmtId="0" fontId="19" fillId="0" borderId="1" xfId="1" applyFont="1" applyFill="1" applyBorder="1" applyAlignment="1">
      <alignment horizontal="left" vertical="center" wrapText="1"/>
    </xf>
    <xf numFmtId="0" fontId="9" fillId="0" borderId="2" xfId="1" applyFont="1" applyBorder="1" applyAlignment="1">
      <alignment horizontal="center" vertical="center" wrapText="1"/>
    </xf>
    <xf numFmtId="0" fontId="8" fillId="0" borderId="1" xfId="1" applyFont="1" applyBorder="1" applyAlignment="1">
      <alignment horizontal="center" vertical="center" wrapText="1"/>
    </xf>
    <xf numFmtId="165" fontId="11" fillId="0" borderId="1" xfId="1" applyNumberFormat="1" applyFont="1" applyFill="1" applyBorder="1" applyAlignment="1">
      <alignment horizontal="center" vertical="center" wrapText="1"/>
    </xf>
    <xf numFmtId="2"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0" fontId="11" fillId="2" borderId="2" xfId="1" applyFont="1" applyFill="1" applyBorder="1" applyAlignment="1">
      <alignment horizontal="center" vertical="center" wrapText="1"/>
    </xf>
    <xf numFmtId="2" fontId="11" fillId="0" borderId="1" xfId="1" applyNumberFormat="1" applyFont="1" applyFill="1" applyBorder="1" applyAlignment="1">
      <alignment horizontal="center" vertical="center" wrapText="1"/>
    </xf>
    <xf numFmtId="0" fontId="11" fillId="0" borderId="1" xfId="1" applyFont="1" applyFill="1" applyBorder="1" applyAlignment="1">
      <alignment horizontal="center" vertical="center" wrapText="1"/>
    </xf>
    <xf numFmtId="0" fontId="9" fillId="0" borderId="2" xfId="1" applyFont="1" applyBorder="1" applyAlignment="1">
      <alignment horizontal="center" vertical="center" wrapText="1"/>
    </xf>
    <xf numFmtId="0" fontId="8" fillId="0" borderId="1" xfId="1" applyFont="1" applyBorder="1" applyAlignment="1">
      <alignment horizontal="center" vertical="center" wrapText="1"/>
    </xf>
    <xf numFmtId="0" fontId="7" fillId="0" borderId="1" xfId="2" applyFont="1" applyFill="1" applyBorder="1" applyAlignment="1">
      <alignment vertical="center" wrapText="1"/>
    </xf>
    <xf numFmtId="0" fontId="15" fillId="0" borderId="2" xfId="1" applyFont="1" applyBorder="1" applyAlignment="1">
      <alignment horizontal="center" vertical="center" wrapText="1"/>
    </xf>
    <xf numFmtId="1" fontId="15" fillId="0" borderId="2" xfId="1" applyNumberFormat="1" applyFont="1" applyBorder="1" applyAlignment="1">
      <alignment horizontal="center" vertical="center" wrapText="1"/>
    </xf>
    <xf numFmtId="165" fontId="15" fillId="0" borderId="2" xfId="1" applyNumberFormat="1" applyFont="1" applyBorder="1" applyAlignment="1">
      <alignment horizontal="center" vertical="center" wrapText="1"/>
    </xf>
    <xf numFmtId="0" fontId="23" fillId="0" borderId="1" xfId="1" applyFont="1" applyFill="1" applyBorder="1" applyAlignment="1">
      <alignment horizontal="center" vertical="center" wrapText="1"/>
    </xf>
    <xf numFmtId="0" fontId="15" fillId="0" borderId="2" xfId="1" applyFont="1" applyFill="1" applyBorder="1" applyAlignment="1">
      <alignment horizontal="center" vertical="center" wrapText="1"/>
    </xf>
    <xf numFmtId="2" fontId="6" fillId="0" borderId="2" xfId="0" applyNumberFormat="1" applyFont="1" applyBorder="1" applyAlignment="1">
      <alignment horizontal="center" vertical="center" wrapText="1"/>
    </xf>
    <xf numFmtId="2" fontId="6" fillId="0" borderId="2" xfId="1" applyNumberFormat="1" applyFont="1" applyFill="1" applyBorder="1" applyAlignment="1">
      <alignment horizontal="center" vertical="center" wrapText="1"/>
    </xf>
    <xf numFmtId="0" fontId="15" fillId="0" borderId="1" xfId="1" applyFont="1" applyFill="1" applyAlignment="1">
      <alignment horizontal="center" vertical="center" wrapText="1"/>
    </xf>
    <xf numFmtId="0" fontId="18" fillId="0" borderId="2" xfId="1" applyFont="1" applyBorder="1" applyAlignment="1">
      <alignment horizontal="center" vertical="center" wrapText="1"/>
    </xf>
    <xf numFmtId="0" fontId="18" fillId="0" borderId="2" xfId="1" applyFont="1" applyFill="1" applyBorder="1" applyAlignment="1">
      <alignment horizontal="center" vertical="center" wrapText="1"/>
    </xf>
    <xf numFmtId="1" fontId="18" fillId="0" borderId="2" xfId="1" applyNumberFormat="1" applyFont="1" applyFill="1" applyBorder="1" applyAlignment="1">
      <alignment horizontal="center" vertical="center" wrapText="1"/>
    </xf>
    <xf numFmtId="165" fontId="16" fillId="0" borderId="2" xfId="0" applyNumberFormat="1" applyFont="1" applyBorder="1" applyAlignment="1">
      <alignment horizontal="center" vertical="center" wrapText="1"/>
    </xf>
    <xf numFmtId="165" fontId="16" fillId="0" borderId="2" xfId="0" applyNumberFormat="1" applyFont="1" applyBorder="1" applyAlignment="1">
      <alignment horizontal="left" vertical="center" wrapText="1"/>
    </xf>
    <xf numFmtId="1" fontId="16" fillId="0" borderId="2" xfId="0" applyNumberFormat="1" applyFont="1" applyBorder="1" applyAlignment="1">
      <alignment horizontal="center" vertical="center" wrapText="1"/>
    </xf>
    <xf numFmtId="2" fontId="16" fillId="0" borderId="2" xfId="0" applyNumberFormat="1" applyFont="1" applyBorder="1" applyAlignment="1">
      <alignment horizontal="center" vertical="center" wrapText="1"/>
    </xf>
    <xf numFmtId="167" fontId="16" fillId="0" borderId="2" xfId="0" applyNumberFormat="1" applyFont="1" applyBorder="1" applyAlignment="1">
      <alignment horizontal="center" vertical="center" wrapText="1"/>
    </xf>
    <xf numFmtId="2" fontId="16" fillId="0" borderId="4" xfId="0" applyNumberFormat="1" applyFont="1" applyBorder="1" applyAlignment="1">
      <alignment horizontal="center" vertical="center" wrapText="1"/>
    </xf>
    <xf numFmtId="2" fontId="16" fillId="0" borderId="6" xfId="0" applyNumberFormat="1" applyFont="1" applyBorder="1" applyAlignment="1">
      <alignment horizontal="center" vertical="center" wrapText="1"/>
    </xf>
    <xf numFmtId="167"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2" fontId="16" fillId="0" borderId="2" xfId="1" applyNumberFormat="1" applyFont="1" applyFill="1" applyBorder="1" applyAlignment="1">
      <alignment vertical="center" wrapText="1"/>
    </xf>
    <xf numFmtId="2" fontId="16" fillId="0" borderId="2" xfId="1" applyNumberFormat="1" applyFont="1" applyFill="1" applyBorder="1" applyAlignment="1">
      <alignment horizontal="center" vertical="center" wrapText="1"/>
    </xf>
    <xf numFmtId="2" fontId="16" fillId="0" borderId="6" xfId="1" applyNumberFormat="1" applyFont="1" applyFill="1" applyBorder="1" applyAlignment="1">
      <alignment horizontal="center" vertical="center" wrapText="1"/>
    </xf>
    <xf numFmtId="0" fontId="18" fillId="0" borderId="1" xfId="1" applyFont="1" applyFill="1" applyAlignment="1">
      <alignment horizontal="center" vertical="center" wrapText="1"/>
    </xf>
    <xf numFmtId="2" fontId="6" fillId="0" borderId="2" xfId="20" applyNumberFormat="1" applyFont="1" applyBorder="1" applyAlignment="1" applyProtection="1">
      <alignment horizontal="center" vertical="center" wrapText="1"/>
    </xf>
    <xf numFmtId="0" fontId="6" fillId="0" borderId="2" xfId="1" applyFont="1" applyFill="1" applyBorder="1" applyAlignment="1">
      <alignment horizontal="center" vertical="center" wrapText="1"/>
    </xf>
    <xf numFmtId="2" fontId="6" fillId="0" borderId="14" xfId="0" applyNumberFormat="1" applyFont="1" applyBorder="1" applyAlignment="1">
      <alignment horizontal="center" vertical="center" wrapText="1"/>
    </xf>
    <xf numFmtId="0" fontId="6" fillId="0" borderId="9" xfId="1" applyFont="1" applyFill="1" applyBorder="1" applyAlignment="1">
      <alignment horizontal="center" vertical="center" wrapText="1"/>
    </xf>
    <xf numFmtId="0" fontId="16" fillId="0" borderId="1" xfId="1" applyFont="1" applyFill="1" applyBorder="1" applyAlignment="1">
      <alignment horizontal="left" vertical="center" wrapText="1"/>
    </xf>
    <xf numFmtId="0" fontId="18" fillId="0" borderId="1" xfId="1" applyFont="1" applyFill="1" applyBorder="1" applyAlignment="1">
      <alignment horizontal="left" vertical="center" wrapText="1"/>
    </xf>
    <xf numFmtId="2" fontId="16" fillId="0" borderId="6" xfId="1" applyNumberFormat="1" applyFont="1" applyFill="1" applyBorder="1" applyAlignment="1">
      <alignment horizontal="center" vertical="center" wrapText="1"/>
    </xf>
    <xf numFmtId="0" fontId="15" fillId="0" borderId="2" xfId="1" applyFont="1" applyBorder="1" applyAlignment="1">
      <alignment horizontal="center" vertical="center" wrapText="1"/>
    </xf>
    <xf numFmtId="0" fontId="16" fillId="0" borderId="1" xfId="1" applyFont="1" applyFill="1" applyBorder="1" applyAlignment="1">
      <alignment horizontal="left" vertical="center" wrapText="1"/>
    </xf>
    <xf numFmtId="2" fontId="9" fillId="4" borderId="1" xfId="1" applyNumberFormat="1" applyFont="1" applyFill="1" applyAlignment="1">
      <alignment horizontal="center" vertical="center" wrapText="1"/>
    </xf>
    <xf numFmtId="0" fontId="9" fillId="4" borderId="1" xfId="1" applyFont="1" applyFill="1" applyAlignment="1">
      <alignment horizontal="center" vertical="center" wrapText="1"/>
    </xf>
    <xf numFmtId="2" fontId="16" fillId="0" borderId="6" xfId="1" applyNumberFormat="1" applyFont="1" applyFill="1" applyBorder="1" applyAlignment="1">
      <alignment horizontal="center" vertical="center" wrapText="1"/>
    </xf>
    <xf numFmtId="0" fontId="9" fillId="0" borderId="2" xfId="1" applyFont="1" applyBorder="1" applyAlignment="1">
      <alignment horizontal="center" vertical="center" wrapText="1"/>
    </xf>
    <xf numFmtId="0" fontId="16" fillId="0" borderId="1" xfId="1" applyFont="1" applyFill="1" applyBorder="1" applyAlignment="1">
      <alignment horizontal="left" vertical="center" wrapText="1"/>
    </xf>
    <xf numFmtId="0" fontId="18" fillId="2" borderId="1" xfId="1" applyFont="1" applyFill="1" applyBorder="1" applyAlignment="1">
      <alignment horizontal="center" vertical="center" wrapText="1"/>
    </xf>
    <xf numFmtId="0" fontId="7" fillId="0" borderId="1" xfId="1" applyFont="1" applyFill="1" applyBorder="1" applyAlignment="1">
      <alignment horizontal="left" vertical="center" wrapText="1"/>
    </xf>
    <xf numFmtId="0" fontId="7" fillId="0" borderId="2" xfId="1" applyFont="1" applyBorder="1" applyAlignment="1">
      <alignment horizontal="center" vertical="center" wrapText="1"/>
    </xf>
    <xf numFmtId="2" fontId="11" fillId="0" borderId="9" xfId="0" applyNumberFormat="1" applyFont="1" applyBorder="1" applyAlignment="1">
      <alignment horizontal="center" vertical="center" wrapText="1"/>
    </xf>
    <xf numFmtId="165" fontId="16" fillId="0" borderId="2" xfId="0" applyNumberFormat="1" applyFont="1" applyFill="1" applyBorder="1" applyAlignment="1">
      <alignment horizontal="center" vertical="center"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center" vertical="center" wrapText="1"/>
    </xf>
    <xf numFmtId="0" fontId="15" fillId="0" borderId="1" xfId="1" applyFont="1" applyFill="1" applyBorder="1" applyAlignment="1">
      <alignment horizontal="left" vertical="center" wrapText="1"/>
    </xf>
    <xf numFmtId="2" fontId="16" fillId="0" borderId="4" xfId="1" applyNumberFormat="1" applyFont="1" applyFill="1" applyBorder="1" applyAlignment="1">
      <alignment vertical="center" wrapText="1"/>
    </xf>
    <xf numFmtId="2" fontId="16" fillId="0" borderId="6" xfId="1" applyNumberFormat="1" applyFont="1" applyFill="1" applyBorder="1" applyAlignment="1">
      <alignment vertical="center" wrapText="1"/>
    </xf>
    <xf numFmtId="165" fontId="16" fillId="0" borderId="1" xfId="1" applyNumberFormat="1" applyFont="1" applyFill="1" applyBorder="1" applyAlignment="1">
      <alignment horizontal="center" vertical="center" wrapText="1"/>
    </xf>
    <xf numFmtId="0" fontId="16" fillId="0" borderId="1" xfId="1" applyFont="1" applyFill="1" applyBorder="1" applyAlignment="1">
      <alignment vertical="center" wrapText="1"/>
    </xf>
    <xf numFmtId="1" fontId="7" fillId="0" borderId="2" xfId="1" applyNumberFormat="1" applyFont="1" applyBorder="1" applyAlignment="1">
      <alignment horizontal="center" vertical="center" wrapText="1"/>
    </xf>
    <xf numFmtId="165" fontId="7" fillId="0" borderId="2" xfId="1" applyNumberFormat="1" applyFont="1" applyBorder="1" applyAlignment="1">
      <alignment horizontal="center" vertical="center" wrapText="1"/>
    </xf>
    <xf numFmtId="165" fontId="16" fillId="0" borderId="4" xfId="1" applyNumberFormat="1" applyFont="1" applyFill="1" applyBorder="1" applyAlignment="1">
      <alignment vertical="center" wrapText="1"/>
    </xf>
    <xf numFmtId="165" fontId="16" fillId="0" borderId="5" xfId="1" applyNumberFormat="1" applyFont="1" applyFill="1" applyBorder="1" applyAlignment="1">
      <alignment vertical="center" wrapText="1"/>
    </xf>
    <xf numFmtId="165" fontId="16" fillId="0" borderId="6" xfId="1" applyNumberFormat="1" applyFont="1" applyFill="1" applyBorder="1" applyAlignment="1">
      <alignment vertical="center" wrapText="1"/>
    </xf>
    <xf numFmtId="166" fontId="16" fillId="0" borderId="2" xfId="1" applyNumberFormat="1" applyFont="1" applyFill="1" applyBorder="1" applyAlignment="1">
      <alignment horizontal="center" vertical="center" wrapText="1"/>
    </xf>
    <xf numFmtId="165" fontId="16" fillId="0" borderId="9" xfId="1" applyNumberFormat="1" applyFont="1" applyFill="1" applyBorder="1" applyAlignment="1">
      <alignment horizontal="center" vertical="center" wrapText="1"/>
    </xf>
    <xf numFmtId="2" fontId="16" fillId="0" borderId="9" xfId="0" applyNumberFormat="1" applyFont="1" applyBorder="1" applyAlignment="1">
      <alignment horizontal="center" vertical="center" wrapText="1"/>
    </xf>
    <xf numFmtId="165" fontId="16" fillId="0" borderId="9" xfId="0" applyNumberFormat="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0" fontId="16" fillId="0" borderId="1" xfId="1" applyFont="1" applyFill="1" applyBorder="1" applyAlignment="1">
      <alignment horizontal="left"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9" fillId="0" borderId="2" xfId="1" applyFont="1" applyBorder="1" applyAlignment="1">
      <alignment horizontal="center" vertical="center" wrapText="1"/>
    </xf>
    <xf numFmtId="0" fontId="18" fillId="0" borderId="1" xfId="1" applyFont="1" applyFill="1" applyBorder="1" applyAlignment="1">
      <alignment horizontal="left" vertical="center" wrapText="1"/>
    </xf>
    <xf numFmtId="165" fontId="16" fillId="0" borderId="1" xfId="1" applyNumberFormat="1" applyFont="1" applyFill="1" applyBorder="1" applyAlignment="1">
      <alignment horizontal="center" vertical="center" wrapText="1"/>
    </xf>
    <xf numFmtId="0" fontId="8" fillId="0" borderId="1" xfId="1" applyFont="1" applyBorder="1" applyAlignment="1">
      <alignment horizontal="center" vertical="center" wrapText="1"/>
    </xf>
    <xf numFmtId="0" fontId="9" fillId="0" borderId="2" xfId="1" applyFont="1" applyFill="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9" fillId="0" borderId="2" xfId="1" applyFont="1" applyBorder="1" applyAlignment="1">
      <alignment horizontal="center" vertical="center" wrapText="1"/>
    </xf>
    <xf numFmtId="0" fontId="18" fillId="0" borderId="1" xfId="1" applyFont="1" applyFill="1" applyBorder="1" applyAlignment="1">
      <alignment horizontal="left" vertical="center" wrapText="1"/>
    </xf>
    <xf numFmtId="165" fontId="11" fillId="0" borderId="1" xfId="1" applyNumberFormat="1" applyFont="1" applyFill="1" applyBorder="1" applyAlignment="1">
      <alignment horizontal="center" vertical="center" wrapText="1"/>
    </xf>
    <xf numFmtId="0" fontId="19" fillId="0" borderId="1" xfId="1" applyFont="1" applyFill="1" applyBorder="1" applyAlignment="1">
      <alignment horizontal="left" vertical="center" wrapText="1"/>
    </xf>
    <xf numFmtId="0" fontId="16" fillId="0" borderId="2" xfId="1" applyNumberFormat="1" applyFont="1" applyFill="1" applyBorder="1" applyAlignment="1">
      <alignment horizontal="center" vertical="center" wrapText="1"/>
    </xf>
    <xf numFmtId="165" fontId="18" fillId="0" borderId="1" xfId="1" applyNumberFormat="1" applyFont="1" applyFill="1" applyBorder="1" applyAlignment="1">
      <alignment horizontal="center" vertical="center" wrapText="1"/>
    </xf>
    <xf numFmtId="165" fontId="18" fillId="0" borderId="1" xfId="1" applyNumberFormat="1" applyFont="1" applyFill="1" applyBorder="1" applyAlignment="1">
      <alignment horizontal="center" vertical="center" wrapText="1"/>
    </xf>
    <xf numFmtId="165" fontId="18" fillId="0" borderId="1" xfId="1" applyNumberFormat="1" applyFont="1" applyFill="1" applyBorder="1" applyAlignment="1">
      <alignment vertical="center" wrapText="1"/>
    </xf>
    <xf numFmtId="165" fontId="18" fillId="0" borderId="1" xfId="1" applyNumberFormat="1" applyFont="1" applyFill="1" applyBorder="1" applyAlignment="1">
      <alignment horizontal="center" vertical="top" wrapText="1"/>
    </xf>
    <xf numFmtId="165" fontId="19" fillId="0" borderId="1" xfId="1" applyNumberFormat="1" applyFont="1" applyFill="1" applyBorder="1" applyAlignment="1">
      <alignment vertical="center" wrapText="1"/>
    </xf>
    <xf numFmtId="168" fontId="16" fillId="0" borderId="2" xfId="1" applyNumberFormat="1" applyFont="1" applyFill="1" applyBorder="1" applyAlignment="1">
      <alignment horizontal="center" vertical="center" wrapText="1"/>
    </xf>
    <xf numFmtId="0" fontId="26" fillId="0" borderId="1" xfId="1" applyFont="1" applyFill="1" applyBorder="1" applyAlignment="1">
      <alignment horizontal="center" vertical="center" wrapText="1"/>
    </xf>
    <xf numFmtId="0" fontId="18" fillId="0" borderId="1" xfId="1" applyFont="1" applyFill="1" applyBorder="1" applyAlignment="1">
      <alignment horizontal="center" vertical="center" wrapText="1"/>
    </xf>
    <xf numFmtId="2" fontId="16" fillId="0" borderId="1" xfId="1" applyNumberFormat="1" applyFont="1" applyFill="1" applyBorder="1" applyAlignment="1">
      <alignment horizontal="center" vertical="center" wrapText="1"/>
    </xf>
    <xf numFmtId="167" fontId="16" fillId="0" borderId="1" xfId="1" applyNumberFormat="1" applyFont="1" applyFill="1" applyBorder="1" applyAlignment="1">
      <alignment horizontal="center" vertical="center" wrapText="1"/>
    </xf>
    <xf numFmtId="1" fontId="16" fillId="0" borderId="1" xfId="3" applyNumberFormat="1" applyFont="1" applyFill="1" applyBorder="1" applyAlignment="1">
      <alignment horizontal="center" vertical="center" wrapText="1"/>
    </xf>
    <xf numFmtId="0" fontId="16" fillId="0" borderId="1" xfId="1" applyFont="1" applyFill="1" applyAlignment="1">
      <alignment horizontal="center" vertical="center" wrapText="1"/>
    </xf>
    <xf numFmtId="165" fontId="16" fillId="0" borderId="1" xfId="1" applyNumberFormat="1" applyFont="1" applyFill="1" applyAlignment="1">
      <alignment horizontal="center" vertical="center" wrapText="1"/>
    </xf>
    <xf numFmtId="1" fontId="16" fillId="0" borderId="2" xfId="1" applyNumberFormat="1" applyFont="1" applyFill="1" applyBorder="1" applyAlignment="1">
      <alignment horizontal="center" vertical="center" wrapText="1"/>
    </xf>
    <xf numFmtId="165" fontId="25" fillId="0" borderId="2" xfId="1" applyNumberFormat="1" applyFont="1" applyFill="1" applyBorder="1" applyAlignment="1">
      <alignment horizontal="center" vertical="center" wrapText="1"/>
    </xf>
    <xf numFmtId="2" fontId="11" fillId="0" borderId="2" xfId="1" applyNumberFormat="1" applyFont="1" applyFill="1" applyBorder="1" applyAlignment="1">
      <alignment horizontal="center" vertical="center" wrapText="1"/>
    </xf>
    <xf numFmtId="165" fontId="16" fillId="0" borderId="2" xfId="1" applyNumberFormat="1" applyFont="1" applyFill="1" applyBorder="1" applyAlignment="1">
      <alignment vertical="center" wrapText="1"/>
    </xf>
    <xf numFmtId="0" fontId="16" fillId="0" borderId="2" xfId="1" applyFont="1" applyFill="1" applyBorder="1" applyAlignment="1">
      <alignment horizontal="center" vertical="center" wrapText="1"/>
    </xf>
    <xf numFmtId="2" fontId="16" fillId="0" borderId="2" xfId="1" applyNumberFormat="1" applyFont="1" applyFill="1" applyBorder="1" applyAlignment="1">
      <alignment horizontal="center" vertical="center"/>
    </xf>
    <xf numFmtId="2"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167" fontId="16" fillId="0" borderId="2" xfId="1" applyNumberFormat="1" applyFont="1" applyFill="1" applyBorder="1" applyAlignment="1">
      <alignment vertical="center" wrapText="1"/>
    </xf>
    <xf numFmtId="2" fontId="27" fillId="0" borderId="2" xfId="1" applyNumberFormat="1" applyFont="1" applyFill="1" applyBorder="1" applyAlignment="1">
      <alignment vertical="center" wrapText="1"/>
    </xf>
    <xf numFmtId="2" fontId="18" fillId="0" borderId="2" xfId="1" applyNumberFormat="1" applyFont="1" applyFill="1" applyBorder="1" applyAlignment="1">
      <alignment vertical="center" wrapText="1"/>
    </xf>
    <xf numFmtId="165" fontId="16" fillId="0" borderId="1" xfId="1" applyNumberFormat="1" applyFont="1" applyFill="1" applyBorder="1" applyAlignment="1">
      <alignment horizontal="center" vertical="center" wrapText="1"/>
    </xf>
    <xf numFmtId="0" fontId="18" fillId="2" borderId="1" xfId="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8" fillId="0" borderId="8" xfId="1" applyFont="1" applyBorder="1" applyAlignment="1">
      <alignment horizontal="center" vertical="center" wrapText="1"/>
    </xf>
    <xf numFmtId="2" fontId="11" fillId="0" borderId="2" xfId="1" applyNumberFormat="1" applyFont="1" applyFill="1" applyBorder="1" applyAlignment="1">
      <alignment horizontal="center" vertical="center" wrapText="1"/>
    </xf>
    <xf numFmtId="0" fontId="18" fillId="0" borderId="2" xfId="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0" fontId="8" fillId="0" borderId="8" xfId="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9" fillId="0" borderId="2" xfId="1" applyFont="1" applyFill="1" applyBorder="1" applyAlignment="1">
      <alignment horizontal="center" vertical="center" wrapText="1"/>
    </xf>
    <xf numFmtId="0" fontId="18" fillId="2" borderId="1" xfId="1" applyFont="1" applyFill="1" applyBorder="1" applyAlignment="1">
      <alignment horizontal="center" vertical="center" wrapText="1"/>
    </xf>
    <xf numFmtId="0" fontId="9" fillId="0" borderId="2" xfId="1" applyFont="1" applyBorder="1" applyAlignment="1">
      <alignment horizontal="center" vertical="center" wrapText="1"/>
    </xf>
    <xf numFmtId="165" fontId="11" fillId="0" borderId="1" xfId="1" applyNumberFormat="1" applyFont="1" applyFill="1" applyBorder="1" applyAlignment="1">
      <alignment horizontal="center" vertical="center" wrapText="1"/>
    </xf>
    <xf numFmtId="165" fontId="16" fillId="0" borderId="2" xfId="0" applyNumberFormat="1" applyFont="1" applyBorder="1" applyAlignment="1">
      <alignment horizontal="center" vertical="center" wrapText="1"/>
    </xf>
    <xf numFmtId="2" fontId="16" fillId="0" borderId="2" xfId="0" applyNumberFormat="1" applyFont="1" applyBorder="1" applyAlignment="1">
      <alignment horizontal="center" vertical="center" wrapText="1"/>
    </xf>
    <xf numFmtId="0" fontId="18" fillId="0" borderId="2" xfId="1" applyFont="1" applyBorder="1" applyAlignment="1">
      <alignment horizontal="center" vertical="center" wrapText="1"/>
    </xf>
    <xf numFmtId="165" fontId="16" fillId="0" borderId="2" xfId="1" applyNumberFormat="1" applyFont="1" applyBorder="1" applyAlignment="1">
      <alignment horizontal="center" vertical="center" wrapText="1"/>
    </xf>
    <xf numFmtId="1" fontId="16" fillId="0" borderId="2" xfId="1" applyNumberFormat="1" applyFont="1" applyBorder="1" applyAlignment="1">
      <alignment horizontal="center" vertical="center" wrapText="1"/>
    </xf>
    <xf numFmtId="2" fontId="16" fillId="0" borderId="2" xfId="1" applyNumberFormat="1" applyFont="1" applyBorder="1" applyAlignment="1">
      <alignment horizontal="center" vertical="center" wrapText="1"/>
    </xf>
    <xf numFmtId="0" fontId="16" fillId="0" borderId="2" xfId="1" applyNumberFormat="1" applyFont="1" applyBorder="1" applyAlignment="1">
      <alignment horizontal="center" vertical="center" wrapText="1"/>
    </xf>
    <xf numFmtId="0" fontId="16" fillId="0" borderId="2" xfId="1" applyNumberFormat="1" applyFont="1" applyBorder="1" applyAlignment="1">
      <alignment horizontal="center" vertical="center"/>
    </xf>
    <xf numFmtId="0" fontId="6" fillId="0" borderId="1" xfId="3" applyNumberFormat="1" applyFont="1" applyFill="1" applyBorder="1" applyAlignment="1">
      <alignment horizontal="center" vertical="center" wrapText="1"/>
    </xf>
    <xf numFmtId="165" fontId="16" fillId="0" borderId="1" xfId="0" applyNumberFormat="1" applyFont="1" applyBorder="1" applyAlignment="1">
      <alignment horizontal="center" vertical="center" wrapText="1"/>
    </xf>
    <xf numFmtId="2" fontId="16" fillId="0" borderId="1" xfId="0" applyNumberFormat="1" applyFont="1" applyBorder="1" applyAlignment="1">
      <alignment horizontal="center" vertical="center" wrapText="1"/>
    </xf>
    <xf numFmtId="2" fontId="16" fillId="0" borderId="1" xfId="1" applyNumberFormat="1" applyFont="1" applyFill="1" applyBorder="1" applyAlignment="1">
      <alignment vertical="center" wrapText="1"/>
    </xf>
    <xf numFmtId="1" fontId="18" fillId="0" borderId="10" xfId="1" applyNumberFormat="1" applyFont="1" applyFill="1" applyBorder="1" applyAlignment="1">
      <alignment horizontal="center" vertical="center" wrapText="1"/>
    </xf>
    <xf numFmtId="165" fontId="16" fillId="0" borderId="10" xfId="0" applyNumberFormat="1" applyFont="1" applyBorder="1" applyAlignment="1">
      <alignment horizontal="center" vertical="center" wrapText="1"/>
    </xf>
    <xf numFmtId="1" fontId="16" fillId="0" borderId="10" xfId="0" applyNumberFormat="1" applyFont="1" applyBorder="1" applyAlignment="1">
      <alignment horizontal="center" vertical="center" wrapText="1"/>
    </xf>
    <xf numFmtId="2" fontId="16" fillId="0" borderId="10" xfId="1" applyNumberFormat="1" applyFont="1" applyFill="1" applyBorder="1" applyAlignment="1">
      <alignment horizontal="center" vertical="center" wrapText="1"/>
    </xf>
    <xf numFmtId="2" fontId="16" fillId="0" borderId="10" xfId="0" applyNumberFormat="1" applyFont="1" applyBorder="1" applyAlignment="1">
      <alignment horizontal="center" vertical="center" wrapText="1"/>
    </xf>
    <xf numFmtId="167" fontId="16" fillId="0" borderId="10" xfId="0" applyNumberFormat="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0" fontId="16" fillId="0" borderId="1" xfId="1" applyFont="1" applyFill="1" applyBorder="1" applyAlignment="1">
      <alignment horizontal="left" vertical="center" wrapText="1"/>
    </xf>
    <xf numFmtId="0" fontId="8" fillId="0" borderId="8" xfId="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9" fillId="0" borderId="2" xfId="1" applyFont="1" applyFill="1" applyBorder="1" applyAlignment="1">
      <alignment horizontal="center" vertical="center" wrapText="1"/>
    </xf>
    <xf numFmtId="0" fontId="9" fillId="0" borderId="2" xfId="1" applyFont="1" applyBorder="1" applyAlignment="1">
      <alignment horizontal="center" vertical="center" wrapText="1"/>
    </xf>
    <xf numFmtId="165" fontId="11" fillId="0" borderId="1" xfId="1" applyNumberFormat="1" applyFont="1" applyFill="1" applyBorder="1" applyAlignment="1">
      <alignment horizontal="center" vertical="center" wrapText="1"/>
    </xf>
    <xf numFmtId="2" fontId="11" fillId="0" borderId="2" xfId="1" applyNumberFormat="1" applyFont="1" applyFill="1" applyBorder="1" applyAlignment="1">
      <alignment horizontal="center" vertical="center" wrapText="1"/>
    </xf>
    <xf numFmtId="165" fontId="16" fillId="0" borderId="2" xfId="0" applyNumberFormat="1" applyFont="1" applyBorder="1" applyAlignment="1">
      <alignment horizontal="center" vertical="center" wrapText="1"/>
    </xf>
    <xf numFmtId="2" fontId="16" fillId="0" borderId="2" xfId="0" applyNumberFormat="1" applyFont="1" applyBorder="1" applyAlignment="1">
      <alignment horizontal="center" vertical="center" wrapText="1"/>
    </xf>
    <xf numFmtId="0" fontId="18" fillId="0" borderId="2" xfId="1" applyFont="1" applyBorder="1" applyAlignment="1">
      <alignment horizontal="center" vertical="center" wrapText="1"/>
    </xf>
    <xf numFmtId="165" fontId="16" fillId="0" borderId="2" xfId="21" applyNumberFormat="1" applyFont="1" applyBorder="1" applyAlignment="1">
      <alignment horizontal="center" vertical="center" wrapText="1"/>
    </xf>
    <xf numFmtId="1" fontId="16" fillId="0" borderId="2" xfId="21" applyNumberFormat="1" applyFont="1" applyBorder="1" applyAlignment="1">
      <alignment horizontal="center" vertical="center" wrapText="1"/>
    </xf>
    <xf numFmtId="2" fontId="16" fillId="0" borderId="2" xfId="21" applyNumberFormat="1" applyFont="1" applyBorder="1" applyAlignment="1">
      <alignment horizontal="center" vertical="center" wrapText="1"/>
    </xf>
    <xf numFmtId="0" fontId="7" fillId="0" borderId="1" xfId="1" applyFont="1" applyFill="1" applyAlignment="1">
      <alignment vertical="center" wrapText="1"/>
    </xf>
    <xf numFmtId="165" fontId="15" fillId="0" borderId="1" xfId="1" applyNumberFormat="1" applyFont="1" applyFill="1" applyBorder="1" applyAlignment="1">
      <alignment vertical="center" wrapText="1"/>
    </xf>
    <xf numFmtId="165" fontId="19" fillId="0" borderId="1" xfId="1" applyNumberFormat="1" applyFont="1" applyFill="1" applyBorder="1" applyAlignment="1">
      <alignment vertical="top" wrapText="1"/>
    </xf>
    <xf numFmtId="165" fontId="11" fillId="0" borderId="9" xfId="1" applyNumberFormat="1" applyFont="1" applyFill="1" applyBorder="1" applyAlignment="1">
      <alignment horizontal="center" vertical="center" wrapText="1"/>
    </xf>
    <xf numFmtId="165" fontId="16" fillId="0" borderId="1" xfId="21" applyNumberFormat="1" applyFont="1" applyBorder="1" applyAlignment="1">
      <alignment horizontal="center" vertical="center" wrapText="1"/>
    </xf>
    <xf numFmtId="2" fontId="16" fillId="0" borderId="1" xfId="21" applyNumberFormat="1" applyFont="1" applyBorder="1" applyAlignment="1">
      <alignment horizontal="center" vertical="center" wrapText="1"/>
    </xf>
    <xf numFmtId="166" fontId="16" fillId="0" borderId="1" xfId="1" applyNumberFormat="1" applyFont="1" applyFill="1" applyBorder="1" applyAlignment="1">
      <alignment horizontal="center" vertical="center" wrapText="1"/>
    </xf>
    <xf numFmtId="0" fontId="18" fillId="0" borderId="1" xfId="1" applyFont="1" applyBorder="1" applyAlignment="1">
      <alignment horizontal="center" vertical="center" wrapText="1"/>
    </xf>
    <xf numFmtId="1" fontId="18" fillId="0" borderId="1" xfId="1" applyNumberFormat="1" applyFont="1" applyFill="1" applyBorder="1" applyAlignment="1">
      <alignment horizontal="center" vertical="center" wrapText="1"/>
    </xf>
    <xf numFmtId="1"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vertical="center" wrapText="1"/>
    </xf>
    <xf numFmtId="2" fontId="30" fillId="0" borderId="1" xfId="0" applyNumberFormat="1" applyFont="1" applyBorder="1" applyAlignment="1">
      <alignment horizontal="center" vertical="center" wrapText="1"/>
    </xf>
    <xf numFmtId="0" fontId="30" fillId="0"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8" fillId="0" borderId="1" xfId="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9" fillId="0" borderId="2" xfId="1" applyFont="1" applyFill="1" applyBorder="1" applyAlignment="1">
      <alignment horizontal="center" vertical="center" wrapText="1"/>
    </xf>
    <xf numFmtId="0" fontId="18" fillId="0" borderId="1" xfId="1" applyFont="1" applyFill="1" applyBorder="1" applyAlignment="1">
      <alignment horizontal="left" vertical="center" wrapText="1"/>
    </xf>
    <xf numFmtId="165" fontId="18" fillId="0" borderId="1" xfId="1" applyNumberFormat="1" applyFont="1" applyFill="1" applyBorder="1" applyAlignment="1">
      <alignment horizontal="center" vertical="center" wrapText="1"/>
    </xf>
    <xf numFmtId="2" fontId="11" fillId="0" borderId="2" xfId="1" applyNumberFormat="1" applyFont="1" applyFill="1" applyBorder="1" applyAlignment="1">
      <alignment horizontal="center" vertical="center" wrapText="1"/>
    </xf>
    <xf numFmtId="2" fontId="8" fillId="0" borderId="1" xfId="1" applyNumberFormat="1" applyFont="1" applyBorder="1" applyAlignment="1">
      <alignment horizontal="center" vertical="center" wrapText="1"/>
    </xf>
    <xf numFmtId="169" fontId="7" fillId="0" borderId="2" xfId="1" applyNumberFormat="1" applyFont="1" applyBorder="1" applyAlignment="1">
      <alignment horizontal="center" vertical="center" wrapText="1"/>
    </xf>
    <xf numFmtId="2" fontId="7" fillId="0" borderId="2" xfId="1" applyNumberFormat="1" applyFont="1" applyBorder="1" applyAlignment="1">
      <alignment horizontal="center" vertical="center" wrapText="1"/>
    </xf>
    <xf numFmtId="165" fontId="7" fillId="0" borderId="2" xfId="1" applyNumberFormat="1" applyFont="1" applyBorder="1" applyAlignment="1">
      <alignment horizontal="center" vertical="center"/>
    </xf>
    <xf numFmtId="0" fontId="7" fillId="0" borderId="21" xfId="1" applyFont="1" applyBorder="1" applyAlignment="1">
      <alignment horizontal="center" vertical="center" wrapText="1"/>
    </xf>
    <xf numFmtId="0" fontId="7" fillId="0" borderId="22" xfId="1" applyFont="1" applyBorder="1" applyAlignment="1">
      <alignment horizontal="center" vertical="center" wrapText="1"/>
    </xf>
    <xf numFmtId="0" fontId="18" fillId="0" borderId="21" xfId="1" applyFont="1" applyFill="1" applyBorder="1" applyAlignment="1">
      <alignment horizontal="center" vertical="center" wrapText="1"/>
    </xf>
    <xf numFmtId="165" fontId="16" fillId="0" borderId="2" xfId="22" applyNumberFormat="1" applyFont="1" applyBorder="1" applyAlignment="1">
      <alignment horizontal="center" vertical="center" wrapText="1"/>
    </xf>
    <xf numFmtId="169" fontId="16" fillId="0" borderId="2" xfId="22" applyNumberFormat="1" applyFont="1" applyBorder="1" applyAlignment="1">
      <alignment horizontal="center" vertical="center" wrapText="1"/>
    </xf>
    <xf numFmtId="49" fontId="16" fillId="0" borderId="2" xfId="22" applyNumberFormat="1" applyFont="1" applyBorder="1" applyAlignment="1">
      <alignment horizontal="center" vertical="center" wrapText="1"/>
    </xf>
    <xf numFmtId="49" fontId="16" fillId="0" borderId="2" xfId="1" applyNumberFormat="1" applyFont="1" applyFill="1" applyBorder="1" applyAlignment="1">
      <alignment horizontal="center" vertical="center" wrapText="1"/>
    </xf>
    <xf numFmtId="0" fontId="11" fillId="0" borderId="22" xfId="1" applyFont="1" applyFill="1" applyBorder="1" applyAlignment="1">
      <alignment horizontal="center" vertical="center" wrapText="1"/>
    </xf>
    <xf numFmtId="2" fontId="16" fillId="0" borderId="2" xfId="22" applyNumberFormat="1" applyFont="1" applyBorder="1" applyAlignment="1">
      <alignment horizontal="center" vertical="center" wrapText="1"/>
    </xf>
    <xf numFmtId="169" fontId="16" fillId="0" borderId="2" xfId="1" applyNumberFormat="1" applyFont="1" applyFill="1" applyBorder="1" applyAlignment="1">
      <alignment horizontal="center" vertical="center" wrapText="1"/>
    </xf>
    <xf numFmtId="49" fontId="16" fillId="0" borderId="2" xfId="1" applyNumberFormat="1" applyFont="1" applyFill="1" applyBorder="1" applyAlignment="1">
      <alignment vertical="center" wrapText="1"/>
    </xf>
    <xf numFmtId="0" fontId="7" fillId="0" borderId="23" xfId="1" applyFont="1" applyBorder="1" applyAlignment="1">
      <alignment horizontal="center" vertical="center" wrapText="1"/>
    </xf>
    <xf numFmtId="165" fontId="16" fillId="0" borderId="24" xfId="22" applyNumberFormat="1" applyFont="1" applyBorder="1" applyAlignment="1">
      <alignment horizontal="center" vertical="center" wrapText="1"/>
    </xf>
    <xf numFmtId="169" fontId="16" fillId="0" borderId="24" xfId="22" applyNumberFormat="1" applyFont="1" applyBorder="1" applyAlignment="1">
      <alignment horizontal="center" vertical="center" wrapText="1"/>
    </xf>
    <xf numFmtId="165" fontId="16" fillId="0" borderId="24" xfId="1" applyNumberFormat="1" applyFont="1" applyFill="1" applyBorder="1" applyAlignment="1">
      <alignment horizontal="center" vertical="center" wrapText="1"/>
    </xf>
    <xf numFmtId="167" fontId="16" fillId="0" borderId="24" xfId="1" applyNumberFormat="1" applyFont="1" applyFill="1" applyBorder="1" applyAlignment="1">
      <alignment horizontal="center" vertical="center" wrapText="1"/>
    </xf>
    <xf numFmtId="2" fontId="16" fillId="0" borderId="24" xfId="1" applyNumberFormat="1" applyFont="1" applyFill="1" applyBorder="1" applyAlignment="1">
      <alignment vertical="center" wrapText="1"/>
    </xf>
    <xf numFmtId="165" fontId="16" fillId="0" borderId="24" xfId="1" applyNumberFormat="1" applyFont="1" applyFill="1" applyBorder="1" applyAlignment="1">
      <alignment vertical="center" wrapText="1"/>
    </xf>
    <xf numFmtId="49" fontId="16" fillId="0" borderId="24" xfId="22" applyNumberFormat="1" applyFont="1" applyBorder="1" applyAlignment="1">
      <alignment horizontal="center" vertical="center" wrapText="1"/>
    </xf>
    <xf numFmtId="49" fontId="16" fillId="0" borderId="24" xfId="1" applyNumberFormat="1" applyFont="1" applyFill="1" applyBorder="1" applyAlignment="1">
      <alignment horizontal="center" vertical="center" wrapText="1"/>
    </xf>
    <xf numFmtId="165" fontId="16" fillId="0" borderId="1" xfId="1" applyNumberFormat="1" applyFont="1" applyFill="1" applyBorder="1" applyAlignment="1">
      <alignment vertical="center" wrapText="1"/>
    </xf>
    <xf numFmtId="165" fontId="7" fillId="0" borderId="1" xfId="1" applyNumberFormat="1" applyFont="1" applyBorder="1" applyAlignment="1">
      <alignment horizontal="center" vertical="center" wrapText="1"/>
    </xf>
    <xf numFmtId="49" fontId="16" fillId="0" borderId="1" xfId="22" applyNumberFormat="1" applyFont="1" applyBorder="1" applyAlignment="1">
      <alignment horizontal="center" vertical="center" wrapText="1"/>
    </xf>
    <xf numFmtId="49" fontId="16" fillId="0" borderId="1" xfId="1" applyNumberFormat="1" applyFont="1" applyFill="1" applyBorder="1" applyAlignment="1">
      <alignment vertical="center" wrapText="1"/>
    </xf>
    <xf numFmtId="0" fontId="7" fillId="0" borderId="1" xfId="1" applyFont="1" applyBorder="1" applyAlignment="1">
      <alignment horizontal="center" vertical="center" wrapText="1"/>
    </xf>
    <xf numFmtId="165" fontId="16" fillId="0" borderId="1" xfId="22" applyNumberFormat="1" applyFont="1" applyBorder="1" applyAlignment="1">
      <alignment horizontal="center" vertical="center" wrapText="1"/>
    </xf>
    <xf numFmtId="169" fontId="7" fillId="0" borderId="1" xfId="1" applyNumberFormat="1" applyFont="1" applyBorder="1" applyAlignment="1">
      <alignment horizontal="center" vertical="center" wrapText="1"/>
    </xf>
    <xf numFmtId="169" fontId="16" fillId="0" borderId="1" xfId="22" applyNumberFormat="1" applyFont="1" applyBorder="1" applyAlignment="1">
      <alignment horizontal="center" vertical="center" wrapText="1"/>
    </xf>
    <xf numFmtId="49" fontId="16" fillId="0" borderId="1" xfId="1" applyNumberFormat="1" applyFont="1" applyFill="1" applyBorder="1" applyAlignment="1">
      <alignment horizontal="center" vertical="center" wrapText="1"/>
    </xf>
    <xf numFmtId="49" fontId="16" fillId="0" borderId="1" xfId="22" applyNumberFormat="1" applyFont="1" applyBorder="1" applyAlignment="1">
      <alignment horizontal="left" vertical="center" wrapText="1"/>
    </xf>
    <xf numFmtId="165" fontId="16" fillId="0" borderId="1" xfId="1" applyNumberFormat="1" applyFont="1" applyFill="1" applyBorder="1" applyAlignment="1">
      <alignment horizontal="left" vertical="center" wrapText="1"/>
    </xf>
    <xf numFmtId="0" fontId="9" fillId="0" borderId="1" xfId="1" applyFont="1" applyFill="1" applyBorder="1" applyAlignment="1">
      <alignment horizontal="left" vertical="center" wrapText="1"/>
    </xf>
    <xf numFmtId="0" fontId="9" fillId="0" borderId="1" xfId="1" applyFont="1" applyFill="1" applyBorder="1" applyAlignment="1">
      <alignment vertical="center" wrapText="1"/>
    </xf>
    <xf numFmtId="0" fontId="18" fillId="0" borderId="1" xfId="1" applyFont="1" applyFill="1" applyBorder="1" applyAlignment="1">
      <alignment vertical="center" wrapText="1"/>
    </xf>
    <xf numFmtId="169" fontId="6" fillId="0" borderId="1" xfId="1" applyNumberFormat="1" applyFont="1" applyFill="1" applyBorder="1" applyAlignment="1">
      <alignment horizontal="center" vertical="center" wrapText="1"/>
    </xf>
    <xf numFmtId="169" fontId="4" fillId="0" borderId="1" xfId="1" applyNumberFormat="1"/>
    <xf numFmtId="2" fontId="4" fillId="0" borderId="1" xfId="1" applyNumberFormat="1"/>
    <xf numFmtId="165" fontId="11" fillId="0" borderId="2" xfId="1" applyNumberFormat="1" applyFont="1" applyBorder="1" applyAlignment="1">
      <alignment horizontal="center" vertical="center" wrapText="1"/>
    </xf>
    <xf numFmtId="0" fontId="11" fillId="0" borderId="2" xfId="1" applyFont="1" applyBorder="1" applyAlignment="1">
      <alignment horizontal="center" vertical="center" wrapText="1"/>
    </xf>
    <xf numFmtId="1" fontId="11" fillId="0" borderId="2" xfId="1" applyNumberFormat="1" applyFont="1" applyBorder="1" applyAlignment="1">
      <alignment horizontal="center" vertical="center" wrapText="1"/>
    </xf>
    <xf numFmtId="169" fontId="11" fillId="0" borderId="2" xfId="1" applyNumberFormat="1" applyFont="1" applyBorder="1" applyAlignment="1">
      <alignment horizontal="center" vertical="center" wrapText="1"/>
    </xf>
    <xf numFmtId="2" fontId="11" fillId="0" borderId="2" xfId="1" applyNumberFormat="1" applyFont="1" applyBorder="1" applyAlignment="1">
      <alignment horizontal="center" vertical="center" wrapText="1"/>
    </xf>
    <xf numFmtId="49" fontId="11" fillId="0" borderId="2" xfId="1" applyNumberFormat="1" applyFont="1" applyBorder="1" applyAlignment="1">
      <alignment horizontal="center" vertical="center" wrapText="1"/>
    </xf>
    <xf numFmtId="1" fontId="11" fillId="0" borderId="24" xfId="1" applyNumberFormat="1" applyFont="1" applyBorder="1" applyAlignment="1">
      <alignment horizontal="center" vertical="center" wrapText="1"/>
    </xf>
    <xf numFmtId="165" fontId="11" fillId="0" borderId="24" xfId="1" applyNumberFormat="1" applyFont="1" applyBorder="1" applyAlignment="1">
      <alignment horizontal="center" vertical="center" wrapText="1"/>
    </xf>
    <xf numFmtId="0" fontId="9" fillId="0" borderId="1" xfId="1" applyFont="1" applyFill="1" applyBorder="1" applyAlignment="1">
      <alignment vertical="center"/>
    </xf>
    <xf numFmtId="0" fontId="15" fillId="0" borderId="2" xfId="1" applyFont="1" applyBorder="1" applyAlignment="1">
      <alignment horizontal="center" vertical="center" wrapText="1"/>
    </xf>
    <xf numFmtId="1" fontId="18" fillId="0" borderId="1" xfId="1" applyNumberFormat="1" applyFont="1" applyFill="1" applyBorder="1" applyAlignment="1">
      <alignment horizontal="center" vertical="center" wrapText="1"/>
    </xf>
    <xf numFmtId="165" fontId="18" fillId="0" borderId="1" xfId="1" applyNumberFormat="1" applyFont="1" applyFill="1" applyBorder="1" applyAlignment="1">
      <alignment horizontal="center" vertical="center" wrapText="1"/>
    </xf>
    <xf numFmtId="0" fontId="18" fillId="0" borderId="2" xfId="1" applyFont="1" applyBorder="1" applyAlignment="1">
      <alignment horizontal="center" vertical="center" wrapText="1"/>
    </xf>
    <xf numFmtId="0" fontId="11" fillId="0" borderId="1" xfId="1" applyFont="1" applyFill="1" applyBorder="1" applyAlignment="1">
      <alignment horizontal="left" vertical="center" wrapText="1"/>
    </xf>
    <xf numFmtId="0" fontId="9" fillId="0" borderId="1" xfId="2" applyFont="1" applyFill="1" applyBorder="1" applyAlignment="1">
      <alignment horizontal="center" vertical="center"/>
    </xf>
    <xf numFmtId="169" fontId="18" fillId="0" borderId="2" xfId="1" applyNumberFormat="1" applyFont="1" applyBorder="1" applyAlignment="1">
      <alignment horizontal="center" vertical="center" wrapText="1"/>
    </xf>
    <xf numFmtId="165" fontId="16" fillId="0" borderId="2" xfId="23" applyNumberFormat="1" applyFont="1" applyBorder="1" applyAlignment="1">
      <alignment horizontal="center" vertical="center" wrapText="1"/>
    </xf>
    <xf numFmtId="1" fontId="16" fillId="0" borderId="2" xfId="23" applyNumberFormat="1" applyFont="1" applyBorder="1" applyAlignment="1">
      <alignment horizontal="center" vertical="center" wrapText="1"/>
    </xf>
    <xf numFmtId="2" fontId="16" fillId="0" borderId="2" xfId="23" applyNumberFormat="1" applyFont="1" applyBorder="1" applyAlignment="1">
      <alignment horizontal="center" vertical="center" wrapText="1"/>
    </xf>
    <xf numFmtId="167" fontId="16" fillId="0" borderId="2" xfId="23" applyNumberFormat="1" applyFont="1" applyBorder="1" applyAlignment="1">
      <alignment horizontal="center" vertical="center" wrapText="1"/>
    </xf>
    <xf numFmtId="169" fontId="16" fillId="0" borderId="2" xfId="23" applyNumberFormat="1" applyFont="1" applyBorder="1" applyAlignment="1">
      <alignment horizontal="center" vertical="center" wrapText="1"/>
    </xf>
    <xf numFmtId="2" fontId="6" fillId="0" borderId="2" xfId="24" applyNumberFormat="1" applyFont="1" applyBorder="1" applyAlignment="1" applyProtection="1">
      <alignment horizontal="center" vertical="center" wrapText="1"/>
    </xf>
    <xf numFmtId="165" fontId="18" fillId="0" borderId="1" xfId="23" applyNumberFormat="1" applyFont="1" applyBorder="1" applyAlignment="1">
      <alignment horizontal="center" vertical="center" wrapText="1"/>
    </xf>
    <xf numFmtId="1" fontId="18" fillId="0" borderId="1" xfId="23" applyNumberFormat="1" applyFont="1" applyBorder="1" applyAlignment="1">
      <alignment horizontal="center" vertical="center" wrapText="1"/>
    </xf>
    <xf numFmtId="2" fontId="18" fillId="0" borderId="1" xfId="23" applyNumberFormat="1" applyFont="1" applyBorder="1" applyAlignment="1">
      <alignment horizontal="center" vertical="center" wrapText="1"/>
    </xf>
    <xf numFmtId="167" fontId="18" fillId="0" borderId="1" xfId="23" applyNumberFormat="1" applyFont="1" applyBorder="1" applyAlignment="1">
      <alignment horizontal="center" vertical="center" wrapText="1"/>
    </xf>
    <xf numFmtId="169" fontId="18" fillId="0" borderId="1" xfId="23" applyNumberFormat="1" applyFont="1" applyBorder="1" applyAlignment="1">
      <alignment horizontal="center" vertical="center" wrapText="1"/>
    </xf>
    <xf numFmtId="2" fontId="15" fillId="0" borderId="1" xfId="24" applyNumberFormat="1" applyFont="1" applyBorder="1" applyAlignment="1" applyProtection="1">
      <alignment horizontal="center" vertical="center" wrapText="1"/>
    </xf>
    <xf numFmtId="2" fontId="15" fillId="0" borderId="1" xfId="1" applyNumberFormat="1" applyFont="1" applyFill="1" applyBorder="1" applyAlignment="1">
      <alignment horizontal="center" vertical="center" wrapText="1"/>
    </xf>
    <xf numFmtId="167" fontId="15" fillId="0" borderId="1" xfId="1" applyNumberFormat="1" applyFont="1" applyFill="1" applyBorder="1" applyAlignment="1">
      <alignment horizontal="center" vertical="center" wrapText="1"/>
    </xf>
    <xf numFmtId="169" fontId="15" fillId="0" borderId="1" xfId="1" applyNumberFormat="1" applyFont="1" applyFill="1" applyBorder="1" applyAlignment="1">
      <alignment horizontal="center" vertical="center" wrapText="1"/>
    </xf>
    <xf numFmtId="0" fontId="22" fillId="0" borderId="1" xfId="1" applyFont="1" applyFill="1" applyBorder="1" applyAlignment="1">
      <alignment horizontal="center" vertical="center" wrapText="1"/>
    </xf>
    <xf numFmtId="1" fontId="15" fillId="0" borderId="1" xfId="3" applyNumberFormat="1" applyFont="1" applyFill="1" applyBorder="1" applyAlignment="1">
      <alignment horizontal="center" vertical="center" wrapText="1"/>
    </xf>
    <xf numFmtId="0" fontId="9" fillId="0" borderId="1" xfId="1" applyFont="1"/>
    <xf numFmtId="0" fontId="9" fillId="0" borderId="1" xfId="1" applyFont="1" applyAlignment="1">
      <alignment horizontal="center" vertical="center"/>
    </xf>
    <xf numFmtId="169" fontId="9" fillId="0" borderId="1" xfId="1" applyNumberFormat="1" applyFont="1"/>
    <xf numFmtId="0" fontId="15" fillId="0" borderId="21" xfId="1" applyFont="1" applyBorder="1" applyAlignment="1">
      <alignment horizontal="center" vertical="center" wrapText="1"/>
    </xf>
    <xf numFmtId="169" fontId="15" fillId="0" borderId="2" xfId="1" applyNumberFormat="1" applyFont="1" applyBorder="1" applyAlignment="1">
      <alignment horizontal="center" vertical="center" wrapText="1"/>
    </xf>
    <xf numFmtId="0" fontId="15" fillId="0" borderId="22" xfId="1" applyFont="1" applyBorder="1" applyAlignment="1">
      <alignment horizontal="center" vertical="center" wrapText="1"/>
    </xf>
    <xf numFmtId="0" fontId="16" fillId="0" borderId="21" xfId="1" applyFont="1" applyFill="1" applyBorder="1" applyAlignment="1">
      <alignment horizontal="center" vertical="center" wrapText="1"/>
    </xf>
    <xf numFmtId="167" fontId="16" fillId="0" borderId="2" xfId="21" applyNumberFormat="1" applyFont="1" applyBorder="1" applyAlignment="1">
      <alignment horizontal="center" vertical="center" wrapText="1"/>
    </xf>
    <xf numFmtId="0" fontId="6" fillId="0" borderId="22" xfId="1" applyFont="1" applyFill="1" applyBorder="1" applyAlignment="1">
      <alignment horizontal="center" vertical="center" wrapText="1"/>
    </xf>
    <xf numFmtId="0" fontId="4" fillId="0" borderId="2" xfId="1" applyFont="1" applyFill="1" applyBorder="1" applyAlignment="1">
      <alignment horizontal="center" vertical="center" wrapText="1"/>
    </xf>
    <xf numFmtId="2" fontId="16" fillId="0" borderId="2" xfId="21" applyNumberFormat="1" applyFont="1" applyBorder="1" applyAlignment="1">
      <alignment vertical="center" wrapText="1"/>
    </xf>
    <xf numFmtId="0" fontId="16" fillId="0" borderId="23" xfId="1" applyFont="1" applyFill="1" applyBorder="1" applyAlignment="1">
      <alignment horizontal="center" vertical="center" wrapText="1"/>
    </xf>
    <xf numFmtId="1" fontId="16" fillId="0" borderId="24" xfId="1" applyNumberFormat="1" applyFont="1" applyFill="1" applyBorder="1" applyAlignment="1">
      <alignment horizontal="center" vertical="center" wrapText="1"/>
    </xf>
    <xf numFmtId="165" fontId="16" fillId="0" borderId="24" xfId="21" applyNumberFormat="1" applyFont="1" applyBorder="1" applyAlignment="1">
      <alignment horizontal="center" vertical="center" wrapText="1"/>
    </xf>
    <xf numFmtId="1" fontId="16" fillId="0" borderId="24" xfId="21" applyNumberFormat="1" applyFont="1" applyBorder="1" applyAlignment="1">
      <alignment horizontal="center" vertical="center" wrapText="1"/>
    </xf>
    <xf numFmtId="2" fontId="16" fillId="0" borderId="24" xfId="21" applyNumberFormat="1" applyFont="1" applyBorder="1" applyAlignment="1">
      <alignment horizontal="center" vertical="center" wrapText="1"/>
    </xf>
    <xf numFmtId="2" fontId="16" fillId="0" borderId="24" xfId="21" applyNumberFormat="1" applyFont="1" applyBorder="1" applyAlignment="1">
      <alignment vertical="center" wrapText="1"/>
    </xf>
    <xf numFmtId="167" fontId="16" fillId="0" borderId="24" xfId="21" applyNumberFormat="1" applyFont="1" applyBorder="1" applyAlignment="1">
      <alignment horizontal="center" vertical="center" wrapText="1"/>
    </xf>
    <xf numFmtId="165" fontId="18" fillId="0" borderId="1" xfId="21" applyNumberFormat="1" applyFont="1" applyBorder="1" applyAlignment="1">
      <alignment horizontal="center" vertical="center" wrapText="1"/>
    </xf>
    <xf numFmtId="1" fontId="18" fillId="0" borderId="1" xfId="21" applyNumberFormat="1" applyFont="1" applyBorder="1" applyAlignment="1">
      <alignment horizontal="center" vertical="center" wrapText="1"/>
    </xf>
    <xf numFmtId="2" fontId="18" fillId="0" borderId="1" xfId="21" applyNumberFormat="1" applyFont="1" applyBorder="1" applyAlignment="1">
      <alignment horizontal="center" vertical="center" wrapText="1"/>
    </xf>
    <xf numFmtId="167" fontId="18" fillId="0" borderId="1" xfId="21" applyNumberFormat="1" applyFont="1" applyBorder="1" applyAlignment="1">
      <alignment horizontal="center" vertical="center" wrapText="1"/>
    </xf>
    <xf numFmtId="169" fontId="18" fillId="0" borderId="1" xfId="21" applyNumberFormat="1" applyFont="1" applyBorder="1" applyAlignment="1">
      <alignment horizontal="center" vertical="center" wrapText="1"/>
    </xf>
    <xf numFmtId="0" fontId="7" fillId="0" borderId="10" xfId="1" applyFont="1" applyFill="1" applyBorder="1" applyAlignment="1">
      <alignment vertical="center" wrapText="1"/>
    </xf>
    <xf numFmtId="0" fontId="15" fillId="0" borderId="10" xfId="1" applyFont="1" applyFill="1" applyBorder="1" applyAlignment="1">
      <alignment vertical="center" wrapText="1"/>
    </xf>
    <xf numFmtId="0" fontId="7" fillId="0" borderId="1" xfId="1" applyFont="1" applyFill="1" applyBorder="1" applyAlignment="1">
      <alignment vertical="center" wrapText="1"/>
    </xf>
    <xf numFmtId="0" fontId="15" fillId="0" borderId="1" xfId="1" applyFont="1" applyFill="1" applyBorder="1" applyAlignment="1">
      <alignment vertical="center" wrapText="1"/>
    </xf>
    <xf numFmtId="1" fontId="16" fillId="0" borderId="2" xfId="1" applyNumberFormat="1" applyFont="1" applyFill="1" applyBorder="1" applyAlignment="1">
      <alignment vertical="center" wrapText="1"/>
    </xf>
    <xf numFmtId="165" fontId="16" fillId="0" borderId="2" xfId="25" applyNumberFormat="1" applyFont="1" applyBorder="1" applyAlignment="1">
      <alignment horizontal="center" vertical="center" wrapText="1"/>
    </xf>
    <xf numFmtId="1" fontId="16" fillId="0" borderId="2" xfId="25" applyNumberFormat="1" applyFont="1" applyBorder="1" applyAlignment="1">
      <alignment horizontal="center" vertical="center" wrapText="1"/>
    </xf>
    <xf numFmtId="2" fontId="16" fillId="0" borderId="2" xfId="25" applyNumberFormat="1" applyFont="1" applyBorder="1" applyAlignment="1">
      <alignment horizontal="center" vertical="center" wrapText="1"/>
    </xf>
    <xf numFmtId="167" fontId="16" fillId="0" borderId="2" xfId="25" applyNumberFormat="1" applyFont="1" applyBorder="1" applyAlignment="1">
      <alignment horizontal="center" vertical="center" wrapText="1"/>
    </xf>
    <xf numFmtId="165" fontId="16" fillId="0" borderId="2" xfId="25" applyNumberFormat="1" applyFont="1" applyFill="1" applyBorder="1" applyAlignment="1">
      <alignment horizontal="center" vertical="center" wrapText="1"/>
    </xf>
    <xf numFmtId="2" fontId="16" fillId="0" borderId="2" xfId="25" applyNumberFormat="1" applyFont="1" applyBorder="1" applyAlignment="1">
      <alignment vertical="center" wrapText="1"/>
    </xf>
    <xf numFmtId="169" fontId="16" fillId="0" borderId="2" xfId="25" applyNumberFormat="1" applyFont="1" applyBorder="1" applyAlignment="1">
      <alignment horizontal="center" vertical="center" wrapText="1"/>
    </xf>
    <xf numFmtId="165" fontId="16" fillId="0" borderId="24" xfId="25" applyNumberFormat="1" applyFont="1" applyBorder="1" applyAlignment="1">
      <alignment horizontal="center" vertical="center" wrapText="1"/>
    </xf>
    <xf numFmtId="1" fontId="16" fillId="0" borderId="24" xfId="25" applyNumberFormat="1" applyFont="1" applyBorder="1" applyAlignment="1">
      <alignment horizontal="center" vertical="center" wrapText="1"/>
    </xf>
    <xf numFmtId="2" fontId="16" fillId="0" borderId="24" xfId="25" applyNumberFormat="1" applyFont="1" applyBorder="1" applyAlignment="1">
      <alignment horizontal="center" vertical="center" wrapText="1"/>
    </xf>
    <xf numFmtId="167" fontId="16" fillId="0" borderId="24" xfId="25" applyNumberFormat="1" applyFont="1" applyBorder="1" applyAlignment="1">
      <alignment horizontal="center" vertical="center" wrapText="1"/>
    </xf>
    <xf numFmtId="169" fontId="16" fillId="0" borderId="24" xfId="25" applyNumberFormat="1" applyFont="1" applyBorder="1" applyAlignment="1">
      <alignment horizontal="center" vertical="center" wrapText="1"/>
    </xf>
    <xf numFmtId="165" fontId="16" fillId="0" borderId="24" xfId="25" applyNumberFormat="1" applyFont="1" applyFill="1" applyBorder="1" applyAlignment="1">
      <alignment horizontal="center" vertical="center" wrapText="1"/>
    </xf>
    <xf numFmtId="2" fontId="6" fillId="0" borderId="24" xfId="24" applyNumberFormat="1" applyFont="1" applyBorder="1" applyAlignment="1" applyProtection="1">
      <alignment horizontal="center" vertical="center" wrapText="1"/>
    </xf>
    <xf numFmtId="1" fontId="16" fillId="0" borderId="1" xfId="1" applyNumberFormat="1" applyFont="1" applyFill="1" applyBorder="1" applyAlignment="1">
      <alignment horizontal="center" vertical="center" wrapText="1"/>
    </xf>
    <xf numFmtId="165" fontId="16" fillId="0" borderId="1" xfId="25" applyNumberFormat="1" applyFont="1" applyBorder="1" applyAlignment="1">
      <alignment horizontal="center" vertical="center" wrapText="1"/>
    </xf>
    <xf numFmtId="1" fontId="16" fillId="0" borderId="1" xfId="25" applyNumberFormat="1" applyFont="1" applyBorder="1" applyAlignment="1">
      <alignment horizontal="center" vertical="center" wrapText="1"/>
    </xf>
    <xf numFmtId="2" fontId="16" fillId="0" borderId="1" xfId="25" applyNumberFormat="1" applyFont="1" applyBorder="1" applyAlignment="1">
      <alignment horizontal="center" vertical="center" wrapText="1"/>
    </xf>
    <xf numFmtId="167" fontId="16" fillId="0" borderId="1" xfId="25" applyNumberFormat="1" applyFont="1" applyBorder="1" applyAlignment="1">
      <alignment horizontal="center" vertical="center" wrapText="1"/>
    </xf>
    <xf numFmtId="169" fontId="16" fillId="0" borderId="1" xfId="25" applyNumberFormat="1" applyFont="1" applyBorder="1" applyAlignment="1">
      <alignment horizontal="center" vertical="center" wrapText="1"/>
    </xf>
    <xf numFmtId="165" fontId="16" fillId="0" borderId="1" xfId="25" applyNumberFormat="1" applyFont="1" applyFill="1" applyBorder="1" applyAlignment="1">
      <alignment horizontal="center" vertical="center" wrapText="1"/>
    </xf>
    <xf numFmtId="1" fontId="15" fillId="0" borderId="1" xfId="1" applyNumberFormat="1" applyFont="1" applyFill="1" applyBorder="1" applyAlignment="1">
      <alignment horizontal="center" vertical="center" wrapText="1"/>
    </xf>
    <xf numFmtId="1" fontId="9" fillId="0" borderId="1" xfId="1" applyNumberFormat="1" applyFont="1"/>
    <xf numFmtId="2"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165" fontId="16" fillId="0" borderId="5" xfId="1" applyNumberFormat="1" applyFont="1" applyFill="1" applyBorder="1" applyAlignment="1">
      <alignment horizontal="center" vertical="center" wrapText="1"/>
    </xf>
    <xf numFmtId="165" fontId="16" fillId="0" borderId="6" xfId="1" applyNumberFormat="1" applyFont="1" applyFill="1" applyBorder="1" applyAlignment="1">
      <alignment horizontal="center" vertical="center" wrapText="1"/>
    </xf>
    <xf numFmtId="165" fontId="16" fillId="0" borderId="1" xfId="1" applyNumberFormat="1" applyFont="1" applyFill="1" applyBorder="1" applyAlignment="1">
      <alignment horizontal="center" vertical="center" wrapText="1"/>
    </xf>
    <xf numFmtId="0" fontId="8" fillId="0" borderId="8" xfId="1" applyFont="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9" fillId="0" borderId="2" xfId="1" applyFont="1" applyFill="1" applyBorder="1" applyAlignment="1">
      <alignment horizontal="center" vertical="center" wrapText="1"/>
    </xf>
    <xf numFmtId="2" fontId="11" fillId="0" borderId="2" xfId="1" applyNumberFormat="1" applyFont="1" applyFill="1" applyBorder="1" applyAlignment="1">
      <alignment horizontal="center" vertical="center" wrapText="1"/>
    </xf>
    <xf numFmtId="0" fontId="18" fillId="0" borderId="2" xfId="1" applyFont="1" applyBorder="1" applyAlignment="1">
      <alignment horizontal="center" vertical="center" wrapText="1"/>
    </xf>
    <xf numFmtId="0" fontId="18" fillId="0" borderId="2" xfId="1" applyFont="1" applyFill="1" applyBorder="1" applyAlignment="1">
      <alignment horizontal="center" vertical="center" wrapText="1"/>
    </xf>
    <xf numFmtId="0" fontId="7" fillId="0" borderId="2" xfId="1" applyFont="1" applyFill="1" applyBorder="1" applyAlignment="1">
      <alignment horizontal="center" vertical="center" wrapText="1"/>
    </xf>
    <xf numFmtId="165" fontId="16" fillId="0" borderId="2" xfId="26" applyNumberFormat="1" applyFont="1" applyBorder="1" applyAlignment="1">
      <alignment horizontal="center" vertical="center" wrapText="1"/>
    </xf>
    <xf numFmtId="1" fontId="16" fillId="0" borderId="2" xfId="26" applyNumberFormat="1" applyFont="1" applyBorder="1" applyAlignment="1">
      <alignment horizontal="center" vertical="center" wrapText="1"/>
    </xf>
    <xf numFmtId="2" fontId="16" fillId="0" borderId="2" xfId="26" applyNumberFormat="1" applyFont="1" applyBorder="1" applyAlignment="1">
      <alignment horizontal="center" vertical="center" wrapText="1"/>
    </xf>
    <xf numFmtId="2" fontId="11" fillId="0" borderId="2" xfId="26" applyNumberFormat="1" applyFont="1" applyBorder="1" applyAlignment="1">
      <alignment horizontal="center" vertical="center" wrapText="1"/>
    </xf>
    <xf numFmtId="2" fontId="16" fillId="0" borderId="4" xfId="26" applyNumberFormat="1" applyFont="1" applyBorder="1" applyAlignment="1">
      <alignment horizontal="center" vertical="center" wrapText="1"/>
    </xf>
    <xf numFmtId="165" fontId="16" fillId="0" borderId="4" xfId="26" applyNumberFormat="1" applyFont="1" applyBorder="1" applyAlignment="1">
      <alignment horizontal="center" vertical="center" wrapText="1"/>
    </xf>
    <xf numFmtId="2" fontId="16" fillId="0" borderId="6" xfId="26" applyNumberFormat="1" applyFont="1" applyBorder="1" applyAlignment="1">
      <alignment horizontal="center" vertical="center" wrapText="1"/>
    </xf>
    <xf numFmtId="0" fontId="18" fillId="0" borderId="10" xfId="1" applyFont="1" applyFill="1" applyBorder="1" applyAlignment="1">
      <alignment vertical="center" wrapText="1"/>
    </xf>
    <xf numFmtId="2" fontId="16" fillId="0" borderId="1" xfId="26" applyNumberFormat="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165" fontId="7" fillId="0" borderId="1" xfId="1" applyNumberFormat="1" applyFont="1" applyFill="1" applyBorder="1" applyAlignment="1">
      <alignment horizontal="center" vertical="center" wrapText="1"/>
    </xf>
    <xf numFmtId="0" fontId="8" fillId="0" borderId="1" xfId="1" applyFont="1" applyBorder="1" applyAlignment="1">
      <alignment horizontal="center" vertical="center" wrapText="1"/>
    </xf>
    <xf numFmtId="165" fontId="19" fillId="0" borderId="1" xfId="1" applyNumberFormat="1" applyFont="1" applyFill="1" applyBorder="1" applyAlignment="1">
      <alignment horizontal="center" vertical="center" wrapText="1"/>
    </xf>
    <xf numFmtId="0" fontId="9" fillId="0" borderId="2" xfId="1" applyFont="1" applyFill="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8" fillId="0" borderId="8" xfId="1" applyFont="1" applyBorder="1" applyAlignment="1">
      <alignment horizontal="center" vertical="center" wrapText="1"/>
    </xf>
    <xf numFmtId="0" fontId="7" fillId="0" borderId="1" xfId="1" applyFont="1" applyBorder="1" applyAlignment="1">
      <alignment horizontal="center" vertical="center" wrapText="1"/>
    </xf>
    <xf numFmtId="2" fontId="11" fillId="0" borderId="2" xfId="1" applyNumberFormat="1" applyFont="1" applyFill="1" applyBorder="1" applyAlignment="1">
      <alignment horizontal="center" vertical="center" wrapText="1"/>
    </xf>
    <xf numFmtId="0" fontId="7" fillId="0" borderId="1" xfId="1" applyFont="1" applyFill="1" applyBorder="1" applyAlignment="1">
      <alignment horizontal="left" vertical="center" wrapText="1"/>
    </xf>
    <xf numFmtId="165" fontId="18" fillId="0" borderId="1" xfId="1" applyNumberFormat="1" applyFont="1" applyFill="1" applyBorder="1" applyAlignment="1">
      <alignment horizontal="center" vertical="center" wrapText="1"/>
    </xf>
    <xf numFmtId="165" fontId="11" fillId="0" borderId="1" xfId="1" applyNumberFormat="1" applyFont="1" applyFill="1" applyBorder="1" applyAlignment="1">
      <alignment horizontal="center" vertical="center" wrapText="1"/>
    </xf>
    <xf numFmtId="2" fontId="11" fillId="0" borderId="9" xfId="1" applyNumberFormat="1" applyFont="1" applyFill="1" applyBorder="1" applyAlignment="1">
      <alignment horizontal="center" vertical="center" wrapText="1"/>
    </xf>
    <xf numFmtId="0" fontId="18" fillId="0" borderId="9" xfId="1" applyFont="1" applyFill="1" applyBorder="1" applyAlignment="1">
      <alignment horizontal="center" vertical="center" wrapText="1"/>
    </xf>
    <xf numFmtId="0" fontId="18" fillId="0" borderId="2" xfId="1" applyFont="1" applyBorder="1" applyAlignment="1">
      <alignment horizontal="center" vertical="center" wrapText="1"/>
    </xf>
    <xf numFmtId="0" fontId="18" fillId="0" borderId="1" xfId="1" applyFont="1" applyFill="1" applyBorder="1" applyAlignment="1">
      <alignment horizontal="center" vertical="center" wrapText="1"/>
    </xf>
    <xf numFmtId="0" fontId="18" fillId="0" borderId="2" xfId="1" applyFont="1" applyFill="1" applyBorder="1" applyAlignment="1">
      <alignment horizontal="center" vertical="center" wrapText="1"/>
    </xf>
    <xf numFmtId="165" fontId="16" fillId="0" borderId="2" xfId="21" applyNumberFormat="1" applyFont="1" applyBorder="1" applyAlignment="1">
      <alignment horizontal="center" vertical="center" wrapText="1"/>
    </xf>
    <xf numFmtId="0" fontId="7" fillId="0" borderId="2"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8" fillId="0" borderId="1" xfId="1" applyFont="1" applyBorder="1" applyAlignment="1">
      <alignment horizontal="center" vertical="center" wrapText="1"/>
    </xf>
    <xf numFmtId="0" fontId="9" fillId="0" borderId="2" xfId="1" applyFont="1" applyBorder="1" applyAlignment="1">
      <alignment horizontal="center" vertical="center" wrapText="1"/>
    </xf>
    <xf numFmtId="165" fontId="16" fillId="0" borderId="2" xfId="0" applyNumberFormat="1" applyFont="1" applyBorder="1" applyAlignment="1">
      <alignment horizontal="center" vertical="center" wrapText="1"/>
    </xf>
    <xf numFmtId="0" fontId="7" fillId="0" borderId="1" xfId="2" applyFont="1" applyFill="1" applyBorder="1" applyAlignment="1">
      <alignment horizontal="center" vertical="center"/>
    </xf>
    <xf numFmtId="0" fontId="7" fillId="0" borderId="1" xfId="1" applyFont="1" applyAlignment="1">
      <alignment horizontal="center" vertical="center" wrapText="1"/>
    </xf>
    <xf numFmtId="0" fontId="18" fillId="0" borderId="21" xfId="1" applyFont="1" applyBorder="1" applyAlignment="1">
      <alignment horizontal="center" vertical="center" wrapText="1"/>
    </xf>
    <xf numFmtId="165" fontId="18" fillId="0" borderId="2" xfId="27" applyNumberFormat="1" applyFont="1" applyBorder="1" applyAlignment="1">
      <alignment horizontal="center" vertical="center" wrapText="1"/>
    </xf>
    <xf numFmtId="1" fontId="18" fillId="0" borderId="2" xfId="27" applyNumberFormat="1" applyFont="1" applyBorder="1" applyAlignment="1">
      <alignment horizontal="center" vertical="center" wrapText="1"/>
    </xf>
    <xf numFmtId="2" fontId="18" fillId="0" borderId="2" xfId="27" applyNumberFormat="1" applyFont="1" applyBorder="1" applyAlignment="1">
      <alignment horizontal="center" vertical="center" wrapText="1"/>
    </xf>
    <xf numFmtId="166" fontId="18" fillId="0" borderId="2" xfId="1" applyNumberFormat="1" applyFont="1" applyFill="1" applyBorder="1" applyAlignment="1">
      <alignment horizontal="center" vertical="center" wrapText="1"/>
    </xf>
    <xf numFmtId="165" fontId="18" fillId="0" borderId="2" xfId="1" applyNumberFormat="1" applyFont="1" applyFill="1" applyBorder="1" applyAlignment="1">
      <alignment horizontal="center" vertical="center" wrapText="1"/>
    </xf>
    <xf numFmtId="0" fontId="7" fillId="0" borderId="1" xfId="1" applyFont="1" applyFill="1" applyAlignment="1">
      <alignment horizontal="center" vertical="center" wrapText="1"/>
    </xf>
    <xf numFmtId="0" fontId="7" fillId="0" borderId="22" xfId="1" applyFont="1" applyFill="1" applyBorder="1" applyAlignment="1">
      <alignment horizontal="center" vertical="center" wrapText="1"/>
    </xf>
    <xf numFmtId="165" fontId="7" fillId="0" borderId="2" xfId="1" applyNumberFormat="1" applyFont="1" applyFill="1" applyBorder="1" applyAlignment="1">
      <alignment horizontal="center" vertical="center" wrapText="1"/>
    </xf>
    <xf numFmtId="2" fontId="7" fillId="0" borderId="22" xfId="1" applyNumberFormat="1" applyFont="1" applyFill="1" applyBorder="1" applyAlignment="1">
      <alignment horizontal="center" vertical="center" wrapText="1"/>
    </xf>
    <xf numFmtId="0" fontId="7" fillId="0" borderId="6" xfId="1" applyFont="1" applyFill="1" applyBorder="1" applyAlignment="1">
      <alignment horizontal="center" vertical="center" wrapText="1"/>
    </xf>
    <xf numFmtId="0" fontId="18" fillId="0" borderId="23" xfId="1" applyFont="1" applyFill="1" applyBorder="1" applyAlignment="1">
      <alignment horizontal="center" vertical="center" wrapText="1"/>
    </xf>
    <xf numFmtId="165" fontId="18" fillId="0" borderId="24" xfId="27" applyNumberFormat="1" applyFont="1" applyBorder="1" applyAlignment="1">
      <alignment horizontal="center" vertical="center" wrapText="1"/>
    </xf>
    <xf numFmtId="1" fontId="18" fillId="0" borderId="24" xfId="27" applyNumberFormat="1" applyFont="1" applyBorder="1" applyAlignment="1">
      <alignment horizontal="center" vertical="center" wrapText="1"/>
    </xf>
    <xf numFmtId="2" fontId="18" fillId="0" borderId="24" xfId="27" applyNumberFormat="1" applyFont="1" applyBorder="1" applyAlignment="1">
      <alignment horizontal="center" vertical="center" wrapText="1"/>
    </xf>
    <xf numFmtId="166" fontId="18" fillId="0" borderId="24" xfId="1" applyNumberFormat="1" applyFont="1" applyFill="1" applyBorder="1" applyAlignment="1">
      <alignment horizontal="center" vertical="center" wrapText="1"/>
    </xf>
    <xf numFmtId="165" fontId="18" fillId="0" borderId="1" xfId="27" applyNumberFormat="1" applyFont="1" applyBorder="1" applyAlignment="1">
      <alignment horizontal="center" vertical="center" wrapText="1"/>
    </xf>
    <xf numFmtId="2" fontId="18" fillId="0" borderId="1" xfId="27" applyNumberFormat="1" applyFont="1" applyBorder="1" applyAlignment="1">
      <alignment horizontal="center" vertical="center" wrapText="1"/>
    </xf>
    <xf numFmtId="166" fontId="18" fillId="0" borderId="1" xfId="1" applyNumberFormat="1" applyFont="1" applyFill="1" applyBorder="1" applyAlignment="1">
      <alignment horizontal="center" vertical="center" wrapText="1"/>
    </xf>
    <xf numFmtId="2" fontId="7" fillId="0" borderId="1" xfId="1" applyNumberFormat="1" applyFont="1" applyFill="1" applyBorder="1" applyAlignment="1">
      <alignment horizontal="center" vertical="center" wrapText="1"/>
    </xf>
    <xf numFmtId="1" fontId="18" fillId="0" borderId="1" xfId="27" applyNumberFormat="1" applyFont="1" applyBorder="1" applyAlignment="1">
      <alignment horizontal="center" vertical="center" wrapText="1"/>
    </xf>
    <xf numFmtId="0" fontId="24" fillId="0" borderId="1" xfId="1" applyFont="1" applyFill="1" applyBorder="1" applyAlignment="1">
      <alignment horizontal="center" vertical="center" wrapText="1"/>
    </xf>
    <xf numFmtId="1" fontId="7" fillId="0" borderId="1" xfId="3" applyNumberFormat="1" applyFont="1" applyFill="1" applyBorder="1" applyAlignment="1">
      <alignment horizontal="center" vertical="center" wrapText="1"/>
    </xf>
    <xf numFmtId="165" fontId="4" fillId="0" borderId="1" xfId="1" applyNumberFormat="1"/>
    <xf numFmtId="166" fontId="8" fillId="0" borderId="8" xfId="1" applyNumberFormat="1" applyFont="1" applyBorder="1" applyAlignment="1">
      <alignment horizontal="center" vertical="center" wrapText="1"/>
    </xf>
    <xf numFmtId="165" fontId="8" fillId="0" borderId="8" xfId="1" applyNumberFormat="1" applyFont="1" applyBorder="1" applyAlignment="1">
      <alignment horizontal="center" vertical="center" wrapText="1"/>
    </xf>
    <xf numFmtId="0" fontId="29" fillId="0" borderId="2" xfId="1" applyFont="1" applyBorder="1" applyAlignment="1">
      <alignment horizontal="center" vertical="center" wrapText="1"/>
    </xf>
    <xf numFmtId="1" fontId="29" fillId="0" borderId="2" xfId="1" applyNumberFormat="1" applyFont="1" applyBorder="1" applyAlignment="1">
      <alignment horizontal="center" vertical="center" wrapText="1"/>
    </xf>
    <xf numFmtId="165" fontId="29" fillId="0" borderId="2" xfId="1" applyNumberFormat="1" applyFont="1" applyBorder="1" applyAlignment="1">
      <alignment horizontal="center" vertical="center" wrapText="1"/>
    </xf>
    <xf numFmtId="166" fontId="29" fillId="0" borderId="2" xfId="1" applyNumberFormat="1" applyFont="1" applyBorder="1" applyAlignment="1">
      <alignment horizontal="center" vertical="center" wrapText="1"/>
    </xf>
    <xf numFmtId="1" fontId="9" fillId="0" borderId="1" xfId="1" applyNumberFormat="1" applyFont="1" applyAlignment="1">
      <alignment horizontal="center" vertical="center" wrapText="1"/>
    </xf>
    <xf numFmtId="1" fontId="9" fillId="0" borderId="1" xfId="1" applyNumberFormat="1" applyFont="1" applyFill="1" applyAlignment="1">
      <alignment horizontal="center" vertical="center" wrapText="1"/>
    </xf>
    <xf numFmtId="0" fontId="29" fillId="0" borderId="2" xfId="1" applyFont="1" applyFill="1" applyBorder="1" applyAlignment="1">
      <alignment horizontal="center" vertical="center" wrapText="1"/>
    </xf>
    <xf numFmtId="165" fontId="29" fillId="0" borderId="2" xfId="28" applyNumberFormat="1" applyFont="1" applyBorder="1" applyAlignment="1">
      <alignment horizontal="center" vertical="center" wrapText="1"/>
    </xf>
    <xf numFmtId="1" fontId="29" fillId="0" borderId="2" xfId="28" applyNumberFormat="1" applyFont="1" applyBorder="1" applyAlignment="1">
      <alignment horizontal="center" vertical="center" wrapText="1"/>
    </xf>
    <xf numFmtId="2" fontId="29" fillId="0" borderId="2" xfId="28" applyNumberFormat="1" applyFont="1" applyBorder="1" applyAlignment="1">
      <alignment horizontal="center" vertical="center" wrapText="1"/>
    </xf>
    <xf numFmtId="166" fontId="29" fillId="0" borderId="2" xfId="1" applyNumberFormat="1" applyFont="1" applyFill="1" applyBorder="1" applyAlignment="1">
      <alignment horizontal="center" vertical="center" wrapText="1"/>
    </xf>
    <xf numFmtId="49" fontId="29" fillId="0" borderId="2" xfId="28" applyNumberFormat="1" applyFont="1" applyBorder="1" applyAlignment="1">
      <alignment horizontal="center" vertical="center" wrapText="1"/>
    </xf>
    <xf numFmtId="165" fontId="29" fillId="0" borderId="2" xfId="1" applyNumberFormat="1" applyFont="1" applyFill="1" applyBorder="1" applyAlignment="1">
      <alignment horizontal="center" vertical="center" wrapText="1"/>
    </xf>
    <xf numFmtId="0" fontId="29" fillId="0" borderId="9" xfId="1" applyFont="1" applyFill="1" applyBorder="1" applyAlignment="1">
      <alignment horizontal="center" vertical="center" wrapText="1"/>
    </xf>
    <xf numFmtId="165" fontId="29" fillId="0" borderId="9" xfId="28" applyNumberFormat="1" applyFont="1" applyBorder="1" applyAlignment="1">
      <alignment horizontal="center" vertical="center" wrapText="1"/>
    </xf>
    <xf numFmtId="166" fontId="29" fillId="0" borderId="2" xfId="1" applyNumberFormat="1" applyFont="1" applyFill="1" applyBorder="1" applyAlignment="1">
      <alignment vertical="center" wrapText="1"/>
    </xf>
    <xf numFmtId="0" fontId="29" fillId="0" borderId="2" xfId="1" applyFont="1" applyFill="1" applyBorder="1" applyAlignment="1">
      <alignment vertical="center" wrapText="1"/>
    </xf>
    <xf numFmtId="165" fontId="29" fillId="0" borderId="2" xfId="1" applyNumberFormat="1" applyFont="1" applyFill="1" applyBorder="1" applyAlignment="1">
      <alignment vertical="center" wrapText="1"/>
    </xf>
    <xf numFmtId="165" fontId="29" fillId="0" borderId="9" xfId="1" applyNumberFormat="1" applyFont="1" applyFill="1" applyBorder="1" applyAlignment="1">
      <alignment horizontal="center" vertical="center" wrapText="1"/>
    </xf>
    <xf numFmtId="165" fontId="29" fillId="0" borderId="2" xfId="28" applyNumberFormat="1" applyFont="1" applyBorder="1" applyAlignment="1">
      <alignment vertical="center" wrapText="1"/>
    </xf>
    <xf numFmtId="2" fontId="29" fillId="0" borderId="2" xfId="28" applyNumberFormat="1" applyFont="1" applyBorder="1" applyAlignment="1">
      <alignment vertical="center"/>
    </xf>
    <xf numFmtId="166" fontId="29" fillId="0" borderId="2" xfId="28" applyNumberFormat="1" applyFont="1" applyBorder="1" applyAlignment="1">
      <alignment vertical="center"/>
    </xf>
    <xf numFmtId="165" fontId="29" fillId="0" borderId="2" xfId="28" applyNumberFormat="1" applyFont="1" applyBorder="1" applyAlignment="1">
      <alignment vertical="center"/>
    </xf>
    <xf numFmtId="166" fontId="29" fillId="0" borderId="2" xfId="28" applyNumberFormat="1" applyFont="1" applyBorder="1" applyAlignment="1">
      <alignment vertical="center" wrapText="1"/>
    </xf>
    <xf numFmtId="2" fontId="29" fillId="0" borderId="2" xfId="28" applyNumberFormat="1" applyFont="1" applyBorder="1" applyAlignment="1">
      <alignment vertical="center" wrapText="1"/>
    </xf>
    <xf numFmtId="2" fontId="29" fillId="0" borderId="9" xfId="28" applyNumberFormat="1" applyFont="1" applyBorder="1" applyAlignment="1">
      <alignment horizontal="center" vertical="center" wrapText="1"/>
    </xf>
    <xf numFmtId="2" fontId="29" fillId="0" borderId="9" xfId="1" applyNumberFormat="1" applyFont="1" applyFill="1" applyBorder="1" applyAlignment="1">
      <alignment horizontal="center" vertical="center" wrapText="1"/>
    </xf>
    <xf numFmtId="49" fontId="29" fillId="0" borderId="9" xfId="28" applyNumberFormat="1" applyFont="1" applyBorder="1" applyAlignment="1">
      <alignment horizontal="center" vertical="center" wrapText="1"/>
    </xf>
    <xf numFmtId="0" fontId="29" fillId="0" borderId="1" xfId="1" applyFont="1" applyFill="1" applyBorder="1" applyAlignment="1">
      <alignment horizontal="center" vertical="center" wrapText="1"/>
    </xf>
    <xf numFmtId="165" fontId="29" fillId="0" borderId="1" xfId="28" applyNumberFormat="1" applyFont="1" applyBorder="1" applyAlignment="1">
      <alignment horizontal="center" vertical="center" wrapText="1"/>
    </xf>
    <xf numFmtId="2" fontId="29" fillId="0" borderId="1" xfId="28" applyNumberFormat="1" applyFont="1" applyBorder="1" applyAlignment="1">
      <alignment horizontal="center" vertical="center" wrapText="1"/>
    </xf>
    <xf numFmtId="166" fontId="29" fillId="0" borderId="1" xfId="1" applyNumberFormat="1" applyFont="1" applyFill="1" applyBorder="1" applyAlignment="1">
      <alignment horizontal="center" vertical="center" wrapText="1"/>
    </xf>
    <xf numFmtId="165" fontId="29" fillId="0" borderId="1" xfId="1" applyNumberFormat="1" applyFont="1" applyFill="1" applyBorder="1" applyAlignment="1">
      <alignment horizontal="center" vertical="center" wrapText="1"/>
    </xf>
    <xf numFmtId="2" fontId="29" fillId="0" borderId="1" xfId="1" applyNumberFormat="1" applyFont="1" applyFill="1" applyBorder="1" applyAlignment="1">
      <alignment horizontal="center" vertical="center" wrapText="1"/>
    </xf>
    <xf numFmtId="0" fontId="29" fillId="0" borderId="1" xfId="1" applyFont="1" applyFill="1" applyBorder="1" applyAlignment="1">
      <alignment vertical="center" wrapText="1"/>
    </xf>
    <xf numFmtId="0" fontId="29" fillId="0" borderId="1" xfId="1" applyFont="1" applyFill="1" applyAlignment="1">
      <alignment horizontal="center" vertical="center" wrapText="1"/>
    </xf>
    <xf numFmtId="0" fontId="29" fillId="0" borderId="1" xfId="1" applyFont="1" applyFill="1" applyBorder="1" applyAlignment="1">
      <alignment horizontal="left" wrapText="1"/>
    </xf>
    <xf numFmtId="0" fontId="29" fillId="0" borderId="1" xfId="1" applyFont="1" applyFill="1" applyAlignment="1">
      <alignment vertical="center" wrapText="1"/>
    </xf>
    <xf numFmtId="165" fontId="29" fillId="0" borderId="1" xfId="1" applyNumberFormat="1" applyFont="1" applyFill="1" applyBorder="1" applyAlignment="1">
      <alignment vertical="center" wrapText="1"/>
    </xf>
    <xf numFmtId="165" fontId="30" fillId="0" borderId="1" xfId="1" applyNumberFormat="1" applyFont="1" applyFill="1" applyBorder="1" applyAlignment="1">
      <alignment horizontal="center" vertical="center" wrapText="1"/>
    </xf>
    <xf numFmtId="1" fontId="30" fillId="0" borderId="1" xfId="3" applyNumberFormat="1" applyFont="1" applyFill="1" applyBorder="1" applyAlignment="1">
      <alignment horizontal="center" vertical="center" wrapText="1"/>
    </xf>
    <xf numFmtId="2" fontId="30" fillId="0" borderId="1" xfId="1" applyNumberFormat="1" applyFont="1" applyFill="1" applyBorder="1" applyAlignment="1">
      <alignment horizontal="center" vertical="center" wrapText="1"/>
    </xf>
    <xf numFmtId="166" fontId="30" fillId="0" borderId="1" xfId="1" applyNumberFormat="1" applyFont="1" applyFill="1" applyBorder="1" applyAlignment="1">
      <alignment horizontal="center" vertical="center" wrapText="1"/>
    </xf>
    <xf numFmtId="0" fontId="30" fillId="0" borderId="1" xfId="1" applyFont="1"/>
    <xf numFmtId="0" fontId="30" fillId="0" borderId="1" xfId="1" applyFont="1" applyAlignment="1">
      <alignment horizontal="center" vertical="center"/>
    </xf>
    <xf numFmtId="166" fontId="30" fillId="0" borderId="1" xfId="1" applyNumberFormat="1" applyFont="1"/>
    <xf numFmtId="165" fontId="30" fillId="0" borderId="1" xfId="1" applyNumberFormat="1" applyFont="1"/>
    <xf numFmtId="0" fontId="9" fillId="0" borderId="2" xfId="1" applyFont="1" applyFill="1" applyBorder="1" applyAlignment="1">
      <alignment vertical="center" wrapText="1"/>
    </xf>
    <xf numFmtId="166" fontId="16" fillId="0" borderId="1" xfId="1" applyNumberFormat="1" applyFont="1" applyFill="1" applyBorder="1" applyAlignment="1">
      <alignment vertical="center" wrapText="1"/>
    </xf>
    <xf numFmtId="2" fontId="15" fillId="0" borderId="1" xfId="1" applyNumberFormat="1" applyFont="1" applyFill="1" applyBorder="1" applyAlignment="1">
      <alignment vertical="center" wrapText="1"/>
    </xf>
    <xf numFmtId="0" fontId="4" fillId="0" borderId="1" xfId="1" applyBorder="1"/>
    <xf numFmtId="0" fontId="4" fillId="0" borderId="1" xfId="1" applyBorder="1" applyAlignment="1">
      <alignment horizontal="center" vertical="center"/>
    </xf>
    <xf numFmtId="2" fontId="4" fillId="0" borderId="1" xfId="1" applyNumberFormat="1" applyBorder="1"/>
    <xf numFmtId="165" fontId="4" fillId="0" borderId="1" xfId="1" applyNumberFormat="1" applyBorder="1"/>
    <xf numFmtId="165" fontId="16" fillId="0" borderId="2" xfId="29" applyNumberFormat="1" applyFont="1" applyBorder="1" applyAlignment="1">
      <alignment horizontal="center" vertical="center" wrapText="1"/>
    </xf>
    <xf numFmtId="1" fontId="16" fillId="0" borderId="2" xfId="29" applyNumberFormat="1" applyFont="1" applyBorder="1" applyAlignment="1">
      <alignment horizontal="center" vertical="center" wrapText="1"/>
    </xf>
    <xf numFmtId="2" fontId="16" fillId="0" borderId="2" xfId="29" applyNumberFormat="1" applyFont="1" applyBorder="1" applyAlignment="1">
      <alignment horizontal="center" vertical="center" wrapText="1"/>
    </xf>
    <xf numFmtId="165" fontId="16" fillId="0" borderId="9" xfId="29" applyNumberFormat="1" applyFont="1" applyBorder="1" applyAlignment="1">
      <alignment horizontal="center" vertical="center" wrapText="1"/>
    </xf>
    <xf numFmtId="2" fontId="16" fillId="0" borderId="9" xfId="29" applyNumberFormat="1" applyFont="1" applyBorder="1" applyAlignment="1">
      <alignment horizontal="center" vertical="center" wrapText="1"/>
    </xf>
    <xf numFmtId="165" fontId="16" fillId="0" borderId="1" xfId="29" applyNumberFormat="1" applyFont="1" applyBorder="1" applyAlignment="1">
      <alignment horizontal="center" vertical="center" wrapText="1"/>
    </xf>
    <xf numFmtId="2" fontId="16" fillId="0" borderId="1" xfId="29" applyNumberFormat="1" applyFont="1" applyBorder="1" applyAlignment="1">
      <alignment horizontal="center" vertical="center" wrapText="1"/>
    </xf>
    <xf numFmtId="1" fontId="16" fillId="0" borderId="1" xfId="29" applyNumberFormat="1" applyFont="1" applyBorder="1" applyAlignment="1">
      <alignment horizontal="center" vertical="center" wrapText="1"/>
    </xf>
    <xf numFmtId="0" fontId="8" fillId="0" borderId="8" xfId="1" applyFont="1" applyBorder="1" applyAlignment="1">
      <alignment horizontal="center" vertical="center" wrapText="1"/>
    </xf>
    <xf numFmtId="0" fontId="7" fillId="0" borderId="2" xfId="1" applyFont="1" applyBorder="1" applyAlignment="1">
      <alignment horizontal="center" vertical="center" wrapText="1"/>
    </xf>
    <xf numFmtId="165" fontId="11" fillId="0" borderId="1" xfId="1" applyNumberFormat="1" applyFont="1" applyFill="1" applyBorder="1" applyAlignment="1">
      <alignment horizontal="center" vertical="center" wrapText="1"/>
    </xf>
    <xf numFmtId="0" fontId="7" fillId="0" borderId="2" xfId="1" applyFont="1" applyFill="1" applyBorder="1" applyAlignment="1">
      <alignment horizontal="center" vertical="center" wrapText="1"/>
    </xf>
    <xf numFmtId="165" fontId="16" fillId="0" borderId="5" xfId="1" applyNumberFormat="1" applyFont="1" applyFill="1" applyBorder="1" applyAlignment="1">
      <alignment horizontal="center" vertical="center" wrapText="1"/>
    </xf>
    <xf numFmtId="165" fontId="16" fillId="0" borderId="6" xfId="1" applyNumberFormat="1" applyFont="1" applyFill="1" applyBorder="1" applyAlignment="1">
      <alignment horizontal="center" vertical="center" wrapText="1"/>
    </xf>
    <xf numFmtId="2" fontId="16" fillId="0" borderId="4" xfId="0" applyNumberFormat="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2" fontId="16" fillId="0" borderId="4" xfId="1" applyNumberFormat="1" applyFont="1" applyFill="1" applyBorder="1" applyAlignment="1">
      <alignment horizontal="center" vertical="center"/>
    </xf>
    <xf numFmtId="2" fontId="16" fillId="0" borderId="6" xfId="1" applyNumberFormat="1" applyFont="1" applyFill="1" applyBorder="1" applyAlignment="1">
      <alignment horizontal="center" vertical="center"/>
    </xf>
    <xf numFmtId="0" fontId="18" fillId="0" borderId="2" xfId="1" applyFont="1" applyFill="1" applyBorder="1" applyAlignment="1">
      <alignment horizontal="center" vertical="center" wrapText="1"/>
    </xf>
    <xf numFmtId="2" fontId="16" fillId="0" borderId="2"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0" fontId="18" fillId="0" borderId="2" xfId="1" applyFont="1" applyBorder="1" applyAlignment="1">
      <alignment horizontal="center" vertical="center" wrapText="1"/>
    </xf>
    <xf numFmtId="166" fontId="7" fillId="0" borderId="2" xfId="1" applyNumberFormat="1" applyFont="1" applyBorder="1" applyAlignment="1">
      <alignment horizontal="center" vertical="center" wrapText="1"/>
    </xf>
    <xf numFmtId="167" fontId="7" fillId="0" borderId="2" xfId="1" applyNumberFormat="1" applyFont="1" applyBorder="1" applyAlignment="1">
      <alignment horizontal="center" vertical="center" wrapText="1"/>
    </xf>
    <xf numFmtId="2" fontId="7" fillId="0" borderId="2" xfId="1" applyNumberFormat="1" applyFont="1" applyFill="1" applyBorder="1" applyAlignment="1">
      <alignment horizontal="center" vertical="center" wrapText="1"/>
    </xf>
    <xf numFmtId="166" fontId="7" fillId="0" borderId="2" xfId="1" applyNumberFormat="1" applyFont="1" applyFill="1" applyBorder="1" applyAlignment="1">
      <alignment horizontal="center" vertical="center" wrapText="1"/>
    </xf>
    <xf numFmtId="2" fontId="9" fillId="0" borderId="1" xfId="1" applyNumberFormat="1" applyFont="1" applyFill="1" applyAlignment="1">
      <alignment horizontal="center" vertical="center" wrapText="1"/>
    </xf>
    <xf numFmtId="167" fontId="7" fillId="0" borderId="2" xfId="1" applyNumberFormat="1" applyFont="1" applyFill="1" applyBorder="1" applyAlignment="1">
      <alignment horizontal="center" vertical="center" wrapText="1"/>
    </xf>
    <xf numFmtId="2" fontId="9" fillId="5" borderId="1" xfId="1" applyNumberFormat="1" applyFont="1" applyFill="1" applyAlignment="1">
      <alignment horizontal="center" vertical="center" wrapText="1"/>
    </xf>
    <xf numFmtId="0" fontId="9" fillId="5" borderId="1" xfId="1" applyFont="1" applyFill="1" applyAlignment="1">
      <alignment horizontal="center" vertical="center" wrapText="1"/>
    </xf>
    <xf numFmtId="166" fontId="6" fillId="0" borderId="1" xfId="1" applyNumberFormat="1" applyFont="1" applyFill="1" applyBorder="1" applyAlignment="1">
      <alignment horizontal="center" vertical="center" wrapText="1"/>
    </xf>
    <xf numFmtId="0" fontId="10" fillId="4" borderId="1" xfId="1" applyFont="1" applyFill="1" applyBorder="1" applyAlignment="1">
      <alignment horizontal="center" vertical="center" wrapText="1"/>
    </xf>
    <xf numFmtId="165" fontId="4" fillId="0" borderId="1" xfId="1" applyNumberFormat="1" applyAlignment="1">
      <alignment horizontal="center" vertical="center"/>
    </xf>
    <xf numFmtId="166" fontId="4" fillId="0" borderId="1" xfId="1" applyNumberFormat="1"/>
    <xf numFmtId="0" fontId="15" fillId="0" borderId="2" xfId="1" applyFont="1" applyBorder="1" applyAlignment="1">
      <alignment horizontal="center" vertical="center" wrapText="1"/>
    </xf>
    <xf numFmtId="0" fontId="8" fillId="0" borderId="1" xfId="1" applyFont="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7" fillId="0" borderId="2" xfId="1" applyFont="1" applyBorder="1" applyAlignment="1">
      <alignment horizontal="center" vertical="center" wrapText="1"/>
    </xf>
    <xf numFmtId="2" fontId="11" fillId="0" borderId="2" xfId="1" applyNumberFormat="1" applyFont="1" applyFill="1" applyBorder="1" applyAlignment="1">
      <alignment horizontal="center" vertical="center" wrapText="1"/>
    </xf>
    <xf numFmtId="165" fontId="16" fillId="0" borderId="2" xfId="0" applyNumberFormat="1" applyFont="1" applyBorder="1" applyAlignment="1">
      <alignment horizontal="center" vertical="center" wrapText="1"/>
    </xf>
    <xf numFmtId="2" fontId="16" fillId="0" borderId="2" xfId="0" applyNumberFormat="1" applyFont="1" applyBorder="1" applyAlignment="1">
      <alignment horizontal="center" vertical="center" wrapText="1"/>
    </xf>
    <xf numFmtId="2" fontId="6" fillId="0" borderId="2" xfId="24" applyNumberFormat="1" applyFont="1" applyBorder="1" applyAlignment="1" applyProtection="1">
      <alignment horizontal="center" vertical="center" wrapText="1"/>
    </xf>
    <xf numFmtId="2" fontId="6" fillId="0" borderId="27" xfId="24" applyNumberFormat="1" applyFont="1" applyBorder="1" applyAlignment="1" applyProtection="1">
      <alignment horizontal="center" vertical="center" wrapText="1"/>
    </xf>
    <xf numFmtId="2" fontId="6" fillId="0" borderId="26" xfId="24" applyNumberFormat="1" applyFont="1" applyBorder="1" applyAlignment="1" applyProtection="1">
      <alignment horizontal="center" vertical="center" wrapText="1"/>
    </xf>
    <xf numFmtId="0" fontId="8" fillId="0" borderId="1" xfId="1" applyFont="1" applyBorder="1" applyAlignment="1">
      <alignment horizontal="center" vertical="center" wrapText="1"/>
    </xf>
    <xf numFmtId="0" fontId="7" fillId="0" borderId="2" xfId="1" applyFont="1" applyBorder="1" applyAlignment="1">
      <alignment horizontal="center" vertical="center" wrapText="1"/>
    </xf>
    <xf numFmtId="165" fontId="16" fillId="0" borderId="1" xfId="1" applyNumberFormat="1" applyFont="1" applyFill="1" applyBorder="1" applyAlignment="1">
      <alignment horizontal="center" vertical="center" wrapText="1"/>
    </xf>
    <xf numFmtId="165" fontId="16" fillId="0" borderId="4" xfId="1" applyNumberFormat="1" applyFont="1" applyFill="1" applyBorder="1" applyAlignment="1">
      <alignment horizontal="center" vertical="center" wrapText="1"/>
    </xf>
    <xf numFmtId="165" fontId="16" fillId="0" borderId="5" xfId="1" applyNumberFormat="1" applyFont="1" applyFill="1" applyBorder="1" applyAlignment="1">
      <alignment horizontal="center" vertical="center" wrapText="1"/>
    </xf>
    <xf numFmtId="165" fontId="16" fillId="0" borderId="6" xfId="1" applyNumberFormat="1" applyFont="1" applyFill="1" applyBorder="1" applyAlignment="1">
      <alignment horizontal="center" vertical="center" wrapText="1"/>
    </xf>
    <xf numFmtId="0" fontId="15" fillId="0" borderId="1" xfId="1" applyFont="1" applyFill="1" applyBorder="1" applyAlignment="1">
      <alignment horizontal="left" vertical="center" wrapText="1"/>
    </xf>
    <xf numFmtId="165" fontId="7" fillId="0" borderId="1" xfId="1" applyNumberFormat="1" applyFont="1" applyFill="1" applyBorder="1" applyAlignment="1">
      <alignment horizontal="center" vertical="center" wrapText="1"/>
    </xf>
    <xf numFmtId="2" fontId="16" fillId="0" borderId="4" xfId="1" applyNumberFormat="1" applyFont="1" applyFill="1" applyBorder="1" applyAlignment="1">
      <alignment horizontal="center" vertical="center" wrapText="1"/>
    </xf>
    <xf numFmtId="2" fontId="16" fillId="0" borderId="6" xfId="1"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5" fillId="0" borderId="2" xfId="1" applyFont="1" applyBorder="1" applyAlignment="1">
      <alignment horizontal="center" vertical="center" wrapText="1"/>
    </xf>
    <xf numFmtId="0" fontId="19" fillId="0" borderId="1" xfId="1" applyFont="1" applyBorder="1" applyAlignment="1">
      <alignment horizontal="center" vertical="center" wrapText="1"/>
    </xf>
    <xf numFmtId="0" fontId="8" fillId="0" borderId="1" xfId="1" applyFont="1" applyBorder="1" applyAlignment="1">
      <alignment horizontal="center" vertical="center" wrapText="1"/>
    </xf>
    <xf numFmtId="0" fontId="22" fillId="0" borderId="2" xfId="1" applyFont="1" applyBorder="1" applyAlignment="1">
      <alignment horizontal="center" vertical="center" wrapText="1"/>
    </xf>
    <xf numFmtId="0" fontId="14" fillId="0" borderId="1" xfId="1" applyFont="1" applyBorder="1" applyAlignment="1">
      <alignment horizontal="center" vertical="center" wrapText="1"/>
    </xf>
    <xf numFmtId="0" fontId="15" fillId="0" borderId="10" xfId="1" applyFont="1" applyFill="1" applyBorder="1" applyAlignment="1">
      <alignment horizontal="left" vertical="center" wrapText="1"/>
    </xf>
    <xf numFmtId="165" fontId="19" fillId="0" borderId="1" xfId="1" applyNumberFormat="1" applyFont="1" applyFill="1" applyBorder="1" applyAlignment="1">
      <alignment horizontal="center" vertical="center" wrapText="1"/>
    </xf>
    <xf numFmtId="2" fontId="16" fillId="0" borderId="4" xfId="0" applyNumberFormat="1" applyFont="1" applyBorder="1" applyAlignment="1">
      <alignment horizontal="center" vertical="center" wrapText="1"/>
    </xf>
    <xf numFmtId="2" fontId="16" fillId="0" borderId="6" xfId="0" applyNumberFormat="1" applyFont="1" applyBorder="1" applyAlignment="1">
      <alignment horizontal="center" vertical="center" wrapText="1"/>
    </xf>
    <xf numFmtId="2" fontId="16" fillId="0" borderId="5" xfId="0" applyNumberFormat="1" applyFont="1" applyBorder="1" applyAlignment="1">
      <alignment horizontal="center" vertical="center" wrapText="1"/>
    </xf>
    <xf numFmtId="2" fontId="16" fillId="0" borderId="5" xfId="1" applyNumberFormat="1" applyFont="1" applyFill="1" applyBorder="1" applyAlignment="1">
      <alignment horizontal="center" vertical="center" wrapText="1"/>
    </xf>
    <xf numFmtId="0" fontId="18" fillId="0" borderId="10" xfId="1" applyFont="1" applyFill="1" applyBorder="1" applyAlignment="1">
      <alignment horizontal="left" vertical="center" wrapText="1"/>
    </xf>
    <xf numFmtId="0" fontId="16" fillId="0" borderId="1" xfId="1" applyFont="1" applyFill="1" applyBorder="1" applyAlignment="1">
      <alignment horizontal="left" vertical="center" wrapText="1"/>
    </xf>
    <xf numFmtId="0" fontId="22" fillId="0" borderId="7" xfId="1" applyFont="1" applyBorder="1" applyAlignment="1">
      <alignment horizontal="center" vertical="center" wrapText="1"/>
    </xf>
    <xf numFmtId="0" fontId="15" fillId="0" borderId="7" xfId="1" applyFont="1" applyBorder="1" applyAlignment="1">
      <alignment horizontal="center" vertical="center" wrapText="1"/>
    </xf>
    <xf numFmtId="0" fontId="14" fillId="0" borderId="8" xfId="1" applyFont="1" applyBorder="1" applyAlignment="1">
      <alignment horizontal="center" vertical="center" wrapText="1"/>
    </xf>
    <xf numFmtId="0" fontId="9" fillId="0" borderId="2" xfId="1" applyFont="1" applyFill="1" applyBorder="1" applyAlignment="1">
      <alignment horizontal="center" vertical="center" wrapText="1"/>
    </xf>
    <xf numFmtId="0" fontId="7" fillId="2" borderId="1" xfId="1" applyFont="1" applyFill="1" applyBorder="1" applyAlignment="1">
      <alignment horizontal="left" vertical="center" wrapText="1"/>
    </xf>
    <xf numFmtId="0" fontId="18" fillId="2" borderId="1" xfId="1" applyFont="1" applyFill="1" applyBorder="1" applyAlignment="1">
      <alignment horizontal="center" vertical="center" wrapText="1"/>
    </xf>
    <xf numFmtId="2" fontId="16" fillId="0" borderId="2" xfId="1" applyNumberFormat="1" applyFont="1" applyFill="1" applyBorder="1" applyAlignment="1">
      <alignment horizontal="center" vertical="center" wrapText="1"/>
    </xf>
    <xf numFmtId="165" fontId="16" fillId="0" borderId="2" xfId="1" applyNumberFormat="1" applyFont="1" applyFill="1" applyBorder="1" applyAlignment="1">
      <alignment horizontal="center" vertical="center" wrapText="1"/>
    </xf>
    <xf numFmtId="0" fontId="24" fillId="0" borderId="2" xfId="1" applyFont="1" applyBorder="1" applyAlignment="1">
      <alignment horizontal="center" vertical="center" wrapText="1"/>
    </xf>
    <xf numFmtId="1" fontId="11" fillId="0" borderId="2" xfId="0" applyNumberFormat="1" applyFont="1" applyBorder="1" applyAlignment="1">
      <alignment horizontal="center" vertical="center" wrapText="1"/>
    </xf>
    <xf numFmtId="0" fontId="7" fillId="0" borderId="2" xfId="1" applyFont="1" applyBorder="1" applyAlignment="1">
      <alignment horizontal="center" vertical="center" wrapText="1"/>
    </xf>
    <xf numFmtId="0" fontId="8" fillId="0" borderId="8" xfId="1" applyFont="1" applyBorder="1" applyAlignment="1">
      <alignment horizontal="center" vertical="center" wrapText="1"/>
    </xf>
    <xf numFmtId="165" fontId="16" fillId="0" borderId="4" xfId="1" applyNumberFormat="1" applyFont="1" applyBorder="1" applyAlignment="1">
      <alignment horizontal="center" vertical="center" wrapText="1"/>
    </xf>
    <xf numFmtId="165" fontId="16" fillId="0" borderId="6" xfId="1" applyNumberFormat="1" applyFont="1" applyBorder="1" applyAlignment="1">
      <alignment horizontal="center" vertical="center" wrapText="1"/>
    </xf>
    <xf numFmtId="0" fontId="5" fillId="0" borderId="7" xfId="1" applyFont="1" applyBorder="1" applyAlignment="1">
      <alignment horizontal="center" vertical="center" wrapText="1"/>
    </xf>
    <xf numFmtId="0" fontId="5" fillId="0" borderId="2" xfId="1" applyFont="1" applyBorder="1" applyAlignment="1">
      <alignment horizontal="center" vertical="center" wrapText="1"/>
    </xf>
    <xf numFmtId="0" fontId="9" fillId="0" borderId="7" xfId="1" applyFont="1" applyBorder="1" applyAlignment="1">
      <alignment horizontal="center" vertical="center" wrapText="1"/>
    </xf>
    <xf numFmtId="0" fontId="9" fillId="0" borderId="2" xfId="1" applyFont="1" applyBorder="1" applyAlignment="1">
      <alignment horizontal="center" vertical="center" wrapText="1"/>
    </xf>
    <xf numFmtId="0" fontId="7" fillId="0" borderId="7" xfId="1" applyFont="1" applyBorder="1" applyAlignment="1">
      <alignment horizontal="center" vertical="center" wrapText="1"/>
    </xf>
    <xf numFmtId="0" fontId="9" fillId="0" borderId="11" xfId="1" applyFont="1" applyBorder="1" applyAlignment="1">
      <alignment horizontal="center" vertical="center" wrapText="1"/>
    </xf>
    <xf numFmtId="0" fontId="9" fillId="0" borderId="10" xfId="1" applyFont="1" applyBorder="1" applyAlignment="1">
      <alignment horizontal="center" vertical="center" wrapText="1"/>
    </xf>
    <xf numFmtId="0" fontId="9" fillId="0" borderId="12" xfId="1" applyFont="1" applyBorder="1" applyAlignment="1">
      <alignment horizontal="center" vertical="center" wrapText="1"/>
    </xf>
    <xf numFmtId="1" fontId="16" fillId="0" borderId="1" xfId="1" applyNumberFormat="1" applyFont="1" applyFill="1" applyBorder="1" applyAlignment="1">
      <alignment horizontal="left" vertical="center" wrapText="1"/>
    </xf>
    <xf numFmtId="1" fontId="29" fillId="0" borderId="1" xfId="1" applyNumberFormat="1" applyFont="1" applyFill="1" applyBorder="1" applyAlignment="1">
      <alignment horizontal="left" vertical="center" wrapText="1"/>
    </xf>
    <xf numFmtId="1" fontId="18" fillId="0" borderId="1" xfId="1" applyNumberFormat="1" applyFont="1" applyFill="1" applyBorder="1" applyAlignment="1">
      <alignment horizontal="center" vertical="center" wrapText="1"/>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9" fillId="0" borderId="6" xfId="1" applyFont="1" applyBorder="1" applyAlignment="1">
      <alignment horizontal="center" vertical="center" wrapText="1"/>
    </xf>
    <xf numFmtId="0" fontId="11" fillId="0" borderId="1" xfId="1" applyFont="1" applyFill="1" applyBorder="1" applyAlignment="1">
      <alignment horizontal="left" vertical="center" wrapText="1"/>
    </xf>
    <xf numFmtId="0" fontId="24" fillId="0" borderId="7" xfId="1" applyFont="1" applyBorder="1" applyAlignment="1">
      <alignment horizontal="center" vertical="center" wrapText="1"/>
    </xf>
    <xf numFmtId="0" fontId="7" fillId="0" borderId="18" xfId="1" applyFont="1" applyBorder="1" applyAlignment="1">
      <alignment horizontal="center" vertical="center" wrapText="1"/>
    </xf>
    <xf numFmtId="0" fontId="7" fillId="0" borderId="21" xfId="1" applyFont="1" applyBorder="1" applyAlignment="1">
      <alignment horizontal="center" vertical="center" wrapText="1"/>
    </xf>
    <xf numFmtId="0" fontId="7" fillId="0" borderId="19" xfId="1" applyFont="1" applyBorder="1" applyAlignment="1">
      <alignment horizontal="center" vertical="center" wrapText="1"/>
    </xf>
    <xf numFmtId="0" fontId="24" fillId="0" borderId="19" xfId="1" applyFont="1" applyBorder="1" applyAlignment="1">
      <alignment horizontal="center" vertical="center" wrapText="1"/>
    </xf>
    <xf numFmtId="0" fontId="24" fillId="0" borderId="20" xfId="1" applyFont="1" applyBorder="1" applyAlignment="1">
      <alignment horizontal="center" vertical="center" wrapText="1"/>
    </xf>
    <xf numFmtId="0" fontId="24" fillId="0" borderId="22" xfId="1" applyFont="1" applyBorder="1" applyAlignment="1">
      <alignment horizontal="center" vertical="center" wrapText="1"/>
    </xf>
    <xf numFmtId="0" fontId="11" fillId="0" borderId="2" xfId="1" applyFont="1" applyBorder="1" applyAlignment="1">
      <alignment horizontal="center" vertical="center" wrapText="1"/>
    </xf>
    <xf numFmtId="0" fontId="11" fillId="0" borderId="22" xfId="1" applyFont="1" applyBorder="1" applyAlignment="1">
      <alignment horizontal="center" vertical="center" wrapText="1"/>
    </xf>
    <xf numFmtId="2" fontId="16" fillId="0" borderId="2" xfId="1" applyNumberFormat="1" applyFont="1" applyFill="1" applyBorder="1" applyAlignment="1">
      <alignment horizontal="center" vertical="center"/>
    </xf>
    <xf numFmtId="2" fontId="11" fillId="0" borderId="2" xfId="22" applyNumberFormat="1" applyFont="1" applyBorder="1" applyAlignment="1">
      <alignment horizontal="center" vertical="center" wrapText="1"/>
    </xf>
    <xf numFmtId="2" fontId="11" fillId="0" borderId="22" xfId="22" applyNumberFormat="1" applyFont="1" applyBorder="1" applyAlignment="1">
      <alignment horizontal="center" vertical="center" wrapText="1"/>
    </xf>
    <xf numFmtId="0" fontId="7" fillId="0" borderId="1" xfId="1" applyFont="1" applyBorder="1" applyAlignment="1">
      <alignment horizontal="center" vertical="center" wrapText="1"/>
    </xf>
    <xf numFmtId="2" fontId="11" fillId="0" borderId="2" xfId="1" applyNumberFormat="1" applyFont="1" applyFill="1" applyBorder="1" applyAlignment="1">
      <alignment horizontal="center" vertical="center" wrapText="1"/>
    </xf>
    <xf numFmtId="2" fontId="11" fillId="0" borderId="22" xfId="1" applyNumberFormat="1" applyFont="1" applyFill="1" applyBorder="1" applyAlignment="1">
      <alignment horizontal="center" vertical="center" wrapText="1"/>
    </xf>
    <xf numFmtId="0" fontId="11" fillId="0" borderId="24" xfId="1" applyFont="1" applyBorder="1" applyAlignment="1">
      <alignment horizontal="center" vertical="center" wrapText="1"/>
    </xf>
    <xf numFmtId="0" fontId="11" fillId="0" borderId="25" xfId="1" applyFont="1" applyBorder="1" applyAlignment="1">
      <alignment horizontal="center" vertical="center" wrapText="1"/>
    </xf>
    <xf numFmtId="165" fontId="16" fillId="0" borderId="1" xfId="22" applyNumberFormat="1" applyFont="1" applyBorder="1" applyAlignment="1">
      <alignment horizontal="left" vertical="center" wrapText="1"/>
    </xf>
    <xf numFmtId="165" fontId="16" fillId="0" borderId="1" xfId="22" applyNumberFormat="1" applyFont="1" applyBorder="1" applyAlignment="1">
      <alignment horizontal="center" vertical="center" wrapText="1"/>
    </xf>
    <xf numFmtId="49" fontId="16" fillId="0" borderId="1" xfId="1" applyNumberFormat="1" applyFont="1" applyFill="1" applyBorder="1" applyAlignment="1">
      <alignment horizontal="center" vertical="center" wrapText="1"/>
    </xf>
    <xf numFmtId="0" fontId="9" fillId="0" borderId="1" xfId="1" applyFont="1" applyBorder="1" applyAlignment="1">
      <alignment horizontal="left" vertical="center"/>
    </xf>
    <xf numFmtId="0" fontId="9" fillId="0" borderId="1" xfId="1" applyFont="1" applyFill="1" applyBorder="1" applyAlignment="1">
      <alignment horizontal="left" vertical="center" wrapText="1"/>
    </xf>
    <xf numFmtId="165" fontId="18" fillId="0" borderId="1" xfId="1" applyNumberFormat="1" applyFont="1" applyFill="1" applyBorder="1" applyAlignment="1">
      <alignment horizontal="center" vertical="top" wrapText="1"/>
    </xf>
    <xf numFmtId="0" fontId="16" fillId="0" borderId="4" xfId="1" applyFont="1" applyFill="1" applyBorder="1" applyAlignment="1">
      <alignment horizontal="center" vertical="center" wrapText="1"/>
    </xf>
    <xf numFmtId="0" fontId="16" fillId="0" borderId="6" xfId="1" applyFont="1" applyFill="1" applyBorder="1" applyAlignment="1">
      <alignment horizontal="center" vertical="center" wrapText="1"/>
    </xf>
    <xf numFmtId="1" fontId="11" fillId="0" borderId="4"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1" fontId="11" fillId="0" borderId="6" xfId="0" applyNumberFormat="1" applyFont="1" applyBorder="1" applyAlignment="1">
      <alignment horizontal="center" vertical="center" wrapText="1"/>
    </xf>
    <xf numFmtId="2" fontId="16" fillId="0" borderId="4" xfId="1" applyNumberFormat="1" applyFont="1" applyFill="1" applyBorder="1" applyAlignment="1">
      <alignment horizontal="center" vertical="center"/>
    </xf>
    <xf numFmtId="2" fontId="16" fillId="0" borderId="6" xfId="1" applyNumberFormat="1" applyFont="1" applyFill="1" applyBorder="1" applyAlignment="1">
      <alignment horizontal="center" vertical="center"/>
    </xf>
    <xf numFmtId="0" fontId="7" fillId="0" borderId="1" xfId="1" applyFont="1" applyFill="1" applyBorder="1" applyAlignment="1">
      <alignment horizontal="left" vertical="center" wrapText="1"/>
    </xf>
    <xf numFmtId="165" fontId="17" fillId="0" borderId="1" xfId="1" applyNumberFormat="1" applyFont="1" applyFill="1" applyBorder="1" applyAlignment="1">
      <alignment horizontal="center" vertical="center" wrapText="1"/>
    </xf>
    <xf numFmtId="0" fontId="18" fillId="2" borderId="1" xfId="1" applyFont="1" applyFill="1" applyBorder="1" applyAlignment="1">
      <alignment horizontal="left" vertical="center" wrapText="1"/>
    </xf>
    <xf numFmtId="165" fontId="19" fillId="0" borderId="1" xfId="1" applyNumberFormat="1" applyFont="1" applyFill="1" applyBorder="1" applyAlignment="1">
      <alignment horizontal="center" vertical="top" wrapText="1"/>
    </xf>
    <xf numFmtId="2" fontId="18" fillId="0" borderId="2" xfId="1" applyNumberFormat="1" applyFont="1" applyFill="1" applyBorder="1" applyAlignment="1">
      <alignment horizontal="center" vertical="center" wrapText="1"/>
    </xf>
    <xf numFmtId="165" fontId="11" fillId="0" borderId="2" xfId="1" applyNumberFormat="1" applyFont="1" applyFill="1" applyBorder="1" applyAlignment="1">
      <alignment horizontal="center" vertical="center" wrapText="1"/>
    </xf>
    <xf numFmtId="0" fontId="16" fillId="0" borderId="10" xfId="1" applyFont="1" applyFill="1" applyBorder="1" applyAlignment="1">
      <alignment horizontal="left" vertical="center" wrapText="1"/>
    </xf>
    <xf numFmtId="0" fontId="24" fillId="0" borderId="13" xfId="1" applyFont="1" applyBorder="1" applyAlignment="1">
      <alignment horizontal="center" vertical="center" wrapText="1"/>
    </xf>
    <xf numFmtId="0" fontId="24" fillId="0" borderId="14" xfId="1" applyFont="1" applyBorder="1" applyAlignment="1">
      <alignment horizontal="center" vertical="center" wrapText="1"/>
    </xf>
    <xf numFmtId="0" fontId="24" fillId="0" borderId="15" xfId="1" applyFont="1" applyBorder="1" applyAlignment="1">
      <alignment horizontal="center" vertical="center" wrapText="1"/>
    </xf>
    <xf numFmtId="0" fontId="24" fillId="0" borderId="16" xfId="1" applyFont="1" applyBorder="1" applyAlignment="1">
      <alignment horizontal="center" vertical="center" wrapText="1"/>
    </xf>
    <xf numFmtId="0" fontId="18" fillId="0" borderId="1" xfId="1" applyFont="1" applyFill="1" applyBorder="1" applyAlignment="1">
      <alignment horizontal="left" vertical="center" wrapText="1"/>
    </xf>
    <xf numFmtId="165" fontId="18" fillId="0" borderId="1" xfId="1" applyNumberFormat="1" applyFont="1" applyFill="1" applyBorder="1" applyAlignment="1">
      <alignment horizontal="center" vertical="center" wrapText="1"/>
    </xf>
    <xf numFmtId="0" fontId="7" fillId="0" borderId="17" xfId="1" applyFont="1" applyBorder="1" applyAlignment="1">
      <alignment horizontal="center" vertical="center" wrapText="1"/>
    </xf>
    <xf numFmtId="0" fontId="19" fillId="0" borderId="10" xfId="1" applyFont="1" applyFill="1" applyBorder="1" applyAlignment="1">
      <alignment horizontal="left" vertical="center" wrapText="1"/>
    </xf>
    <xf numFmtId="0" fontId="24" fillId="0" borderId="11" xfId="1" applyFont="1" applyBorder="1" applyAlignment="1">
      <alignment horizontal="center" vertical="center" wrapText="1"/>
    </xf>
    <xf numFmtId="0" fontId="24" fillId="0" borderId="12" xfId="1" applyFont="1" applyBorder="1" applyAlignment="1">
      <alignment horizontal="center" vertical="center" wrapText="1"/>
    </xf>
    <xf numFmtId="0" fontId="7" fillId="0" borderId="9" xfId="1" applyFont="1" applyBorder="1" applyAlignment="1">
      <alignment horizontal="center" vertical="center" wrapText="1"/>
    </xf>
    <xf numFmtId="165" fontId="11" fillId="0" borderId="10" xfId="1" applyNumberFormat="1" applyFont="1" applyFill="1" applyBorder="1" applyAlignment="1">
      <alignment horizontal="center" vertical="center" wrapText="1"/>
    </xf>
    <xf numFmtId="165" fontId="11" fillId="0" borderId="1" xfId="1" applyNumberFormat="1" applyFont="1" applyFill="1" applyBorder="1" applyAlignment="1">
      <alignment horizontal="center" vertical="center" wrapText="1"/>
    </xf>
    <xf numFmtId="165" fontId="11" fillId="0" borderId="1" xfId="1" applyNumberFormat="1" applyFont="1" applyFill="1" applyBorder="1" applyAlignment="1">
      <alignment horizontal="left" vertical="center" wrapText="1"/>
    </xf>
    <xf numFmtId="0" fontId="19" fillId="0" borderId="1" xfId="1" applyFont="1" applyFill="1" applyBorder="1" applyAlignment="1">
      <alignment horizontal="center" vertical="center" wrapText="1"/>
    </xf>
    <xf numFmtId="0" fontId="7" fillId="0" borderId="10" xfId="1" applyFont="1" applyFill="1" applyBorder="1" applyAlignment="1">
      <alignment horizontal="left" vertical="center" wrapText="1"/>
    </xf>
    <xf numFmtId="0" fontId="13" fillId="0" borderId="13" xfId="2" applyFont="1" applyFill="1" applyBorder="1" applyAlignment="1">
      <alignment horizontal="center" vertical="center" wrapText="1"/>
    </xf>
    <xf numFmtId="0" fontId="16" fillId="0" borderId="13" xfId="2" applyFont="1" applyFill="1" applyBorder="1" applyAlignment="1">
      <alignment horizontal="center" vertical="center" wrapText="1"/>
    </xf>
    <xf numFmtId="0" fontId="19" fillId="0" borderId="13" xfId="1" applyFont="1" applyBorder="1" applyAlignment="1">
      <alignment horizontal="center" vertical="center" wrapText="1"/>
    </xf>
    <xf numFmtId="0" fontId="14" fillId="0" borderId="15" xfId="1" applyFont="1" applyBorder="1" applyAlignment="1">
      <alignment horizontal="center" vertical="center" wrapText="1"/>
    </xf>
    <xf numFmtId="2" fontId="11" fillId="0" borderId="9" xfId="1" applyNumberFormat="1" applyFont="1" applyFill="1" applyBorder="1" applyAlignment="1">
      <alignment horizontal="center" vertical="center" wrapText="1"/>
    </xf>
    <xf numFmtId="2" fontId="11" fillId="0" borderId="7" xfId="1" applyNumberFormat="1" applyFont="1" applyFill="1" applyBorder="1" applyAlignment="1">
      <alignment horizontal="center" vertical="center" wrapText="1"/>
    </xf>
    <xf numFmtId="2" fontId="11" fillId="0" borderId="4" xfId="1" applyNumberFormat="1" applyFont="1" applyFill="1" applyBorder="1" applyAlignment="1">
      <alignment horizontal="center" vertical="center" wrapText="1"/>
    </xf>
    <xf numFmtId="2" fontId="11" fillId="0" borderId="6" xfId="1" applyNumberFormat="1" applyFont="1" applyFill="1" applyBorder="1" applyAlignment="1">
      <alignment horizontal="center" vertical="center" wrapText="1"/>
    </xf>
    <xf numFmtId="2" fontId="11" fillId="0" borderId="4" xfId="0" applyNumberFormat="1" applyFont="1" applyBorder="1" applyAlignment="1">
      <alignment horizontal="center" vertical="center" wrapText="1"/>
    </xf>
    <xf numFmtId="2" fontId="11" fillId="0" borderId="6" xfId="0" applyNumberFormat="1" applyFont="1" applyBorder="1" applyAlignment="1">
      <alignment horizontal="center" vertical="center" wrapText="1"/>
    </xf>
    <xf numFmtId="0" fontId="16" fillId="0" borderId="1" xfId="1" applyFont="1" applyFill="1" applyBorder="1" applyAlignment="1">
      <alignment horizontal="center" vertical="center" wrapText="1"/>
    </xf>
    <xf numFmtId="165" fontId="16" fillId="0" borderId="4" xfId="29" applyNumberFormat="1" applyFont="1" applyBorder="1" applyAlignment="1">
      <alignment horizontal="center" vertical="center" wrapText="1"/>
    </xf>
    <xf numFmtId="165" fontId="16" fillId="0" borderId="6" xfId="29" applyNumberFormat="1" applyFont="1" applyBorder="1" applyAlignment="1">
      <alignment horizontal="center" vertical="center" wrapText="1"/>
    </xf>
    <xf numFmtId="2" fontId="16" fillId="0" borderId="4" xfId="29" applyNumberFormat="1" applyFont="1" applyBorder="1" applyAlignment="1">
      <alignment horizontal="center" vertical="center" wrapText="1"/>
    </xf>
    <xf numFmtId="2" fontId="16" fillId="0" borderId="5" xfId="29" applyNumberFormat="1" applyFont="1" applyBorder="1" applyAlignment="1">
      <alignment horizontal="center" vertical="center" wrapText="1"/>
    </xf>
    <xf numFmtId="2" fontId="16" fillId="0" borderId="6" xfId="29" applyNumberFormat="1" applyFont="1" applyBorder="1" applyAlignment="1">
      <alignment horizontal="center" vertical="center" wrapText="1"/>
    </xf>
    <xf numFmtId="2" fontId="16" fillId="0" borderId="4" xfId="29" applyNumberFormat="1" applyFont="1" applyBorder="1" applyAlignment="1">
      <alignment horizontal="center" vertical="center"/>
    </xf>
    <xf numFmtId="2" fontId="16" fillId="0" borderId="5" xfId="29" applyNumberFormat="1" applyFont="1" applyBorder="1" applyAlignment="1">
      <alignment horizontal="center" vertical="center"/>
    </xf>
    <xf numFmtId="2" fontId="16" fillId="0" borderId="6" xfId="29" applyNumberFormat="1" applyFont="1" applyBorder="1" applyAlignment="1">
      <alignment horizontal="center" vertical="center"/>
    </xf>
    <xf numFmtId="0" fontId="9" fillId="0" borderId="4" xfId="1" applyFont="1" applyFill="1" applyBorder="1" applyAlignment="1">
      <alignment horizontal="center" vertical="center" wrapText="1"/>
    </xf>
    <xf numFmtId="0" fontId="9" fillId="0" borderId="5"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29" fillId="0" borderId="1" xfId="1" applyFont="1" applyFill="1" applyBorder="1" applyAlignment="1">
      <alignment horizontal="left" wrapText="1"/>
    </xf>
    <xf numFmtId="165" fontId="29" fillId="0" borderId="1" xfId="1" applyNumberFormat="1" applyFont="1" applyFill="1" applyBorder="1" applyAlignment="1">
      <alignment horizontal="center" vertical="center" wrapText="1"/>
    </xf>
    <xf numFmtId="2" fontId="29" fillId="0" borderId="4" xfId="28" applyNumberFormat="1" applyFont="1" applyBorder="1" applyAlignment="1">
      <alignment horizontal="center" vertical="center" wrapText="1"/>
    </xf>
    <xf numFmtId="2" fontId="29" fillId="0" borderId="5" xfId="28" applyNumberFormat="1" applyFont="1" applyBorder="1" applyAlignment="1">
      <alignment horizontal="center" vertical="center" wrapText="1"/>
    </xf>
    <xf numFmtId="2" fontId="29" fillId="0" borderId="6" xfId="28" applyNumberFormat="1" applyFont="1" applyBorder="1" applyAlignment="1">
      <alignment horizontal="center" vertical="center" wrapText="1"/>
    </xf>
    <xf numFmtId="165" fontId="29" fillId="0" borderId="4" xfId="1" applyNumberFormat="1" applyFont="1" applyFill="1" applyBorder="1" applyAlignment="1">
      <alignment horizontal="center" vertical="center" wrapText="1"/>
    </xf>
    <xf numFmtId="165" fontId="29" fillId="0" borderId="6" xfId="1" applyNumberFormat="1" applyFont="1" applyFill="1" applyBorder="1" applyAlignment="1">
      <alignment horizontal="center" vertical="center" wrapText="1"/>
    </xf>
    <xf numFmtId="0" fontId="29" fillId="0" borderId="4" xfId="1" applyFont="1" applyFill="1" applyBorder="1" applyAlignment="1">
      <alignment horizontal="center" vertical="center" wrapText="1"/>
    </xf>
    <xf numFmtId="0" fontId="29" fillId="0" borderId="6" xfId="1" applyFont="1" applyFill="1" applyBorder="1" applyAlignment="1">
      <alignment horizontal="center" vertical="center" wrapText="1"/>
    </xf>
    <xf numFmtId="0" fontId="34" fillId="0" borderId="2" xfId="1" applyFont="1" applyBorder="1" applyAlignment="1">
      <alignment horizontal="center" vertical="center" wrapText="1"/>
    </xf>
    <xf numFmtId="0" fontId="34" fillId="0" borderId="11" xfId="1" applyFont="1" applyBorder="1" applyAlignment="1">
      <alignment horizontal="center" vertical="center" wrapText="1"/>
    </xf>
    <xf numFmtId="0" fontId="34" fillId="0" borderId="10" xfId="1" applyFont="1" applyBorder="1" applyAlignment="1">
      <alignment horizontal="center" vertical="center" wrapText="1"/>
    </xf>
    <xf numFmtId="0" fontId="34" fillId="0" borderId="15" xfId="1" applyFont="1" applyBorder="1" applyAlignment="1">
      <alignment horizontal="center" vertical="center" wrapText="1"/>
    </xf>
    <xf numFmtId="0" fontId="34" fillId="0" borderId="8" xfId="1" applyFont="1" applyBorder="1" applyAlignment="1">
      <alignment horizontal="center" vertical="center" wrapText="1"/>
    </xf>
    <xf numFmtId="0" fontId="31" fillId="0" borderId="13" xfId="2" applyFont="1" applyFill="1" applyBorder="1" applyAlignment="1">
      <alignment horizontal="center" vertical="center" wrapText="1"/>
    </xf>
    <xf numFmtId="0" fontId="31" fillId="0" borderId="1" xfId="2" applyFont="1" applyFill="1" applyBorder="1" applyAlignment="1">
      <alignment horizontal="center" vertical="center" wrapText="1"/>
    </xf>
    <xf numFmtId="0" fontId="32" fillId="0" borderId="13" xfId="2" applyFont="1" applyFill="1" applyBorder="1" applyAlignment="1">
      <alignment horizontal="center" vertical="center" wrapText="1"/>
    </xf>
    <xf numFmtId="0" fontId="32" fillId="0" borderId="1" xfId="2" applyFont="1" applyFill="1" applyBorder="1" applyAlignment="1">
      <alignment horizontal="center" vertical="center" wrapText="1"/>
    </xf>
    <xf numFmtId="0" fontId="33" fillId="0" borderId="13" xfId="1" applyFont="1" applyBorder="1" applyAlignment="1">
      <alignment horizontal="center" vertical="center" wrapText="1"/>
    </xf>
    <xf numFmtId="0" fontId="33" fillId="0" borderId="1" xfId="1" applyFont="1" applyBorder="1" applyAlignment="1">
      <alignment horizontal="center" vertical="center" wrapText="1"/>
    </xf>
    <xf numFmtId="0" fontId="29" fillId="0" borderId="2" xfId="1" applyFont="1" applyBorder="1" applyAlignment="1">
      <alignment horizontal="center" vertical="center" wrapText="1"/>
    </xf>
    <xf numFmtId="165" fontId="16" fillId="0" borderId="2" xfId="21" applyNumberFormat="1" applyFont="1" applyBorder="1" applyAlignment="1">
      <alignment horizontal="center" vertical="center" wrapText="1"/>
    </xf>
    <xf numFmtId="2" fontId="16" fillId="0" borderId="1" xfId="21" applyNumberFormat="1" applyFont="1" applyBorder="1" applyAlignment="1">
      <alignment horizontal="center" vertical="center" wrapText="1"/>
    </xf>
    <xf numFmtId="0" fontId="18" fillId="0" borderId="1" xfId="1" applyFont="1" applyFill="1" applyBorder="1" applyAlignment="1">
      <alignment horizontal="center" vertical="center" wrapText="1"/>
    </xf>
    <xf numFmtId="165" fontId="18" fillId="0" borderId="1" xfId="21" applyNumberFormat="1" applyFont="1" applyBorder="1" applyAlignment="1">
      <alignment horizontal="center" vertical="center" wrapText="1"/>
    </xf>
    <xf numFmtId="0" fontId="7" fillId="0" borderId="1" xfId="1" applyFont="1" applyFill="1" applyBorder="1" applyAlignment="1">
      <alignment horizontal="center" vertical="center" wrapText="1"/>
    </xf>
    <xf numFmtId="165" fontId="18" fillId="0" borderId="2" xfId="27" applyNumberFormat="1" applyFont="1" applyBorder="1" applyAlignment="1">
      <alignment horizontal="center" vertical="center" wrapText="1"/>
    </xf>
    <xf numFmtId="2" fontId="18" fillId="0" borderId="2" xfId="27" applyNumberFormat="1" applyFont="1" applyBorder="1" applyAlignment="1">
      <alignment horizontal="center" vertical="center" wrapText="1"/>
    </xf>
    <xf numFmtId="2" fontId="18" fillId="0" borderId="24" xfId="27" applyNumberFormat="1" applyFont="1" applyBorder="1" applyAlignment="1">
      <alignment horizontal="center" vertical="center" wrapText="1"/>
    </xf>
    <xf numFmtId="165" fontId="7" fillId="0" borderId="24" xfId="1" applyNumberFormat="1" applyFont="1" applyFill="1" applyBorder="1" applyAlignment="1">
      <alignment horizontal="center" vertical="center" wrapText="1"/>
    </xf>
    <xf numFmtId="165" fontId="7" fillId="0" borderId="25" xfId="1" applyNumberFormat="1" applyFont="1" applyFill="1" applyBorder="1" applyAlignment="1">
      <alignment horizontal="center" vertical="center" wrapText="1"/>
    </xf>
    <xf numFmtId="2" fontId="18" fillId="0" borderId="1" xfId="27" applyNumberFormat="1" applyFont="1" applyBorder="1" applyAlignment="1">
      <alignment horizontal="center" vertical="center" wrapText="1"/>
    </xf>
    <xf numFmtId="166" fontId="18" fillId="0" borderId="1" xfId="1" applyNumberFormat="1" applyFont="1" applyFill="1" applyBorder="1" applyAlignment="1">
      <alignment horizontal="center" vertical="center" wrapText="1"/>
    </xf>
    <xf numFmtId="165" fontId="7" fillId="0" borderId="1" xfId="1" applyNumberFormat="1" applyFont="1" applyFill="1" applyBorder="1" applyAlignment="1">
      <alignment horizontal="left" vertical="center" wrapText="1"/>
    </xf>
    <xf numFmtId="0" fontId="7" fillId="0" borderId="2" xfId="1" applyFont="1" applyFill="1" applyBorder="1" applyAlignment="1">
      <alignment horizontal="center" vertical="center" wrapText="1"/>
    </xf>
    <xf numFmtId="0" fontId="7" fillId="0" borderId="22" xfId="1" applyFont="1" applyFill="1" applyBorder="1" applyAlignment="1">
      <alignment horizontal="center" vertical="center" wrapText="1"/>
    </xf>
    <xf numFmtId="0" fontId="18" fillId="0" borderId="2" xfId="1" applyFont="1" applyFill="1" applyBorder="1" applyAlignment="1">
      <alignment horizontal="center" vertical="center" wrapText="1"/>
    </xf>
    <xf numFmtId="2" fontId="18" fillId="0" borderId="2" xfId="27" applyNumberFormat="1" applyFont="1" applyBorder="1" applyAlignment="1">
      <alignment horizontal="center" vertical="center"/>
    </xf>
    <xf numFmtId="0" fontId="19" fillId="0" borderId="1" xfId="2" applyFont="1" applyFill="1" applyBorder="1" applyAlignment="1">
      <alignment horizontal="center" vertical="center" wrapText="1"/>
    </xf>
    <xf numFmtId="2" fontId="27" fillId="0" borderId="4" xfId="1" applyNumberFormat="1" applyFont="1" applyFill="1" applyBorder="1" applyAlignment="1">
      <alignment horizontal="center" vertical="center" wrapText="1"/>
    </xf>
    <xf numFmtId="2" fontId="18" fillId="0" borderId="5" xfId="1" applyNumberFormat="1" applyFont="1" applyFill="1" applyBorder="1" applyAlignment="1">
      <alignment horizontal="center" vertical="center" wrapText="1"/>
    </xf>
    <xf numFmtId="2" fontId="18" fillId="0" borderId="6" xfId="1" applyNumberFormat="1" applyFont="1" applyFill="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4" xfId="1" applyFont="1" applyFill="1" applyBorder="1" applyAlignment="1">
      <alignment horizontal="center" vertical="center" wrapText="1"/>
    </xf>
    <xf numFmtId="0" fontId="7" fillId="0" borderId="5" xfId="1" applyFont="1" applyFill="1" applyBorder="1" applyAlignment="1">
      <alignment horizontal="center" vertical="center" wrapText="1"/>
    </xf>
    <xf numFmtId="0" fontId="7" fillId="0" borderId="6" xfId="1" applyFont="1" applyFill="1" applyBorder="1" applyAlignment="1">
      <alignment horizontal="center" vertical="center" wrapText="1"/>
    </xf>
    <xf numFmtId="2" fontId="16" fillId="0" borderId="2"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0" fontId="18" fillId="0" borderId="9" xfId="1" applyFont="1" applyFill="1" applyBorder="1" applyAlignment="1">
      <alignment horizontal="center" vertical="center" wrapText="1"/>
    </xf>
    <xf numFmtId="0" fontId="18" fillId="0" borderId="7" xfId="1" applyFont="1" applyFill="1" applyBorder="1" applyAlignment="1">
      <alignment horizontal="center" vertical="center" wrapText="1"/>
    </xf>
    <xf numFmtId="165" fontId="18" fillId="0" borderId="4" xfId="0" applyNumberFormat="1" applyFont="1" applyBorder="1" applyAlignment="1">
      <alignment horizontal="center" vertical="center" wrapText="1"/>
    </xf>
    <xf numFmtId="165" fontId="18" fillId="0" borderId="5" xfId="0" applyNumberFormat="1" applyFont="1" applyBorder="1" applyAlignment="1">
      <alignment horizontal="center" vertical="center" wrapText="1"/>
    </xf>
    <xf numFmtId="165" fontId="18" fillId="0" borderId="6" xfId="0" applyNumberFormat="1" applyFont="1" applyBorder="1" applyAlignment="1">
      <alignment horizontal="center" vertical="center" wrapText="1"/>
    </xf>
    <xf numFmtId="165" fontId="16" fillId="0" borderId="4" xfId="0" applyNumberFormat="1" applyFont="1" applyBorder="1" applyAlignment="1">
      <alignment horizontal="center" vertical="center" wrapText="1"/>
    </xf>
    <xf numFmtId="165" fontId="16" fillId="0" borderId="6" xfId="0" applyNumberFormat="1" applyFont="1" applyBorder="1" applyAlignment="1">
      <alignment horizontal="center" vertical="center" wrapText="1"/>
    </xf>
    <xf numFmtId="0" fontId="19" fillId="0" borderId="1" xfId="1" applyFont="1" applyFill="1" applyBorder="1" applyAlignment="1">
      <alignment horizontal="left" vertical="center" wrapText="1"/>
    </xf>
    <xf numFmtId="0" fontId="9" fillId="0" borderId="17"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16" xfId="1" applyFont="1" applyBorder="1" applyAlignment="1">
      <alignment horizontal="center" vertical="center" wrapText="1"/>
    </xf>
    <xf numFmtId="2" fontId="11" fillId="0" borderId="17" xfId="1" applyNumberFormat="1" applyFont="1" applyFill="1" applyBorder="1" applyAlignment="1">
      <alignment horizontal="center" vertical="center" wrapText="1"/>
    </xf>
    <xf numFmtId="2" fontId="11" fillId="0" borderId="9" xfId="0" applyNumberFormat="1" applyFont="1" applyBorder="1" applyAlignment="1">
      <alignment horizontal="center" vertical="center" wrapText="1"/>
    </xf>
    <xf numFmtId="2" fontId="11" fillId="0" borderId="17" xfId="0" applyNumberFormat="1" applyFont="1" applyBorder="1" applyAlignment="1">
      <alignment horizontal="center" vertical="center" wrapText="1"/>
    </xf>
    <xf numFmtId="2" fontId="11" fillId="0" borderId="7" xfId="0" applyNumberFormat="1" applyFont="1" applyBorder="1" applyAlignment="1">
      <alignment horizontal="center" vertical="center" wrapText="1"/>
    </xf>
    <xf numFmtId="165" fontId="15" fillId="0" borderId="2" xfId="1" applyNumberFormat="1" applyFont="1" applyBorder="1" applyAlignment="1">
      <alignment horizontal="center" vertical="center" wrapText="1"/>
    </xf>
    <xf numFmtId="1" fontId="16" fillId="0" borderId="2" xfId="1" applyNumberFormat="1" applyFont="1" applyFill="1" applyBorder="1" applyAlignment="1">
      <alignment horizontal="center" vertical="center" wrapText="1"/>
    </xf>
    <xf numFmtId="165" fontId="16" fillId="0" borderId="2" xfId="23" applyNumberFormat="1" applyFont="1" applyBorder="1" applyAlignment="1">
      <alignment horizontal="center" vertical="center" wrapText="1"/>
    </xf>
    <xf numFmtId="49" fontId="18" fillId="0" borderId="2" xfId="1" applyNumberFormat="1" applyFont="1" applyFill="1" applyBorder="1" applyAlignment="1">
      <alignment horizontal="center" vertical="center" wrapText="1"/>
    </xf>
    <xf numFmtId="0" fontId="15" fillId="0" borderId="18" xfId="1" applyFont="1" applyBorder="1" applyAlignment="1">
      <alignment horizontal="center" vertical="center" wrapText="1"/>
    </xf>
    <xf numFmtId="0" fontId="15" fillId="0" borderId="21" xfId="1" applyFont="1" applyBorder="1" applyAlignment="1">
      <alignment horizontal="center" vertical="center" wrapText="1"/>
    </xf>
    <xf numFmtId="0" fontId="15" fillId="0" borderId="19" xfId="1" applyFont="1" applyBorder="1" applyAlignment="1">
      <alignment horizontal="center" vertical="center" wrapText="1"/>
    </xf>
    <xf numFmtId="0" fontId="22" fillId="0" borderId="19" xfId="1" applyFont="1" applyBorder="1" applyAlignment="1">
      <alignment horizontal="center" vertical="center" wrapText="1"/>
    </xf>
    <xf numFmtId="0" fontId="22" fillId="0" borderId="20" xfId="1" applyFont="1" applyBorder="1" applyAlignment="1">
      <alignment horizontal="center" vertical="center" wrapText="1"/>
    </xf>
    <xf numFmtId="0" fontId="22" fillId="0" borderId="22" xfId="1" applyFont="1" applyBorder="1" applyAlignment="1">
      <alignment horizontal="center" vertical="center" wrapText="1"/>
    </xf>
    <xf numFmtId="1" fontId="16" fillId="0" borderId="24" xfId="1" applyNumberFormat="1" applyFont="1" applyFill="1" applyBorder="1" applyAlignment="1">
      <alignment horizontal="center" vertical="center" wrapText="1"/>
    </xf>
    <xf numFmtId="49" fontId="7" fillId="0" borderId="2" xfId="1" applyNumberFormat="1" applyFont="1" applyFill="1" applyBorder="1" applyAlignment="1">
      <alignment horizontal="center" vertical="center" wrapText="1"/>
    </xf>
    <xf numFmtId="165" fontId="16" fillId="0" borderId="2" xfId="25" applyNumberFormat="1" applyFont="1" applyBorder="1" applyAlignment="1">
      <alignment horizontal="center" vertical="center" wrapText="1"/>
    </xf>
    <xf numFmtId="2" fontId="16" fillId="0" borderId="2" xfId="25" applyNumberFormat="1" applyFont="1" applyBorder="1" applyAlignment="1">
      <alignment horizontal="center" vertical="center" wrapText="1"/>
    </xf>
  </cellXfs>
  <cellStyles count="30">
    <cellStyle name="Comma 2" xfId="4"/>
    <cellStyle name="Comma 3" xfId="5"/>
    <cellStyle name="Comma 3 2" xfId="3"/>
    <cellStyle name="Comma 4" xfId="6"/>
    <cellStyle name="Hyperlink" xfId="20" builtinId="8"/>
    <cellStyle name="Hyperlink 2" xfId="24"/>
    <cellStyle name="Normal" xfId="0" builtinId="0"/>
    <cellStyle name="Normal 10" xfId="15"/>
    <cellStyle name="Normal 11" xfId="16"/>
    <cellStyle name="Normal 12" xfId="17"/>
    <cellStyle name="Normal 12 2" xfId="18"/>
    <cellStyle name="Normal 13" xfId="19"/>
    <cellStyle name="Normal 14" xfId="21"/>
    <cellStyle name="Normal 15" xfId="22"/>
    <cellStyle name="Normal 16" xfId="23"/>
    <cellStyle name="Normal 17" xfId="25"/>
    <cellStyle name="Normal 18" xfId="26"/>
    <cellStyle name="Normal 19" xfId="27"/>
    <cellStyle name="Normal 2" xfId="1"/>
    <cellStyle name="Normal 2 2" xfId="7"/>
    <cellStyle name="Normal 20" xfId="28"/>
    <cellStyle name="Normal 21" xfId="29"/>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1:AD56"/>
  <sheetViews>
    <sheetView view="pageBreakPreview" zoomScale="90" zoomScaleSheetLayoutView="90" workbookViewId="0">
      <selection activeCell="C13" sqref="C13"/>
    </sheetView>
  </sheetViews>
  <sheetFormatPr defaultColWidth="9.140625" defaultRowHeight="12.75"/>
  <cols>
    <col min="1" max="1" width="4.42578125" style="1" customWidth="1"/>
    <col min="2" max="2" width="7.42578125" style="1" customWidth="1"/>
    <col min="3" max="3" width="10.7109375" style="14" customWidth="1"/>
    <col min="4" max="4" width="10.28515625" style="14" customWidth="1"/>
    <col min="5" max="5" width="10.85546875" style="14" customWidth="1"/>
    <col min="6" max="6" width="10.85546875" style="1" customWidth="1"/>
    <col min="7" max="7" width="7.85546875" style="1" customWidth="1"/>
    <col min="8" max="8" width="7.42578125" style="1" customWidth="1"/>
    <col min="9" max="9" width="11" style="1" customWidth="1"/>
    <col min="10" max="10" width="8.28515625" style="1" customWidth="1"/>
    <col min="11" max="11" width="9" style="1" customWidth="1"/>
    <col min="12" max="12" width="9.140625" style="1" customWidth="1"/>
    <col min="13" max="13" width="7.7109375" style="1" customWidth="1"/>
    <col min="14" max="14" width="8" style="1" customWidth="1"/>
    <col min="15" max="15" width="9.140625" style="1" customWidth="1"/>
    <col min="16" max="16" width="11.28515625" style="1" customWidth="1"/>
    <col min="17" max="17" width="9" style="1" customWidth="1"/>
    <col min="18" max="18" width="9.28515625" style="1" customWidth="1"/>
    <col min="19" max="19" width="8.140625" style="1" customWidth="1"/>
    <col min="20" max="23" width="10.5703125" style="1" customWidth="1"/>
    <col min="24" max="24" width="16.140625" style="1" customWidth="1"/>
    <col min="25" max="25" width="13.28515625" style="1" customWidth="1"/>
    <col min="26" max="16384" width="9.140625" style="1"/>
  </cols>
  <sheetData>
    <row r="1" spans="1:30" s="2" customFormat="1" ht="24"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30"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30" s="15" customFormat="1" ht="15.75" customHeight="1">
      <c r="A3" s="570" t="s">
        <v>261</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30" s="3" customFormat="1" ht="21.95" customHeight="1">
      <c r="A4" s="572" t="s">
        <v>262</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30" s="3" customFormat="1" ht="6.75" customHeight="1">
      <c r="A5" s="575"/>
      <c r="B5" s="575"/>
      <c r="C5" s="575"/>
      <c r="D5" s="575"/>
      <c r="E5" s="575"/>
      <c r="F5" s="575"/>
      <c r="G5" s="575"/>
      <c r="H5" s="84"/>
      <c r="I5" s="84"/>
      <c r="J5" s="84"/>
      <c r="K5" s="84"/>
      <c r="L5" s="84"/>
      <c r="M5" s="84"/>
      <c r="N5" s="84"/>
      <c r="O5" s="84"/>
      <c r="P5" s="84"/>
      <c r="Q5" s="84"/>
      <c r="R5" s="84"/>
      <c r="S5" s="84"/>
      <c r="T5" s="84"/>
      <c r="U5" s="84"/>
      <c r="V5" s="84"/>
      <c r="W5" s="84"/>
      <c r="X5" s="573"/>
      <c r="Y5" s="573"/>
    </row>
    <row r="6" spans="1:30" s="4" customFormat="1" ht="21.75" customHeight="1">
      <c r="A6" s="571" t="s">
        <v>0</v>
      </c>
      <c r="B6" s="571" t="s">
        <v>28</v>
      </c>
      <c r="C6" s="571" t="s">
        <v>1</v>
      </c>
      <c r="D6" s="571"/>
      <c r="E6" s="571"/>
      <c r="F6" s="571" t="s">
        <v>2</v>
      </c>
      <c r="G6" s="571"/>
      <c r="H6" s="571"/>
      <c r="I6" s="571"/>
      <c r="J6" s="571"/>
      <c r="K6" s="571"/>
      <c r="L6" s="571"/>
      <c r="M6" s="571"/>
      <c r="N6" s="571"/>
      <c r="O6" s="571"/>
      <c r="P6" s="571"/>
      <c r="Q6" s="571" t="s">
        <v>37</v>
      </c>
      <c r="R6" s="571"/>
      <c r="S6" s="571"/>
      <c r="T6" s="574" t="s">
        <v>36</v>
      </c>
      <c r="U6" s="574"/>
      <c r="V6" s="574" t="s">
        <v>3</v>
      </c>
      <c r="W6" s="574"/>
      <c r="X6" s="574" t="s">
        <v>4</v>
      </c>
      <c r="Y6" s="574"/>
    </row>
    <row r="7" spans="1:30" s="4" customFormat="1" ht="50.25" customHeight="1">
      <c r="A7" s="571"/>
      <c r="B7" s="571"/>
      <c r="C7" s="86" t="s">
        <v>29</v>
      </c>
      <c r="D7" s="86" t="s">
        <v>265</v>
      </c>
      <c r="E7" s="86" t="s">
        <v>6</v>
      </c>
      <c r="F7" s="86" t="s">
        <v>7</v>
      </c>
      <c r="G7" s="86" t="s">
        <v>27</v>
      </c>
      <c r="H7" s="87" t="s">
        <v>8</v>
      </c>
      <c r="I7" s="88" t="s">
        <v>9</v>
      </c>
      <c r="J7" s="86" t="s">
        <v>10</v>
      </c>
      <c r="K7" s="88" t="s">
        <v>11</v>
      </c>
      <c r="L7" s="88" t="s">
        <v>12</v>
      </c>
      <c r="M7" s="88" t="s">
        <v>17</v>
      </c>
      <c r="N7" s="88" t="s">
        <v>13</v>
      </c>
      <c r="O7" s="88" t="s">
        <v>26</v>
      </c>
      <c r="P7" s="86" t="s">
        <v>14</v>
      </c>
      <c r="Q7" s="86" t="s">
        <v>35</v>
      </c>
      <c r="R7" s="86" t="s">
        <v>30</v>
      </c>
      <c r="S7" s="86" t="s">
        <v>25</v>
      </c>
      <c r="T7" s="88" t="s">
        <v>31</v>
      </c>
      <c r="U7" s="88" t="s">
        <v>32</v>
      </c>
      <c r="V7" s="88" t="s">
        <v>33</v>
      </c>
      <c r="W7" s="88" t="s">
        <v>34</v>
      </c>
      <c r="X7" s="574"/>
      <c r="Y7" s="574"/>
      <c r="AB7" s="4" t="s">
        <v>239</v>
      </c>
    </row>
    <row r="8" spans="1:30" s="4" customFormat="1" ht="21" customHeight="1">
      <c r="A8" s="86">
        <v>1</v>
      </c>
      <c r="B8" s="86"/>
      <c r="C8" s="86">
        <v>2</v>
      </c>
      <c r="D8" s="86">
        <v>3</v>
      </c>
      <c r="E8" s="86">
        <v>4</v>
      </c>
      <c r="F8" s="86">
        <v>5</v>
      </c>
      <c r="G8" s="86">
        <v>6</v>
      </c>
      <c r="H8" s="86">
        <v>7</v>
      </c>
      <c r="I8" s="86">
        <v>8</v>
      </c>
      <c r="J8" s="86">
        <v>9</v>
      </c>
      <c r="K8" s="86">
        <v>10</v>
      </c>
      <c r="L8" s="86">
        <v>11</v>
      </c>
      <c r="M8" s="86">
        <v>12</v>
      </c>
      <c r="N8" s="86">
        <v>13</v>
      </c>
      <c r="O8" s="86">
        <v>14</v>
      </c>
      <c r="P8" s="86">
        <v>15</v>
      </c>
      <c r="Q8" s="86">
        <v>16</v>
      </c>
      <c r="R8" s="86">
        <v>17</v>
      </c>
      <c r="S8" s="86">
        <v>18</v>
      </c>
      <c r="T8" s="86">
        <v>19</v>
      </c>
      <c r="U8" s="86">
        <v>20</v>
      </c>
      <c r="V8" s="86">
        <v>21</v>
      </c>
      <c r="W8" s="86">
        <v>22</v>
      </c>
      <c r="X8" s="86">
        <v>23</v>
      </c>
      <c r="Y8" s="86">
        <v>24</v>
      </c>
      <c r="Z8" s="22">
        <f>D9-C9</f>
        <v>0.39999999999997726</v>
      </c>
      <c r="AA8" s="6">
        <f>Z8*1000</f>
        <v>399.99999999997726</v>
      </c>
    </row>
    <row r="9" spans="1:30" s="6" customFormat="1" ht="85.5" customHeight="1">
      <c r="A9" s="95">
        <v>2</v>
      </c>
      <c r="B9" s="96">
        <v>1</v>
      </c>
      <c r="C9" s="97">
        <v>216.3</v>
      </c>
      <c r="D9" s="98">
        <v>216.7</v>
      </c>
      <c r="E9" s="99">
        <f>AA8</f>
        <v>399.99999999997726</v>
      </c>
      <c r="F9" s="97">
        <v>71.3</v>
      </c>
      <c r="G9" s="100">
        <v>14.3</v>
      </c>
      <c r="H9" s="100">
        <v>3.7</v>
      </c>
      <c r="I9" s="101" t="s">
        <v>245</v>
      </c>
      <c r="J9" s="100" t="s">
        <v>16</v>
      </c>
      <c r="K9" s="97">
        <v>66.599999999999994</v>
      </c>
      <c r="L9" s="97">
        <v>24.765000000000001</v>
      </c>
      <c r="M9" s="97">
        <v>2.6890000000000001</v>
      </c>
      <c r="N9" s="97">
        <v>1.9339999999999999</v>
      </c>
      <c r="O9" s="97">
        <v>1.0740000000000001</v>
      </c>
      <c r="P9" s="97">
        <v>71.552000000000007</v>
      </c>
      <c r="Q9" s="97">
        <v>0.04</v>
      </c>
      <c r="R9" s="100">
        <v>0</v>
      </c>
      <c r="S9" s="97">
        <f>Q9+R9</f>
        <v>0.04</v>
      </c>
      <c r="T9" s="97">
        <v>460.3</v>
      </c>
      <c r="U9" s="97">
        <v>460.26</v>
      </c>
      <c r="V9" s="97">
        <v>464</v>
      </c>
      <c r="W9" s="97">
        <v>463.96</v>
      </c>
      <c r="X9" s="110" t="s">
        <v>263</v>
      </c>
      <c r="Y9" s="111" t="s">
        <v>264</v>
      </c>
      <c r="Z9" s="22">
        <f t="shared" ref="Z9:Z30" si="0">D10-C10</f>
        <v>0</v>
      </c>
      <c r="AA9" s="6">
        <f t="shared" ref="AA9:AA31" si="1">Z9*1000</f>
        <v>0</v>
      </c>
      <c r="AD9" s="6" t="s">
        <v>244</v>
      </c>
    </row>
    <row r="10" spans="1:30" s="6" customFormat="1" ht="12" customHeight="1">
      <c r="A10" s="95"/>
      <c r="B10" s="96"/>
      <c r="C10" s="100"/>
      <c r="D10" s="100"/>
      <c r="E10" s="99" t="s">
        <v>15</v>
      </c>
      <c r="F10" s="102"/>
      <c r="G10" s="103"/>
      <c r="H10" s="100"/>
      <c r="I10" s="100"/>
      <c r="J10" s="100"/>
      <c r="K10" s="97"/>
      <c r="L10" s="97"/>
      <c r="M10" s="97"/>
      <c r="N10" s="97"/>
      <c r="O10" s="97"/>
      <c r="P10" s="97"/>
      <c r="Q10" s="97"/>
      <c r="R10" s="100"/>
      <c r="S10" s="97"/>
      <c r="T10" s="97"/>
      <c r="U10" s="97"/>
      <c r="V10" s="97"/>
      <c r="W10" s="97"/>
      <c r="X10" s="112"/>
      <c r="Y10" s="90"/>
      <c r="Z10" s="22">
        <f t="shared" si="0"/>
        <v>0.90000000000000568</v>
      </c>
      <c r="AA10" s="6">
        <f t="shared" si="1"/>
        <v>900.00000000000568</v>
      </c>
      <c r="AD10" s="32"/>
    </row>
    <row r="11" spans="1:30" s="6" customFormat="1" ht="28.5">
      <c r="A11" s="94">
        <v>3</v>
      </c>
      <c r="B11" s="96">
        <v>3</v>
      </c>
      <c r="C11" s="97">
        <v>218.02500000000001</v>
      </c>
      <c r="D11" s="97">
        <v>218.92500000000001</v>
      </c>
      <c r="E11" s="99">
        <f t="shared" ref="E11:E31" si="2">AA10</f>
        <v>900.00000000000568</v>
      </c>
      <c r="F11" s="97">
        <v>71.3</v>
      </c>
      <c r="G11" s="100">
        <f t="shared" ref="G11:M11" si="3">G9</f>
        <v>14.3</v>
      </c>
      <c r="H11" s="100">
        <f t="shared" si="3"/>
        <v>3.7</v>
      </c>
      <c r="I11" s="104" t="str">
        <f t="shared" si="3"/>
        <v>1:10000</v>
      </c>
      <c r="J11" s="100" t="str">
        <f t="shared" si="3"/>
        <v>1.00:1</v>
      </c>
      <c r="K11" s="105">
        <f t="shared" si="3"/>
        <v>66.599999999999994</v>
      </c>
      <c r="L11" s="105">
        <f t="shared" si="3"/>
        <v>24.765000000000001</v>
      </c>
      <c r="M11" s="105">
        <f t="shared" si="3"/>
        <v>2.6890000000000001</v>
      </c>
      <c r="N11" s="105">
        <v>1.9339999999999999</v>
      </c>
      <c r="O11" s="105">
        <v>1.0740000000000001</v>
      </c>
      <c r="P11" s="105">
        <v>71.552000000000007</v>
      </c>
      <c r="Q11" s="105">
        <v>0.09</v>
      </c>
      <c r="R11" s="100">
        <v>0</v>
      </c>
      <c r="S11" s="97">
        <f t="shared" ref="S11:S31" si="4">Q11+R11</f>
        <v>0.09</v>
      </c>
      <c r="T11" s="97">
        <v>459.93299999999999</v>
      </c>
      <c r="U11" s="97">
        <v>459.84300000000002</v>
      </c>
      <c r="V11" s="105">
        <v>463.63299999999998</v>
      </c>
      <c r="W11" s="105">
        <v>463.54300000000001</v>
      </c>
      <c r="X11" s="92" t="s">
        <v>38</v>
      </c>
      <c r="Y11" s="111" t="s">
        <v>40</v>
      </c>
      <c r="Z11" s="22">
        <f t="shared" si="0"/>
        <v>4.9999999999982947E-2</v>
      </c>
      <c r="AA11" s="6">
        <f t="shared" si="1"/>
        <v>49.999999999982947</v>
      </c>
    </row>
    <row r="12" spans="1:30" s="6" customFormat="1" ht="27.95" customHeight="1">
      <c r="A12" s="95">
        <v>4</v>
      </c>
      <c r="B12" s="96"/>
      <c r="C12" s="97">
        <f>D11</f>
        <v>218.92500000000001</v>
      </c>
      <c r="D12" s="97">
        <v>218.97499999999999</v>
      </c>
      <c r="E12" s="99">
        <f t="shared" si="2"/>
        <v>49.999999999982947</v>
      </c>
      <c r="F12" s="567" t="s">
        <v>18</v>
      </c>
      <c r="G12" s="568"/>
      <c r="H12" s="100">
        <f>H11</f>
        <v>3.7</v>
      </c>
      <c r="I12" s="104" t="str">
        <f>I11</f>
        <v>1:10000</v>
      </c>
      <c r="J12" s="106"/>
      <c r="K12" s="562"/>
      <c r="L12" s="563"/>
      <c r="M12" s="563"/>
      <c r="N12" s="563"/>
      <c r="O12" s="563"/>
      <c r="P12" s="564"/>
      <c r="Q12" s="105">
        <v>5.0000000000000001E-3</v>
      </c>
      <c r="R12" s="100">
        <v>0</v>
      </c>
      <c r="S12" s="97">
        <f t="shared" si="4"/>
        <v>5.0000000000000001E-3</v>
      </c>
      <c r="T12" s="97">
        <f>U11</f>
        <v>459.84300000000002</v>
      </c>
      <c r="U12" s="105">
        <v>459.83800000000002</v>
      </c>
      <c r="V12" s="105">
        <f>W11</f>
        <v>463.54300000000001</v>
      </c>
      <c r="W12" s="105">
        <v>463.53800000000001</v>
      </c>
      <c r="X12" s="91"/>
      <c r="Y12" s="90"/>
      <c r="Z12" s="22">
        <f t="shared" si="0"/>
        <v>0.25</v>
      </c>
      <c r="AA12" s="6">
        <f t="shared" si="1"/>
        <v>250</v>
      </c>
    </row>
    <row r="13" spans="1:30" s="6" customFormat="1" ht="48" customHeight="1">
      <c r="A13" s="94">
        <v>5</v>
      </c>
      <c r="B13" s="96">
        <v>4</v>
      </c>
      <c r="C13" s="97">
        <f t="shared" ref="C13:C31" si="5">D12</f>
        <v>218.97499999999999</v>
      </c>
      <c r="D13" s="97">
        <v>219.22499999999999</v>
      </c>
      <c r="E13" s="99">
        <f t="shared" si="2"/>
        <v>250</v>
      </c>
      <c r="F13" s="97">
        <v>71.3</v>
      </c>
      <c r="G13" s="100">
        <v>12.9</v>
      </c>
      <c r="H13" s="100">
        <f t="shared" ref="H13:I35" si="6">H11</f>
        <v>3.7</v>
      </c>
      <c r="I13" s="104" t="str">
        <f t="shared" ref="I13:I31" si="7">I11</f>
        <v>1:10000</v>
      </c>
      <c r="J13" s="100" t="s">
        <v>21</v>
      </c>
      <c r="K13" s="105">
        <v>68.27</v>
      </c>
      <c r="L13" s="105">
        <v>26.241</v>
      </c>
      <c r="M13" s="105">
        <v>2.6019999999999999</v>
      </c>
      <c r="N13" s="105">
        <v>1.8919999999999999</v>
      </c>
      <c r="O13" s="105">
        <v>1.0509999999999999</v>
      </c>
      <c r="P13" s="105">
        <v>71.736999999999995</v>
      </c>
      <c r="Q13" s="105">
        <v>2.5000000000000001E-2</v>
      </c>
      <c r="R13" s="100">
        <v>0</v>
      </c>
      <c r="S13" s="97">
        <f t="shared" si="4"/>
        <v>2.5000000000000001E-2</v>
      </c>
      <c r="T13" s="97">
        <f t="shared" ref="T13:T31" si="8">U12</f>
        <v>459.83800000000002</v>
      </c>
      <c r="U13" s="105">
        <v>459.81299999999999</v>
      </c>
      <c r="V13" s="105">
        <f t="shared" ref="V13:V31" si="9">W12</f>
        <v>463.53800000000001</v>
      </c>
      <c r="W13" s="105">
        <v>463.51299999999998</v>
      </c>
      <c r="X13" s="91" t="s">
        <v>39</v>
      </c>
      <c r="Y13" s="111" t="s">
        <v>41</v>
      </c>
      <c r="Z13" s="22">
        <f t="shared" si="0"/>
        <v>5.0000000000011369E-2</v>
      </c>
      <c r="AA13" s="6">
        <f t="shared" si="1"/>
        <v>50.000000000011369</v>
      </c>
    </row>
    <row r="14" spans="1:30" s="6" customFormat="1" ht="27.95" customHeight="1">
      <c r="A14" s="95">
        <v>6</v>
      </c>
      <c r="B14" s="96"/>
      <c r="C14" s="97">
        <f t="shared" si="5"/>
        <v>219.22499999999999</v>
      </c>
      <c r="D14" s="97">
        <v>219.27500000000001</v>
      </c>
      <c r="E14" s="99">
        <f t="shared" si="2"/>
        <v>50.000000000011369</v>
      </c>
      <c r="F14" s="567" t="s">
        <v>18</v>
      </c>
      <c r="G14" s="568"/>
      <c r="H14" s="100">
        <f t="shared" si="6"/>
        <v>3.7</v>
      </c>
      <c r="I14" s="104" t="str">
        <f t="shared" si="7"/>
        <v>1:10000</v>
      </c>
      <c r="J14" s="106"/>
      <c r="K14" s="562"/>
      <c r="L14" s="563"/>
      <c r="M14" s="563"/>
      <c r="N14" s="563"/>
      <c r="O14" s="563"/>
      <c r="P14" s="564"/>
      <c r="Q14" s="105">
        <v>5.0000000000000001E-3</v>
      </c>
      <c r="R14" s="100">
        <v>0</v>
      </c>
      <c r="S14" s="97">
        <f t="shared" si="4"/>
        <v>5.0000000000000001E-3</v>
      </c>
      <c r="T14" s="97">
        <f t="shared" si="8"/>
        <v>459.81299999999999</v>
      </c>
      <c r="U14" s="105">
        <v>459.80799999999999</v>
      </c>
      <c r="V14" s="105">
        <f t="shared" si="9"/>
        <v>463.51299999999998</v>
      </c>
      <c r="W14" s="105">
        <v>463.50799999999998</v>
      </c>
      <c r="X14" s="91" t="s">
        <v>19</v>
      </c>
      <c r="Y14" s="90"/>
      <c r="Z14" s="22">
        <f t="shared" si="0"/>
        <v>0.90000000000000568</v>
      </c>
      <c r="AA14" s="6">
        <f t="shared" si="1"/>
        <v>900.00000000000568</v>
      </c>
    </row>
    <row r="15" spans="1:30" s="6" customFormat="1" ht="27.95" customHeight="1">
      <c r="A15" s="94">
        <v>7</v>
      </c>
      <c r="B15" s="96">
        <v>5</v>
      </c>
      <c r="C15" s="97">
        <f t="shared" si="5"/>
        <v>219.27500000000001</v>
      </c>
      <c r="D15" s="97">
        <v>220.17500000000001</v>
      </c>
      <c r="E15" s="99">
        <f t="shared" si="2"/>
        <v>900.00000000000568</v>
      </c>
      <c r="F15" s="97">
        <v>71.3</v>
      </c>
      <c r="G15" s="100">
        <f>G11</f>
        <v>14.3</v>
      </c>
      <c r="H15" s="100">
        <f t="shared" si="6"/>
        <v>3.7</v>
      </c>
      <c r="I15" s="104" t="str">
        <f t="shared" si="7"/>
        <v>1:10000</v>
      </c>
      <c r="J15" s="100" t="str">
        <f>J11</f>
        <v>1.00:1</v>
      </c>
      <c r="K15" s="105">
        <f>K11</f>
        <v>66.599999999999994</v>
      </c>
      <c r="L15" s="105">
        <v>24.765000000000001</v>
      </c>
      <c r="M15" s="105">
        <f>M11</f>
        <v>2.6890000000000001</v>
      </c>
      <c r="N15" s="105">
        <v>1.9339999999999999</v>
      </c>
      <c r="O15" s="105">
        <v>1.0740000000000001</v>
      </c>
      <c r="P15" s="105">
        <v>71.552000000000007</v>
      </c>
      <c r="Q15" s="105">
        <v>0.09</v>
      </c>
      <c r="R15" s="100">
        <v>0</v>
      </c>
      <c r="S15" s="97">
        <f t="shared" si="4"/>
        <v>0.09</v>
      </c>
      <c r="T15" s="97">
        <f t="shared" si="8"/>
        <v>459.80799999999999</v>
      </c>
      <c r="U15" s="105">
        <v>459.71800000000002</v>
      </c>
      <c r="V15" s="105">
        <f t="shared" si="9"/>
        <v>463.50799999999998</v>
      </c>
      <c r="W15" s="105">
        <v>463.41800000000001</v>
      </c>
      <c r="X15" s="91" t="s">
        <v>38</v>
      </c>
      <c r="Y15" s="111" t="s">
        <v>40</v>
      </c>
      <c r="Z15" s="22">
        <f t="shared" si="0"/>
        <v>4.9999999999982947E-2</v>
      </c>
      <c r="AA15" s="6">
        <f t="shared" si="1"/>
        <v>49.999999999982947</v>
      </c>
    </row>
    <row r="16" spans="1:30" s="6" customFormat="1" ht="27.95" customHeight="1">
      <c r="A16" s="95">
        <v>8</v>
      </c>
      <c r="B16" s="96"/>
      <c r="C16" s="97">
        <f t="shared" si="5"/>
        <v>220.17500000000001</v>
      </c>
      <c r="D16" s="97">
        <v>220.22499999999999</v>
      </c>
      <c r="E16" s="99">
        <f t="shared" si="2"/>
        <v>49.999999999982947</v>
      </c>
      <c r="F16" s="567" t="s">
        <v>18</v>
      </c>
      <c r="G16" s="568"/>
      <c r="H16" s="100">
        <f t="shared" si="6"/>
        <v>3.7</v>
      </c>
      <c r="I16" s="104" t="str">
        <f t="shared" si="7"/>
        <v>1:10000</v>
      </c>
      <c r="J16" s="106"/>
      <c r="K16" s="562"/>
      <c r="L16" s="563"/>
      <c r="M16" s="563"/>
      <c r="N16" s="563"/>
      <c r="O16" s="563"/>
      <c r="P16" s="564"/>
      <c r="Q16" s="105">
        <v>5.0000000000000001E-3</v>
      </c>
      <c r="R16" s="100">
        <v>0</v>
      </c>
      <c r="S16" s="97">
        <f t="shared" si="4"/>
        <v>5.0000000000000001E-3</v>
      </c>
      <c r="T16" s="97">
        <f t="shared" si="8"/>
        <v>459.71800000000002</v>
      </c>
      <c r="U16" s="105">
        <v>459.71300000000002</v>
      </c>
      <c r="V16" s="105">
        <f t="shared" si="9"/>
        <v>463.41800000000001</v>
      </c>
      <c r="W16" s="105">
        <v>463.41300000000001</v>
      </c>
      <c r="X16" s="91" t="s">
        <v>19</v>
      </c>
      <c r="Y16" s="90"/>
      <c r="Z16" s="22">
        <f t="shared" si="0"/>
        <v>0.32500000000001705</v>
      </c>
      <c r="AA16" s="6">
        <f t="shared" si="1"/>
        <v>325.00000000001705</v>
      </c>
    </row>
    <row r="17" spans="1:27" s="6" customFormat="1" ht="42.75" customHeight="1">
      <c r="A17" s="94">
        <v>9</v>
      </c>
      <c r="B17" s="96">
        <v>6</v>
      </c>
      <c r="C17" s="97">
        <f t="shared" si="5"/>
        <v>220.22499999999999</v>
      </c>
      <c r="D17" s="97">
        <v>220.55</v>
      </c>
      <c r="E17" s="99">
        <f t="shared" si="2"/>
        <v>325.00000000001705</v>
      </c>
      <c r="F17" s="97">
        <v>71.3</v>
      </c>
      <c r="G17" s="100">
        <v>12.9</v>
      </c>
      <c r="H17" s="100">
        <f t="shared" si="6"/>
        <v>3.7</v>
      </c>
      <c r="I17" s="104" t="str">
        <f t="shared" si="7"/>
        <v>1:10000</v>
      </c>
      <c r="J17" s="107" t="str">
        <f>J13</f>
        <v>1.50:1</v>
      </c>
      <c r="K17" s="105">
        <f>K13</f>
        <v>68.27</v>
      </c>
      <c r="L17" s="105">
        <v>26.241</v>
      </c>
      <c r="M17" s="105">
        <f>M13</f>
        <v>2.6019999999999999</v>
      </c>
      <c r="N17" s="105">
        <v>1.8919999999999999</v>
      </c>
      <c r="O17" s="105">
        <v>1.0509999999999999</v>
      </c>
      <c r="P17" s="105">
        <v>71.736999999999995</v>
      </c>
      <c r="Q17" s="105">
        <v>3.2000000000000001E-2</v>
      </c>
      <c r="R17" s="100">
        <v>0</v>
      </c>
      <c r="S17" s="97">
        <f t="shared" si="4"/>
        <v>3.2000000000000001E-2</v>
      </c>
      <c r="T17" s="97">
        <f t="shared" si="8"/>
        <v>459.71300000000002</v>
      </c>
      <c r="U17" s="105">
        <v>459.68099999999998</v>
      </c>
      <c r="V17" s="105">
        <f t="shared" si="9"/>
        <v>463.41300000000001</v>
      </c>
      <c r="W17" s="105">
        <v>463.38099999999997</v>
      </c>
      <c r="X17" s="91" t="s">
        <v>39</v>
      </c>
      <c r="Y17" s="111" t="s">
        <v>41</v>
      </c>
      <c r="Z17" s="22">
        <f t="shared" si="0"/>
        <v>4.9999999999982947E-2</v>
      </c>
      <c r="AA17" s="6">
        <f t="shared" si="1"/>
        <v>49.999999999982947</v>
      </c>
    </row>
    <row r="18" spans="1:27" s="6" customFormat="1" ht="32.25" customHeight="1">
      <c r="A18" s="95">
        <v>10</v>
      </c>
      <c r="B18" s="96"/>
      <c r="C18" s="97">
        <f t="shared" si="5"/>
        <v>220.55</v>
      </c>
      <c r="D18" s="97">
        <v>220.6</v>
      </c>
      <c r="E18" s="99">
        <f t="shared" si="2"/>
        <v>49.999999999982947</v>
      </c>
      <c r="F18" s="567" t="s">
        <v>18</v>
      </c>
      <c r="G18" s="568"/>
      <c r="H18" s="100">
        <f t="shared" si="6"/>
        <v>3.7</v>
      </c>
      <c r="I18" s="104" t="str">
        <f t="shared" si="7"/>
        <v>1:10000</v>
      </c>
      <c r="J18" s="106"/>
      <c r="K18" s="562"/>
      <c r="L18" s="563"/>
      <c r="M18" s="563"/>
      <c r="N18" s="563"/>
      <c r="O18" s="563"/>
      <c r="P18" s="564"/>
      <c r="Q18" s="105">
        <v>5.0000000000000001E-3</v>
      </c>
      <c r="R18" s="100">
        <v>0</v>
      </c>
      <c r="S18" s="97">
        <f t="shared" si="4"/>
        <v>5.0000000000000001E-3</v>
      </c>
      <c r="T18" s="97">
        <f t="shared" si="8"/>
        <v>459.68099999999998</v>
      </c>
      <c r="U18" s="18">
        <v>459.67599999999999</v>
      </c>
      <c r="V18" s="105">
        <f t="shared" si="9"/>
        <v>463.38099999999997</v>
      </c>
      <c r="W18" s="105">
        <v>463.37599999999998</v>
      </c>
      <c r="X18" s="93"/>
      <c r="Y18" s="90"/>
      <c r="Z18" s="22">
        <f t="shared" si="0"/>
        <v>0.90000000000000568</v>
      </c>
      <c r="AA18" s="6">
        <f t="shared" si="1"/>
        <v>900.00000000000568</v>
      </c>
    </row>
    <row r="19" spans="1:27" s="6" customFormat="1" ht="27.95" customHeight="1">
      <c r="A19" s="94">
        <v>11</v>
      </c>
      <c r="B19" s="96">
        <v>7</v>
      </c>
      <c r="C19" s="97">
        <f t="shared" si="5"/>
        <v>220.6</v>
      </c>
      <c r="D19" s="97">
        <v>221.5</v>
      </c>
      <c r="E19" s="99">
        <f t="shared" si="2"/>
        <v>900.00000000000568</v>
      </c>
      <c r="F19" s="97">
        <v>71.3</v>
      </c>
      <c r="G19" s="100">
        <f>G15</f>
        <v>14.3</v>
      </c>
      <c r="H19" s="100">
        <f t="shared" si="6"/>
        <v>3.7</v>
      </c>
      <c r="I19" s="104" t="str">
        <f t="shared" si="7"/>
        <v>1:10000</v>
      </c>
      <c r="J19" s="100" t="str">
        <f>J15</f>
        <v>1.00:1</v>
      </c>
      <c r="K19" s="105">
        <f>K15</f>
        <v>66.599999999999994</v>
      </c>
      <c r="L19" s="105">
        <v>24.765000000000001</v>
      </c>
      <c r="M19" s="105">
        <f>M15</f>
        <v>2.6890000000000001</v>
      </c>
      <c r="N19" s="105">
        <v>1.9339999999999999</v>
      </c>
      <c r="O19" s="105">
        <v>1.0743</v>
      </c>
      <c r="P19" s="105">
        <v>71.552000000000007</v>
      </c>
      <c r="Q19" s="105">
        <v>0.09</v>
      </c>
      <c r="R19" s="100">
        <v>0</v>
      </c>
      <c r="S19" s="97">
        <f t="shared" si="4"/>
        <v>0.09</v>
      </c>
      <c r="T19" s="97">
        <f t="shared" si="8"/>
        <v>459.67599999999999</v>
      </c>
      <c r="U19" s="105">
        <v>459.58600000000001</v>
      </c>
      <c r="V19" s="105">
        <f t="shared" si="9"/>
        <v>463.37599999999998</v>
      </c>
      <c r="W19" s="105">
        <v>463.286</v>
      </c>
      <c r="X19" s="91" t="s">
        <v>38</v>
      </c>
      <c r="Y19" s="111" t="s">
        <v>40</v>
      </c>
      <c r="Z19" s="22">
        <f t="shared" si="0"/>
        <v>5.0000000000011369E-2</v>
      </c>
      <c r="AA19" s="6">
        <f t="shared" si="1"/>
        <v>50.000000000011369</v>
      </c>
    </row>
    <row r="20" spans="1:27" s="6" customFormat="1" ht="27.95" customHeight="1">
      <c r="A20" s="95">
        <v>12</v>
      </c>
      <c r="B20" s="96"/>
      <c r="C20" s="97">
        <f t="shared" si="5"/>
        <v>221.5</v>
      </c>
      <c r="D20" s="97">
        <v>221.55</v>
      </c>
      <c r="E20" s="99">
        <f t="shared" si="2"/>
        <v>50.000000000011369</v>
      </c>
      <c r="F20" s="567" t="s">
        <v>18</v>
      </c>
      <c r="G20" s="568"/>
      <c r="H20" s="100">
        <f t="shared" si="6"/>
        <v>3.7</v>
      </c>
      <c r="I20" s="104" t="str">
        <f t="shared" si="7"/>
        <v>1:10000</v>
      </c>
      <c r="J20" s="106"/>
      <c r="K20" s="562"/>
      <c r="L20" s="563"/>
      <c r="M20" s="563"/>
      <c r="N20" s="563"/>
      <c r="O20" s="563"/>
      <c r="P20" s="564"/>
      <c r="Q20" s="105">
        <v>5.0000000000000001E-3</v>
      </c>
      <c r="R20" s="100">
        <v>0</v>
      </c>
      <c r="S20" s="97">
        <f t="shared" si="4"/>
        <v>5.0000000000000001E-3</v>
      </c>
      <c r="T20" s="97">
        <f t="shared" si="8"/>
        <v>459.58600000000001</v>
      </c>
      <c r="U20" s="105">
        <v>459.58100000000002</v>
      </c>
      <c r="V20" s="105">
        <f t="shared" si="9"/>
        <v>463.286</v>
      </c>
      <c r="W20" s="105">
        <v>463.28100000000001</v>
      </c>
      <c r="X20" s="91" t="s">
        <v>19</v>
      </c>
      <c r="Y20" s="90"/>
      <c r="Z20" s="22">
        <f t="shared" si="0"/>
        <v>0.42499999999998295</v>
      </c>
      <c r="AA20" s="6">
        <f t="shared" si="1"/>
        <v>424.99999999998295</v>
      </c>
    </row>
    <row r="21" spans="1:27" s="6" customFormat="1" ht="42.75">
      <c r="A21" s="94">
        <v>13</v>
      </c>
      <c r="B21" s="96">
        <v>8</v>
      </c>
      <c r="C21" s="97">
        <f t="shared" si="5"/>
        <v>221.55</v>
      </c>
      <c r="D21" s="97">
        <v>221.97499999999999</v>
      </c>
      <c r="E21" s="99">
        <f t="shared" si="2"/>
        <v>424.99999999998295</v>
      </c>
      <c r="F21" s="97">
        <v>71.3</v>
      </c>
      <c r="G21" s="100">
        <v>12.9</v>
      </c>
      <c r="H21" s="100">
        <f t="shared" si="6"/>
        <v>3.7</v>
      </c>
      <c r="I21" s="104" t="str">
        <f t="shared" si="7"/>
        <v>1:10000</v>
      </c>
      <c r="J21" s="107" t="str">
        <f>J17</f>
        <v>1.50:1</v>
      </c>
      <c r="K21" s="105">
        <v>68.27</v>
      </c>
      <c r="L21" s="105">
        <v>26.241</v>
      </c>
      <c r="M21" s="105">
        <f>M17</f>
        <v>2.6019999999999999</v>
      </c>
      <c r="N21" s="105">
        <v>1.8919999999999999</v>
      </c>
      <c r="O21" s="105">
        <v>1.0509999999999999</v>
      </c>
      <c r="P21" s="105">
        <v>71.736999999999995</v>
      </c>
      <c r="Q21" s="105">
        <v>4.2000000000000003E-2</v>
      </c>
      <c r="R21" s="100">
        <v>0</v>
      </c>
      <c r="S21" s="97">
        <f t="shared" si="4"/>
        <v>4.2000000000000003E-2</v>
      </c>
      <c r="T21" s="97">
        <f t="shared" si="8"/>
        <v>459.58100000000002</v>
      </c>
      <c r="U21" s="105">
        <v>459.53899999999999</v>
      </c>
      <c r="V21" s="105">
        <f t="shared" si="9"/>
        <v>463.28100000000001</v>
      </c>
      <c r="W21" s="105">
        <v>463.23899999999998</v>
      </c>
      <c r="X21" s="91" t="s">
        <v>39</v>
      </c>
      <c r="Y21" s="111" t="s">
        <v>41</v>
      </c>
      <c r="Z21" s="22">
        <f t="shared" si="0"/>
        <v>5.0000000000011369E-2</v>
      </c>
      <c r="AA21" s="6">
        <f t="shared" si="1"/>
        <v>50.000000000011369</v>
      </c>
    </row>
    <row r="22" spans="1:27" s="6" customFormat="1" ht="30" customHeight="1">
      <c r="A22" s="95">
        <v>14</v>
      </c>
      <c r="B22" s="96"/>
      <c r="C22" s="97">
        <f t="shared" si="5"/>
        <v>221.97499999999999</v>
      </c>
      <c r="D22" s="97">
        <v>222.02500000000001</v>
      </c>
      <c r="E22" s="99">
        <f t="shared" si="2"/>
        <v>50.000000000011369</v>
      </c>
      <c r="F22" s="567" t="s">
        <v>18</v>
      </c>
      <c r="G22" s="568"/>
      <c r="H22" s="100">
        <f t="shared" si="6"/>
        <v>3.7</v>
      </c>
      <c r="I22" s="104" t="str">
        <f t="shared" si="7"/>
        <v>1:10000</v>
      </c>
      <c r="J22" s="106"/>
      <c r="K22" s="562"/>
      <c r="L22" s="563"/>
      <c r="M22" s="563"/>
      <c r="N22" s="563"/>
      <c r="O22" s="563"/>
      <c r="P22" s="564"/>
      <c r="Q22" s="105">
        <v>5.0000000000000001E-3</v>
      </c>
      <c r="R22" s="100">
        <v>0</v>
      </c>
      <c r="S22" s="97">
        <f t="shared" si="4"/>
        <v>5.0000000000000001E-3</v>
      </c>
      <c r="T22" s="97">
        <f t="shared" si="8"/>
        <v>459.53899999999999</v>
      </c>
      <c r="U22" s="105">
        <v>459.53399999999999</v>
      </c>
      <c r="V22" s="105">
        <f t="shared" si="9"/>
        <v>463.23899999999998</v>
      </c>
      <c r="W22" s="105">
        <v>463.23399999999998</v>
      </c>
      <c r="X22" s="93"/>
      <c r="Y22" s="90"/>
      <c r="Z22" s="22">
        <f t="shared" si="0"/>
        <v>0.29999999999998295</v>
      </c>
      <c r="AA22" s="6">
        <f t="shared" si="1"/>
        <v>299.99999999998295</v>
      </c>
    </row>
    <row r="23" spans="1:27" s="6" customFormat="1" ht="28.5">
      <c r="A23" s="94">
        <v>15</v>
      </c>
      <c r="B23" s="96">
        <v>9</v>
      </c>
      <c r="C23" s="97">
        <f t="shared" si="5"/>
        <v>222.02500000000001</v>
      </c>
      <c r="D23" s="97">
        <v>222.32499999999999</v>
      </c>
      <c r="E23" s="99">
        <f t="shared" si="2"/>
        <v>299.99999999998295</v>
      </c>
      <c r="F23" s="97">
        <v>71.3</v>
      </c>
      <c r="G23" s="100">
        <f>G19</f>
        <v>14.3</v>
      </c>
      <c r="H23" s="100">
        <f t="shared" si="6"/>
        <v>3.7</v>
      </c>
      <c r="I23" s="104" t="str">
        <f t="shared" si="7"/>
        <v>1:10000</v>
      </c>
      <c r="J23" s="100" t="str">
        <f>J19</f>
        <v>1.00:1</v>
      </c>
      <c r="K23" s="105">
        <f>K19</f>
        <v>66.599999999999994</v>
      </c>
      <c r="L23" s="105">
        <v>24.765000000000001</v>
      </c>
      <c r="M23" s="105">
        <f>M19</f>
        <v>2.6890000000000001</v>
      </c>
      <c r="N23" s="105">
        <v>1.9339999999999999</v>
      </c>
      <c r="O23" s="105">
        <v>1.0740000000000001</v>
      </c>
      <c r="P23" s="105">
        <v>71.552000000000007</v>
      </c>
      <c r="Q23" s="105">
        <v>0.03</v>
      </c>
      <c r="R23" s="100">
        <v>0</v>
      </c>
      <c r="S23" s="97">
        <f t="shared" si="4"/>
        <v>0.03</v>
      </c>
      <c r="T23" s="97">
        <f t="shared" si="8"/>
        <v>459.53399999999999</v>
      </c>
      <c r="U23" s="18">
        <v>459.50400000000002</v>
      </c>
      <c r="V23" s="105">
        <f t="shared" si="9"/>
        <v>463.23399999999998</v>
      </c>
      <c r="W23" s="105">
        <v>463.20400000000001</v>
      </c>
      <c r="X23" s="91" t="s">
        <v>38</v>
      </c>
      <c r="Y23" s="111" t="s">
        <v>40</v>
      </c>
      <c r="Z23" s="22">
        <f t="shared" si="0"/>
        <v>5.0000000000011369E-2</v>
      </c>
      <c r="AA23" s="6">
        <f t="shared" si="1"/>
        <v>50.000000000011369</v>
      </c>
    </row>
    <row r="24" spans="1:27" s="6" customFormat="1" ht="27.95" customHeight="1">
      <c r="A24" s="95">
        <v>16</v>
      </c>
      <c r="B24" s="96"/>
      <c r="C24" s="97">
        <f t="shared" si="5"/>
        <v>222.32499999999999</v>
      </c>
      <c r="D24" s="97">
        <v>222.375</v>
      </c>
      <c r="E24" s="99">
        <f t="shared" si="2"/>
        <v>50.000000000011369</v>
      </c>
      <c r="F24" s="567" t="s">
        <v>18</v>
      </c>
      <c r="G24" s="568"/>
      <c r="H24" s="100">
        <f t="shared" si="6"/>
        <v>3.7</v>
      </c>
      <c r="I24" s="104" t="str">
        <f t="shared" si="7"/>
        <v>1:10000</v>
      </c>
      <c r="J24" s="106"/>
      <c r="K24" s="562"/>
      <c r="L24" s="563"/>
      <c r="M24" s="563"/>
      <c r="N24" s="563"/>
      <c r="O24" s="563"/>
      <c r="P24" s="564"/>
      <c r="Q24" s="105">
        <v>5.0000000000000001E-3</v>
      </c>
      <c r="R24" s="100">
        <v>0</v>
      </c>
      <c r="S24" s="97">
        <f t="shared" si="4"/>
        <v>5.0000000000000001E-3</v>
      </c>
      <c r="T24" s="97">
        <f t="shared" si="8"/>
        <v>459.50400000000002</v>
      </c>
      <c r="U24" s="105">
        <v>459.49900000000002</v>
      </c>
      <c r="V24" s="105">
        <f t="shared" si="9"/>
        <v>463.20400000000001</v>
      </c>
      <c r="W24" s="105">
        <v>463.19900000000001</v>
      </c>
      <c r="X24" s="91"/>
      <c r="Y24" s="90"/>
      <c r="Z24" s="22">
        <f t="shared" si="0"/>
        <v>0.75</v>
      </c>
      <c r="AA24" s="6">
        <f t="shared" si="1"/>
        <v>750</v>
      </c>
    </row>
    <row r="25" spans="1:27" s="6" customFormat="1" ht="42.75">
      <c r="A25" s="94">
        <v>17</v>
      </c>
      <c r="B25" s="96">
        <v>10</v>
      </c>
      <c r="C25" s="97">
        <f t="shared" si="5"/>
        <v>222.375</v>
      </c>
      <c r="D25" s="97">
        <v>223.125</v>
      </c>
      <c r="E25" s="99">
        <f t="shared" si="2"/>
        <v>750</v>
      </c>
      <c r="F25" s="97">
        <v>71.3</v>
      </c>
      <c r="G25" s="100">
        <v>12.9</v>
      </c>
      <c r="H25" s="100">
        <f t="shared" si="6"/>
        <v>3.7</v>
      </c>
      <c r="I25" s="104" t="str">
        <f t="shared" si="7"/>
        <v>1:10000</v>
      </c>
      <c r="J25" s="100" t="s">
        <v>21</v>
      </c>
      <c r="K25" s="105">
        <f>K21</f>
        <v>68.27</v>
      </c>
      <c r="L25" s="105">
        <v>26.241</v>
      </c>
      <c r="M25" s="105">
        <f>M21</f>
        <v>2.6019999999999999</v>
      </c>
      <c r="N25" s="105">
        <v>1.8919999999999999</v>
      </c>
      <c r="O25" s="105">
        <v>1.0509999999999999</v>
      </c>
      <c r="P25" s="105">
        <v>71.736999999999995</v>
      </c>
      <c r="Q25" s="105">
        <v>7.4999999999999997E-2</v>
      </c>
      <c r="R25" s="100">
        <v>0</v>
      </c>
      <c r="S25" s="97">
        <f t="shared" si="4"/>
        <v>7.4999999999999997E-2</v>
      </c>
      <c r="T25" s="97">
        <f t="shared" si="8"/>
        <v>459.49900000000002</v>
      </c>
      <c r="U25" s="105">
        <v>459.42399999999998</v>
      </c>
      <c r="V25" s="105">
        <f t="shared" si="9"/>
        <v>463.19900000000001</v>
      </c>
      <c r="W25" s="105">
        <v>463.12400000000002</v>
      </c>
      <c r="X25" s="91" t="s">
        <v>39</v>
      </c>
      <c r="Y25" s="111" t="s">
        <v>41</v>
      </c>
      <c r="Z25" s="22">
        <f t="shared" si="0"/>
        <v>5.0000000000011369E-2</v>
      </c>
      <c r="AA25" s="6">
        <f t="shared" si="1"/>
        <v>50.000000000011369</v>
      </c>
    </row>
    <row r="26" spans="1:27" s="6" customFormat="1" ht="29.25" customHeight="1">
      <c r="A26" s="95">
        <v>18</v>
      </c>
      <c r="B26" s="96"/>
      <c r="C26" s="97">
        <f t="shared" si="5"/>
        <v>223.125</v>
      </c>
      <c r="D26" s="97">
        <v>223.17500000000001</v>
      </c>
      <c r="E26" s="99">
        <f t="shared" si="2"/>
        <v>50.000000000011369</v>
      </c>
      <c r="F26" s="567" t="s">
        <v>18</v>
      </c>
      <c r="G26" s="568"/>
      <c r="H26" s="100">
        <f t="shared" si="6"/>
        <v>3.7</v>
      </c>
      <c r="I26" s="104" t="str">
        <f t="shared" si="7"/>
        <v>1:10000</v>
      </c>
      <c r="J26" s="106"/>
      <c r="K26" s="562"/>
      <c r="L26" s="563"/>
      <c r="M26" s="563"/>
      <c r="N26" s="563"/>
      <c r="O26" s="563"/>
      <c r="P26" s="564"/>
      <c r="Q26" s="105">
        <v>5.0000000000000001E-3</v>
      </c>
      <c r="R26" s="100">
        <v>0</v>
      </c>
      <c r="S26" s="97">
        <f t="shared" si="4"/>
        <v>5.0000000000000001E-3</v>
      </c>
      <c r="T26" s="97">
        <f t="shared" si="8"/>
        <v>459.42399999999998</v>
      </c>
      <c r="U26" s="105">
        <v>459.41899999999998</v>
      </c>
      <c r="V26" s="105">
        <f t="shared" si="9"/>
        <v>463.12400000000002</v>
      </c>
      <c r="W26" s="105">
        <v>463.11900000000003</v>
      </c>
      <c r="X26" s="90"/>
      <c r="Y26" s="90"/>
      <c r="Z26" s="22">
        <f t="shared" si="0"/>
        <v>0.72499999999999432</v>
      </c>
      <c r="AA26" s="6">
        <f t="shared" si="1"/>
        <v>724.99999999999432</v>
      </c>
    </row>
    <row r="27" spans="1:27" s="6" customFormat="1" ht="27.95" customHeight="1">
      <c r="A27" s="94">
        <v>19</v>
      </c>
      <c r="B27" s="96">
        <v>11</v>
      </c>
      <c r="C27" s="97">
        <f t="shared" si="5"/>
        <v>223.17500000000001</v>
      </c>
      <c r="D27" s="97">
        <v>223.9</v>
      </c>
      <c r="E27" s="99">
        <f t="shared" si="2"/>
        <v>724.99999999999432</v>
      </c>
      <c r="F27" s="97">
        <v>71.3</v>
      </c>
      <c r="G27" s="108">
        <f>G23</f>
        <v>14.3</v>
      </c>
      <c r="H27" s="100">
        <f t="shared" si="6"/>
        <v>3.7</v>
      </c>
      <c r="I27" s="104" t="str">
        <f t="shared" si="7"/>
        <v>1:10000</v>
      </c>
      <c r="J27" s="107" t="str">
        <f>J23</f>
        <v>1.00:1</v>
      </c>
      <c r="K27" s="105">
        <f>K23</f>
        <v>66.599999999999994</v>
      </c>
      <c r="L27" s="105">
        <v>24.765000000000001</v>
      </c>
      <c r="M27" s="105">
        <f>M23</f>
        <v>2.6890000000000001</v>
      </c>
      <c r="N27" s="105">
        <v>1.9339999999999999</v>
      </c>
      <c r="O27" s="105">
        <v>1.0740000000000001</v>
      </c>
      <c r="P27" s="105">
        <v>71.552000000000007</v>
      </c>
      <c r="Q27" s="105">
        <v>7.4999999999999997E-2</v>
      </c>
      <c r="R27" s="100">
        <v>0</v>
      </c>
      <c r="S27" s="97">
        <f t="shared" si="4"/>
        <v>7.4999999999999997E-2</v>
      </c>
      <c r="T27" s="97">
        <f t="shared" si="8"/>
        <v>459.41899999999998</v>
      </c>
      <c r="U27" s="105">
        <v>459.34699999999998</v>
      </c>
      <c r="V27" s="105">
        <f t="shared" si="9"/>
        <v>463.11900000000003</v>
      </c>
      <c r="W27" s="105">
        <v>463.04700000000003</v>
      </c>
      <c r="X27" s="91" t="s">
        <v>38</v>
      </c>
      <c r="Y27" s="111" t="s">
        <v>40</v>
      </c>
      <c r="Z27" s="22">
        <f t="shared" si="0"/>
        <v>4.9999999999982947E-2</v>
      </c>
      <c r="AA27" s="6">
        <f t="shared" si="1"/>
        <v>49.999999999982947</v>
      </c>
    </row>
    <row r="28" spans="1:27" s="6" customFormat="1" ht="27.95" customHeight="1">
      <c r="A28" s="95">
        <v>20</v>
      </c>
      <c r="B28" s="96"/>
      <c r="C28" s="97">
        <f t="shared" si="5"/>
        <v>223.9</v>
      </c>
      <c r="D28" s="97">
        <v>223.95</v>
      </c>
      <c r="E28" s="99">
        <f t="shared" si="2"/>
        <v>49.999999999982947</v>
      </c>
      <c r="F28" s="567" t="s">
        <v>18</v>
      </c>
      <c r="G28" s="568"/>
      <c r="H28" s="100">
        <f t="shared" si="6"/>
        <v>3.7</v>
      </c>
      <c r="I28" s="104" t="s">
        <v>259</v>
      </c>
      <c r="J28" s="107"/>
      <c r="K28" s="562"/>
      <c r="L28" s="563"/>
      <c r="M28" s="563"/>
      <c r="N28" s="563"/>
      <c r="O28" s="563"/>
      <c r="P28" s="564"/>
      <c r="Q28" s="105">
        <v>4.0000000000000001E-3</v>
      </c>
      <c r="R28" s="100">
        <v>0</v>
      </c>
      <c r="S28" s="97">
        <f t="shared" si="4"/>
        <v>4.0000000000000001E-3</v>
      </c>
      <c r="T28" s="97">
        <f t="shared" si="8"/>
        <v>459.34699999999998</v>
      </c>
      <c r="U28" s="105">
        <v>459.34300000000002</v>
      </c>
      <c r="V28" s="105">
        <f t="shared" si="9"/>
        <v>463.04700000000003</v>
      </c>
      <c r="W28" s="105">
        <v>463.04300000000001</v>
      </c>
      <c r="X28" s="93"/>
      <c r="Y28" s="90"/>
      <c r="Z28" s="22">
        <f t="shared" si="0"/>
        <v>1.9000000000000057</v>
      </c>
      <c r="AA28" s="6">
        <f t="shared" si="1"/>
        <v>1900.0000000000057</v>
      </c>
    </row>
    <row r="29" spans="1:27" s="6" customFormat="1" ht="42.75">
      <c r="A29" s="94">
        <v>21</v>
      </c>
      <c r="B29" s="96">
        <v>12</v>
      </c>
      <c r="C29" s="97">
        <f t="shared" si="5"/>
        <v>223.95</v>
      </c>
      <c r="D29" s="97">
        <v>225.85</v>
      </c>
      <c r="E29" s="99">
        <f t="shared" si="2"/>
        <v>1900.0000000000057</v>
      </c>
      <c r="F29" s="97">
        <v>71.3</v>
      </c>
      <c r="G29" s="108">
        <v>14.7</v>
      </c>
      <c r="H29" s="100">
        <f t="shared" si="6"/>
        <v>3.7</v>
      </c>
      <c r="I29" s="104" t="s">
        <v>260</v>
      </c>
      <c r="J29" s="107" t="str">
        <f>J25</f>
        <v>1.50:1</v>
      </c>
      <c r="K29" s="105">
        <v>74.930000000000007</v>
      </c>
      <c r="L29" s="105">
        <v>28.041</v>
      </c>
      <c r="M29" s="105">
        <v>2.6720000000000002</v>
      </c>
      <c r="N29" s="105">
        <v>1.9259999999999999</v>
      </c>
      <c r="O29" s="105">
        <v>0.95699999999999996</v>
      </c>
      <c r="P29" s="105">
        <v>71.69</v>
      </c>
      <c r="Q29" s="105">
        <v>0.152</v>
      </c>
      <c r="R29" s="100">
        <v>0</v>
      </c>
      <c r="S29" s="97">
        <f t="shared" si="4"/>
        <v>0.152</v>
      </c>
      <c r="T29" s="97">
        <f t="shared" si="8"/>
        <v>459.34300000000002</v>
      </c>
      <c r="U29" s="105">
        <v>459.19099999999997</v>
      </c>
      <c r="V29" s="105">
        <f t="shared" si="9"/>
        <v>463.04300000000001</v>
      </c>
      <c r="W29" s="105">
        <v>462.89100000000002</v>
      </c>
      <c r="X29" s="91" t="s">
        <v>39</v>
      </c>
      <c r="Y29" s="111" t="s">
        <v>41</v>
      </c>
      <c r="Z29" s="22">
        <f t="shared" si="0"/>
        <v>5.0000000000011369E-2</v>
      </c>
      <c r="AA29" s="6">
        <f t="shared" si="1"/>
        <v>50.000000000011369</v>
      </c>
    </row>
    <row r="30" spans="1:27" s="6" customFormat="1" ht="27.95" customHeight="1">
      <c r="A30" s="95">
        <v>22</v>
      </c>
      <c r="B30" s="109"/>
      <c r="C30" s="97">
        <f t="shared" si="5"/>
        <v>225.85</v>
      </c>
      <c r="D30" s="97">
        <v>225.9</v>
      </c>
      <c r="E30" s="99">
        <f t="shared" si="2"/>
        <v>50.000000000011369</v>
      </c>
      <c r="F30" s="567" t="s">
        <v>18</v>
      </c>
      <c r="G30" s="568"/>
      <c r="H30" s="100">
        <f t="shared" si="6"/>
        <v>3.7</v>
      </c>
      <c r="I30" s="104" t="str">
        <f>I29</f>
        <v>1:12500</v>
      </c>
      <c r="J30" s="100"/>
      <c r="K30" s="562"/>
      <c r="L30" s="563"/>
      <c r="M30" s="563"/>
      <c r="N30" s="563"/>
      <c r="O30" s="563"/>
      <c r="P30" s="564"/>
      <c r="Q30" s="105">
        <v>4.0000000000000001E-3</v>
      </c>
      <c r="R30" s="100">
        <v>0</v>
      </c>
      <c r="S30" s="97">
        <f t="shared" si="4"/>
        <v>4.0000000000000001E-3</v>
      </c>
      <c r="T30" s="97">
        <f t="shared" si="8"/>
        <v>459.19099999999997</v>
      </c>
      <c r="U30" s="105">
        <v>459.18700000000001</v>
      </c>
      <c r="V30" s="105">
        <f t="shared" si="9"/>
        <v>462.89100000000002</v>
      </c>
      <c r="W30" s="105">
        <v>462.887</v>
      </c>
      <c r="X30" s="91"/>
      <c r="Y30" s="90"/>
      <c r="Z30" s="22">
        <f t="shared" si="0"/>
        <v>0.82499999999998863</v>
      </c>
      <c r="AA30" s="6">
        <f t="shared" si="1"/>
        <v>824.99999999998863</v>
      </c>
    </row>
    <row r="31" spans="1:27" s="6" customFormat="1" ht="28.5">
      <c r="A31" s="94">
        <v>23</v>
      </c>
      <c r="B31" s="96">
        <v>13</v>
      </c>
      <c r="C31" s="97">
        <f t="shared" si="5"/>
        <v>225.9</v>
      </c>
      <c r="D31" s="97">
        <v>226.72499999999999</v>
      </c>
      <c r="E31" s="99">
        <f t="shared" si="2"/>
        <v>824.99999999998863</v>
      </c>
      <c r="F31" s="97">
        <f>F29</f>
        <v>71.3</v>
      </c>
      <c r="G31" s="100">
        <v>16.100000000000001</v>
      </c>
      <c r="H31" s="100">
        <f t="shared" si="6"/>
        <v>3.7</v>
      </c>
      <c r="I31" s="104" t="str">
        <f t="shared" si="7"/>
        <v>1:12500</v>
      </c>
      <c r="J31" s="107" t="str">
        <f>J27</f>
        <v>1.00:1</v>
      </c>
      <c r="K31" s="105">
        <v>73.260000000000005</v>
      </c>
      <c r="L31" s="105">
        <v>26.565000000000001</v>
      </c>
      <c r="M31" s="105">
        <v>2.758</v>
      </c>
      <c r="N31" s="105">
        <v>1.9670000000000001</v>
      </c>
      <c r="O31" s="105">
        <v>0.97699999999999998</v>
      </c>
      <c r="P31" s="105">
        <v>71.587999999999994</v>
      </c>
      <c r="Q31" s="105">
        <v>6.6000000000000003E-2</v>
      </c>
      <c r="R31" s="100">
        <v>0</v>
      </c>
      <c r="S31" s="97">
        <f t="shared" si="4"/>
        <v>6.6000000000000003E-2</v>
      </c>
      <c r="T31" s="97">
        <f t="shared" si="8"/>
        <v>459.18700000000001</v>
      </c>
      <c r="U31" s="105">
        <v>459.12099999999998</v>
      </c>
      <c r="V31" s="105">
        <f t="shared" si="9"/>
        <v>462.887</v>
      </c>
      <c r="W31" s="105">
        <v>462.82100000000003</v>
      </c>
      <c r="X31" s="91" t="s">
        <v>38</v>
      </c>
      <c r="Y31" s="113" t="s">
        <v>40</v>
      </c>
      <c r="Z31" s="22">
        <f>D36-C36</f>
        <v>0</v>
      </c>
      <c r="AA31" s="6">
        <f t="shared" si="1"/>
        <v>0</v>
      </c>
    </row>
    <row r="32" spans="1:27" s="120" customFormat="1" ht="27.95" customHeight="1">
      <c r="A32" s="95">
        <v>24</v>
      </c>
      <c r="B32" s="96"/>
      <c r="C32" s="128">
        <f t="shared" ref="C32:C35" si="10">D31</f>
        <v>226.72499999999999</v>
      </c>
      <c r="D32" s="128">
        <v>226.77500000000001</v>
      </c>
      <c r="E32" s="129">
        <v>50</v>
      </c>
      <c r="F32" s="567" t="s">
        <v>18</v>
      </c>
      <c r="G32" s="568"/>
      <c r="H32" s="130">
        <f t="shared" si="6"/>
        <v>3.7</v>
      </c>
      <c r="I32" s="104" t="s">
        <v>260</v>
      </c>
      <c r="J32" s="107"/>
      <c r="K32" s="562"/>
      <c r="L32" s="563"/>
      <c r="M32" s="563"/>
      <c r="N32" s="563"/>
      <c r="O32" s="563"/>
      <c r="P32" s="564"/>
      <c r="Q32" s="105">
        <v>4.0000000000000001E-3</v>
      </c>
      <c r="R32" s="130">
        <v>0</v>
      </c>
      <c r="S32" s="128">
        <f t="shared" ref="S32" si="11">Q32+R32</f>
        <v>4.0000000000000001E-3</v>
      </c>
      <c r="T32" s="128">
        <v>459.12099999999998</v>
      </c>
      <c r="U32" s="105">
        <v>459.11700000000002</v>
      </c>
      <c r="V32" s="105">
        <v>462.82100000000003</v>
      </c>
      <c r="W32" s="105">
        <v>462.81700000000001</v>
      </c>
      <c r="X32" s="93"/>
      <c r="Y32" s="90"/>
      <c r="Z32" s="119">
        <f t="shared" ref="Z32:Z34" si="12">D33-C33</f>
        <v>0.25</v>
      </c>
      <c r="AA32" s="120">
        <f t="shared" ref="AA32:AA35" si="13">Z32*1000</f>
        <v>250</v>
      </c>
    </row>
    <row r="33" spans="1:27" s="6" customFormat="1" ht="42.75">
      <c r="A33" s="94">
        <v>25</v>
      </c>
      <c r="B33" s="96">
        <v>14</v>
      </c>
      <c r="C33" s="97">
        <f>D32</f>
        <v>226.77500000000001</v>
      </c>
      <c r="D33" s="97">
        <v>227.02500000000001</v>
      </c>
      <c r="E33" s="99">
        <f t="shared" ref="E33:E35" si="14">AA32</f>
        <v>250</v>
      </c>
      <c r="F33" s="97">
        <v>71.3</v>
      </c>
      <c r="G33" s="116">
        <v>14.7</v>
      </c>
      <c r="H33" s="100">
        <f t="shared" si="6"/>
        <v>3.7</v>
      </c>
      <c r="I33" s="104" t="s">
        <v>260</v>
      </c>
      <c r="J33" s="107" t="str">
        <f>J29</f>
        <v>1.50:1</v>
      </c>
      <c r="K33" s="105">
        <v>74.930000000000007</v>
      </c>
      <c r="L33" s="105">
        <v>28.041</v>
      </c>
      <c r="M33" s="105">
        <v>2.6720000000000002</v>
      </c>
      <c r="N33" s="105">
        <v>1.9259999999999999</v>
      </c>
      <c r="O33" s="105">
        <v>0.95699999999999996</v>
      </c>
      <c r="P33" s="105">
        <v>71.69</v>
      </c>
      <c r="Q33" s="105">
        <v>0.02</v>
      </c>
      <c r="R33" s="100">
        <v>0</v>
      </c>
      <c r="S33" s="97">
        <f t="shared" ref="S33:S35" si="15">Q33+R33</f>
        <v>0.02</v>
      </c>
      <c r="T33" s="97">
        <v>459.11700000000002</v>
      </c>
      <c r="U33" s="105">
        <v>459.09699999999998</v>
      </c>
      <c r="V33" s="105">
        <f>T33+3.7</f>
        <v>462.81700000000001</v>
      </c>
      <c r="W33" s="105">
        <f>U33+3.7</f>
        <v>462.79699999999997</v>
      </c>
      <c r="X33" s="91" t="s">
        <v>39</v>
      </c>
      <c r="Y33" s="111" t="s">
        <v>278</v>
      </c>
      <c r="Z33" s="22">
        <f t="shared" si="12"/>
        <v>4.9999999999982947E-2</v>
      </c>
      <c r="AA33" s="6">
        <f t="shared" si="13"/>
        <v>49.999999999982947</v>
      </c>
    </row>
    <row r="34" spans="1:27" s="6" customFormat="1" ht="27.95" customHeight="1">
      <c r="A34" s="95">
        <v>26</v>
      </c>
      <c r="B34" s="109"/>
      <c r="C34" s="97">
        <f t="shared" si="10"/>
        <v>227.02500000000001</v>
      </c>
      <c r="D34" s="97">
        <v>227.07499999999999</v>
      </c>
      <c r="E34" s="99">
        <f t="shared" si="14"/>
        <v>49.999999999982947</v>
      </c>
      <c r="F34" s="567" t="s">
        <v>18</v>
      </c>
      <c r="G34" s="568"/>
      <c r="H34" s="100">
        <f t="shared" si="6"/>
        <v>3.7</v>
      </c>
      <c r="I34" s="104" t="str">
        <f>I33</f>
        <v>1:12500</v>
      </c>
      <c r="J34" s="100"/>
      <c r="K34" s="562"/>
      <c r="L34" s="563"/>
      <c r="M34" s="563"/>
      <c r="N34" s="563"/>
      <c r="O34" s="563"/>
      <c r="P34" s="564"/>
      <c r="Q34" s="105">
        <v>4.0000000000000001E-3</v>
      </c>
      <c r="R34" s="100">
        <v>0</v>
      </c>
      <c r="S34" s="97">
        <f t="shared" si="15"/>
        <v>4.0000000000000001E-3</v>
      </c>
      <c r="T34" s="97">
        <f t="shared" ref="T34:T35" si="16">U33</f>
        <v>459.09699999999998</v>
      </c>
      <c r="U34" s="105">
        <v>459.09300000000002</v>
      </c>
      <c r="V34" s="105">
        <f t="shared" ref="V34:V35" si="17">W33</f>
        <v>462.79699999999997</v>
      </c>
      <c r="W34" s="105">
        <v>462.79300000000001</v>
      </c>
      <c r="X34" s="91"/>
      <c r="Y34" s="90"/>
      <c r="Z34" s="22">
        <f t="shared" si="12"/>
        <v>0.42500000000001137</v>
      </c>
      <c r="AA34" s="6">
        <f t="shared" si="13"/>
        <v>425.00000000001137</v>
      </c>
    </row>
    <row r="35" spans="1:27" s="6" customFormat="1" ht="28.5">
      <c r="A35" s="94">
        <v>27</v>
      </c>
      <c r="B35" s="96">
        <v>15</v>
      </c>
      <c r="C35" s="97">
        <f t="shared" si="10"/>
        <v>227.07499999999999</v>
      </c>
      <c r="D35" s="97">
        <v>227.5</v>
      </c>
      <c r="E35" s="99">
        <f t="shared" si="14"/>
        <v>425.00000000001137</v>
      </c>
      <c r="F35" s="97">
        <f>F33</f>
        <v>71.3</v>
      </c>
      <c r="G35" s="100">
        <v>16.100000000000001</v>
      </c>
      <c r="H35" s="100">
        <f t="shared" si="6"/>
        <v>3.7</v>
      </c>
      <c r="I35" s="104" t="str">
        <f t="shared" si="6"/>
        <v>1:12500</v>
      </c>
      <c r="J35" s="107" t="str">
        <f>J31</f>
        <v>1.00:1</v>
      </c>
      <c r="K35" s="105">
        <v>73.260000000000005</v>
      </c>
      <c r="L35" s="105">
        <v>26.565000000000001</v>
      </c>
      <c r="M35" s="105">
        <v>2.758</v>
      </c>
      <c r="N35" s="105">
        <v>1.9670000000000001</v>
      </c>
      <c r="O35" s="105">
        <v>0.97699999999999998</v>
      </c>
      <c r="P35" s="105">
        <v>71.587999999999994</v>
      </c>
      <c r="Q35" s="105">
        <v>3.4000000000000002E-2</v>
      </c>
      <c r="R35" s="100">
        <v>0</v>
      </c>
      <c r="S35" s="97">
        <f t="shared" si="15"/>
        <v>3.4000000000000002E-2</v>
      </c>
      <c r="T35" s="97">
        <f t="shared" si="16"/>
        <v>459.09300000000002</v>
      </c>
      <c r="U35" s="105">
        <v>459.05900000000003</v>
      </c>
      <c r="V35" s="105">
        <f t="shared" si="17"/>
        <v>462.79300000000001</v>
      </c>
      <c r="W35" s="105">
        <v>462.75900000000001</v>
      </c>
      <c r="X35" s="91" t="s">
        <v>38</v>
      </c>
      <c r="Y35" s="113" t="s">
        <v>40</v>
      </c>
      <c r="Z35" s="22">
        <f>D42-C42</f>
        <v>0</v>
      </c>
      <c r="AA35" s="6">
        <f t="shared" si="13"/>
        <v>0</v>
      </c>
    </row>
    <row r="36" spans="1:27" s="39" customFormat="1" ht="21.75" customHeight="1">
      <c r="A36" s="7"/>
      <c r="B36" s="576" t="s">
        <v>47</v>
      </c>
      <c r="C36" s="576"/>
      <c r="D36" s="576"/>
      <c r="E36" s="576"/>
      <c r="F36" s="576"/>
      <c r="G36" s="576"/>
      <c r="H36" s="576"/>
      <c r="I36" s="576"/>
      <c r="J36" s="576"/>
      <c r="K36" s="576"/>
      <c r="L36" s="576"/>
      <c r="M36" s="576"/>
      <c r="N36" s="576"/>
      <c r="O36" s="576"/>
      <c r="P36" s="576"/>
      <c r="Q36" s="576"/>
      <c r="R36" s="576"/>
      <c r="S36" s="576"/>
      <c r="T36" s="576"/>
      <c r="U36" s="576"/>
      <c r="V36" s="576"/>
      <c r="W36" s="576"/>
      <c r="X36" s="576"/>
      <c r="Y36" s="576"/>
    </row>
    <row r="37" spans="1:27" s="39" customFormat="1" ht="21.75" customHeight="1">
      <c r="A37" s="7"/>
      <c r="B37" s="565" t="s">
        <v>279</v>
      </c>
      <c r="C37" s="565"/>
      <c r="D37" s="565"/>
      <c r="E37" s="565"/>
      <c r="F37" s="565"/>
      <c r="G37" s="565"/>
      <c r="H37" s="565"/>
      <c r="I37" s="565"/>
      <c r="J37" s="565"/>
      <c r="K37" s="565"/>
      <c r="L37" s="565"/>
      <c r="M37" s="565"/>
      <c r="N37" s="565"/>
      <c r="O37" s="565"/>
      <c r="P37" s="565"/>
      <c r="Q37" s="565"/>
      <c r="R37" s="565"/>
      <c r="S37" s="565"/>
      <c r="T37" s="565"/>
      <c r="U37" s="565"/>
      <c r="V37" s="565"/>
      <c r="W37" s="565"/>
      <c r="X37" s="565"/>
      <c r="Y37" s="565"/>
    </row>
    <row r="38" spans="1:27" s="39" customFormat="1" ht="34.5" customHeight="1">
      <c r="A38" s="7"/>
      <c r="B38" s="565" t="s">
        <v>280</v>
      </c>
      <c r="C38" s="565"/>
      <c r="D38" s="565"/>
      <c r="E38" s="565"/>
      <c r="F38" s="565"/>
      <c r="G38" s="565"/>
      <c r="H38" s="565"/>
      <c r="I38" s="565"/>
      <c r="J38" s="565"/>
      <c r="K38" s="565"/>
      <c r="L38" s="565"/>
      <c r="M38" s="565"/>
      <c r="N38" s="565"/>
      <c r="O38" s="565"/>
      <c r="P38" s="565"/>
      <c r="Q38" s="565"/>
      <c r="R38" s="565"/>
      <c r="S38" s="565"/>
      <c r="T38" s="565"/>
      <c r="U38" s="565"/>
      <c r="V38" s="565"/>
      <c r="W38" s="565"/>
      <c r="X38" s="565"/>
      <c r="Y38" s="565"/>
    </row>
    <row r="39" spans="1:27" s="39" customFormat="1" ht="21.75" customHeight="1">
      <c r="A39" s="7"/>
      <c r="B39" s="565" t="s">
        <v>281</v>
      </c>
      <c r="C39" s="565"/>
      <c r="D39" s="565"/>
      <c r="E39" s="565"/>
      <c r="F39" s="565"/>
      <c r="G39" s="565"/>
      <c r="H39" s="565"/>
      <c r="I39" s="565"/>
      <c r="J39" s="565"/>
      <c r="K39" s="565"/>
      <c r="L39" s="565"/>
      <c r="M39" s="565"/>
      <c r="N39" s="565"/>
      <c r="O39" s="565"/>
      <c r="P39" s="565"/>
      <c r="Q39" s="565"/>
      <c r="R39" s="565"/>
      <c r="S39" s="565"/>
      <c r="T39" s="565"/>
      <c r="U39" s="565"/>
      <c r="V39" s="565"/>
      <c r="W39" s="565"/>
      <c r="X39" s="565"/>
      <c r="Y39" s="565"/>
    </row>
    <row r="40" spans="1:27" s="39" customFormat="1" ht="23.25" customHeight="1">
      <c r="A40" s="7"/>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row>
    <row r="41" spans="1:27" s="6" customFormat="1" ht="31.5" customHeight="1">
      <c r="A41" s="7"/>
      <c r="B41" s="17"/>
      <c r="C41" s="566"/>
      <c r="D41" s="566"/>
      <c r="E41" s="566"/>
      <c r="F41" s="566"/>
      <c r="G41" s="16"/>
      <c r="H41" s="10"/>
      <c r="I41" s="30"/>
      <c r="J41" s="11"/>
      <c r="K41" s="8"/>
      <c r="L41" s="18"/>
      <c r="M41" s="561" t="s">
        <v>24</v>
      </c>
      <c r="N41" s="561"/>
      <c r="O41" s="18"/>
      <c r="P41" s="18"/>
      <c r="Q41" s="561" t="s">
        <v>277</v>
      </c>
      <c r="R41" s="561"/>
      <c r="S41" s="561"/>
      <c r="T41" s="561"/>
      <c r="U41" s="8"/>
      <c r="V41" s="8"/>
      <c r="W41" s="8"/>
      <c r="X41" s="12"/>
      <c r="Y41" s="33"/>
    </row>
    <row r="42" spans="1:27" s="6" customFormat="1" ht="32.1" customHeight="1">
      <c r="A42" s="7"/>
      <c r="B42" s="7"/>
      <c r="C42" s="8"/>
      <c r="D42" s="8"/>
      <c r="E42" s="9"/>
      <c r="F42" s="8"/>
      <c r="G42" s="10"/>
      <c r="H42" s="10"/>
      <c r="I42" s="30"/>
      <c r="J42" s="11"/>
      <c r="K42" s="8"/>
      <c r="L42" s="561" t="s">
        <v>276</v>
      </c>
      <c r="M42" s="561"/>
      <c r="N42" s="561"/>
      <c r="O42" s="561"/>
      <c r="P42" s="18"/>
      <c r="Q42" s="561"/>
      <c r="R42" s="561"/>
      <c r="S42" s="561"/>
      <c r="T42" s="561"/>
      <c r="U42" s="8"/>
      <c r="V42" s="8"/>
      <c r="W42" s="8"/>
      <c r="X42" s="12"/>
    </row>
    <row r="43" spans="1:27" s="6" customFormat="1" ht="42" customHeight="1">
      <c r="A43" s="7"/>
      <c r="B43" s="7"/>
      <c r="C43" s="8"/>
      <c r="D43" s="8"/>
      <c r="E43" s="9"/>
      <c r="F43" s="8"/>
      <c r="G43" s="10"/>
      <c r="H43" s="10"/>
      <c r="I43" s="30"/>
      <c r="J43" s="11"/>
      <c r="K43" s="8"/>
      <c r="L43" s="561"/>
      <c r="M43" s="561"/>
      <c r="N43" s="561"/>
      <c r="O43" s="561"/>
      <c r="P43" s="18"/>
      <c r="Q43" s="561"/>
      <c r="R43" s="561"/>
      <c r="S43" s="561"/>
      <c r="T43" s="561"/>
      <c r="U43" s="8"/>
      <c r="V43" s="8"/>
      <c r="W43" s="8"/>
      <c r="X43" s="12"/>
    </row>
    <row r="44" spans="1:27" s="6" customFormat="1" ht="24.75" customHeight="1">
      <c r="A44" s="7"/>
      <c r="B44" s="7"/>
      <c r="C44" s="8"/>
      <c r="D44" s="8"/>
      <c r="E44" s="9"/>
      <c r="F44" s="8"/>
      <c r="G44" s="10"/>
      <c r="H44" s="10"/>
      <c r="I44" s="8"/>
      <c r="J44" s="11" t="s">
        <v>22</v>
      </c>
      <c r="K44" s="8"/>
      <c r="L44" s="18"/>
      <c r="M44" s="18"/>
      <c r="N44" s="18"/>
      <c r="O44" s="18"/>
      <c r="P44" s="18"/>
      <c r="Q44" s="561"/>
      <c r="R44" s="561"/>
      <c r="S44" s="561"/>
      <c r="T44" s="561"/>
      <c r="U44" s="8"/>
      <c r="V44" s="8"/>
      <c r="W44" s="8"/>
      <c r="X44" s="12"/>
    </row>
    <row r="45" spans="1:27" s="6" customFormat="1" ht="32.1" customHeight="1">
      <c r="A45" s="7"/>
      <c r="B45" s="7"/>
      <c r="C45" s="8"/>
      <c r="D45" s="8"/>
      <c r="E45" s="9"/>
      <c r="F45" s="8"/>
      <c r="G45" s="10"/>
      <c r="H45" s="10"/>
      <c r="I45" s="8"/>
      <c r="J45" s="11" t="s">
        <v>15</v>
      </c>
      <c r="K45" s="8"/>
      <c r="L45" s="8"/>
      <c r="M45" s="8"/>
      <c r="N45" s="8"/>
      <c r="O45" s="8"/>
      <c r="P45" s="8"/>
      <c r="Q45" s="8"/>
      <c r="R45" s="8"/>
      <c r="S45" s="8"/>
      <c r="T45" s="8"/>
      <c r="U45" s="8"/>
      <c r="V45" s="8"/>
      <c r="W45" s="8"/>
      <c r="X45" s="12"/>
    </row>
    <row r="46" spans="1:27" s="6" customFormat="1" ht="32.1" customHeight="1">
      <c r="A46" s="7"/>
      <c r="B46" s="7"/>
      <c r="C46" s="8"/>
      <c r="D46" s="8"/>
      <c r="E46" s="9"/>
      <c r="F46" s="8"/>
      <c r="G46" s="10"/>
      <c r="H46" s="10"/>
      <c r="I46" s="8"/>
      <c r="J46" s="11"/>
      <c r="K46" s="8"/>
      <c r="L46" s="8"/>
      <c r="M46" s="8"/>
      <c r="N46" s="8"/>
      <c r="O46" s="8"/>
      <c r="P46" s="8"/>
      <c r="Q46" s="8"/>
      <c r="R46" s="8"/>
      <c r="S46" s="8"/>
      <c r="T46" s="8"/>
      <c r="U46" s="8"/>
      <c r="V46" s="8"/>
      <c r="W46" s="8"/>
      <c r="X46" s="12"/>
    </row>
    <row r="47" spans="1:27" s="6" customFormat="1" ht="32.1" customHeight="1">
      <c r="A47" s="7"/>
      <c r="B47" s="7"/>
      <c r="C47" s="8"/>
      <c r="D47" s="8"/>
      <c r="E47" s="9"/>
      <c r="F47" s="8"/>
      <c r="G47" s="10"/>
      <c r="H47" s="10"/>
      <c r="I47" s="8"/>
      <c r="J47" s="11"/>
      <c r="K47" s="8"/>
      <c r="L47" s="8"/>
      <c r="M47" s="8"/>
      <c r="N47" s="8"/>
      <c r="O47" s="8"/>
      <c r="P47" s="8"/>
      <c r="Q47" s="8"/>
      <c r="R47" s="8"/>
      <c r="S47" s="8"/>
      <c r="T47" s="8"/>
      <c r="U47" s="8"/>
      <c r="V47" s="8"/>
      <c r="W47" s="8"/>
      <c r="X47" s="12"/>
    </row>
    <row r="48" spans="1:27" s="6" customFormat="1" ht="32.1" customHeight="1">
      <c r="A48" s="7"/>
      <c r="B48" s="7"/>
      <c r="C48" s="8"/>
      <c r="D48" s="8"/>
      <c r="E48" s="9"/>
      <c r="F48" s="8"/>
      <c r="G48" s="10"/>
      <c r="H48" s="10"/>
      <c r="I48" s="8"/>
      <c r="J48" s="11"/>
      <c r="K48" s="8"/>
      <c r="L48" s="8"/>
      <c r="M48" s="8"/>
      <c r="N48" s="8"/>
      <c r="O48" s="8"/>
      <c r="P48" s="8"/>
      <c r="Q48" s="8"/>
      <c r="R48" s="8"/>
      <c r="S48" s="8"/>
      <c r="T48" s="8"/>
      <c r="U48" s="8"/>
      <c r="V48" s="8"/>
      <c r="W48" s="8"/>
      <c r="X48" s="12"/>
    </row>
    <row r="49" spans="1:24" s="6" customFormat="1" ht="32.1" customHeight="1">
      <c r="A49" s="7"/>
      <c r="B49" s="7"/>
      <c r="C49" s="8"/>
      <c r="D49" s="8"/>
      <c r="E49" s="9"/>
      <c r="F49" s="8"/>
      <c r="G49" s="10"/>
      <c r="H49" s="10"/>
      <c r="I49" s="8"/>
      <c r="J49" s="11"/>
      <c r="K49" s="8"/>
      <c r="L49" s="8"/>
      <c r="M49" s="8"/>
      <c r="N49" s="8"/>
      <c r="O49" s="8"/>
      <c r="P49" s="8"/>
      <c r="Q49" s="8"/>
      <c r="R49" s="8"/>
      <c r="S49" s="8"/>
      <c r="T49" s="8"/>
      <c r="U49" s="8"/>
      <c r="V49" s="8"/>
      <c r="W49" s="8"/>
      <c r="X49" s="12"/>
    </row>
    <row r="50" spans="1:24" s="6" customFormat="1" ht="32.1" customHeight="1">
      <c r="A50" s="7"/>
      <c r="B50" s="7"/>
      <c r="C50" s="8"/>
      <c r="D50" s="8"/>
      <c r="E50" s="9"/>
      <c r="F50" s="8"/>
      <c r="G50" s="10"/>
      <c r="H50" s="10"/>
      <c r="I50" s="8"/>
      <c r="J50" s="11"/>
      <c r="K50" s="8"/>
      <c r="L50" s="8"/>
      <c r="M50" s="8"/>
      <c r="N50" s="8"/>
      <c r="O50" s="8"/>
      <c r="P50" s="8"/>
      <c r="Q50" s="8"/>
      <c r="R50" s="8"/>
      <c r="S50" s="8"/>
      <c r="T50" s="8"/>
      <c r="U50" s="8"/>
      <c r="V50" s="8"/>
      <c r="W50" s="8"/>
      <c r="X50" s="12"/>
    </row>
    <row r="51" spans="1:24" s="6" customFormat="1" ht="32.1" customHeight="1">
      <c r="A51" s="7"/>
      <c r="B51" s="7"/>
      <c r="C51" s="8"/>
      <c r="D51" s="8"/>
      <c r="E51" s="9"/>
      <c r="F51" s="8"/>
      <c r="G51" s="10"/>
      <c r="H51" s="10"/>
      <c r="I51" s="8"/>
      <c r="J51" s="11"/>
      <c r="K51" s="8"/>
      <c r="L51" s="8"/>
      <c r="M51" s="8"/>
      <c r="N51" s="8"/>
      <c r="O51" s="8"/>
      <c r="P51" s="8"/>
      <c r="Q51" s="8"/>
      <c r="R51" s="8"/>
      <c r="S51" s="8"/>
      <c r="T51" s="8"/>
      <c r="U51" s="8"/>
      <c r="V51" s="8"/>
      <c r="W51" s="8"/>
      <c r="X51" s="12"/>
    </row>
    <row r="52" spans="1:24" s="6" customFormat="1" ht="32.1" customHeight="1">
      <c r="A52" s="7"/>
      <c r="B52" s="7"/>
      <c r="C52" s="8"/>
      <c r="D52" s="8"/>
      <c r="E52" s="9"/>
      <c r="F52" s="8"/>
      <c r="G52" s="10"/>
      <c r="H52" s="10"/>
      <c r="I52" s="8"/>
      <c r="J52" s="11"/>
      <c r="K52" s="8"/>
      <c r="L52" s="8"/>
      <c r="M52" s="8"/>
      <c r="N52" s="8"/>
      <c r="O52" s="8"/>
      <c r="P52" s="8"/>
      <c r="Q52" s="8"/>
      <c r="R52" s="8"/>
      <c r="S52" s="8"/>
      <c r="T52" s="8"/>
      <c r="U52" s="8"/>
      <c r="V52" s="8"/>
      <c r="W52" s="8"/>
      <c r="X52" s="12"/>
    </row>
    <row r="53" spans="1:24" s="6" customFormat="1" ht="32.1" customHeight="1">
      <c r="A53" s="7"/>
      <c r="B53" s="7"/>
      <c r="C53" s="8"/>
      <c r="D53" s="8"/>
      <c r="E53" s="9"/>
      <c r="F53" s="8"/>
      <c r="G53" s="10"/>
      <c r="H53" s="10"/>
      <c r="I53" s="8"/>
      <c r="J53" s="11"/>
      <c r="K53" s="8"/>
      <c r="L53" s="8"/>
      <c r="M53" s="8"/>
      <c r="N53" s="8"/>
      <c r="O53" s="8"/>
      <c r="P53" s="8"/>
      <c r="Q53" s="8"/>
      <c r="R53" s="8"/>
      <c r="S53" s="8"/>
      <c r="T53" s="8"/>
      <c r="U53" s="8"/>
      <c r="V53" s="8"/>
      <c r="W53" s="8"/>
      <c r="X53" s="12"/>
    </row>
    <row r="54" spans="1:24" s="6" customFormat="1" ht="32.1" customHeight="1">
      <c r="A54" s="7"/>
      <c r="B54" s="7"/>
      <c r="C54" s="8"/>
      <c r="D54" s="8"/>
      <c r="E54" s="9"/>
      <c r="F54" s="8"/>
      <c r="G54" s="10"/>
      <c r="H54" s="10"/>
      <c r="I54" s="8"/>
      <c r="J54" s="11"/>
      <c r="K54" s="8"/>
      <c r="L54" s="8"/>
      <c r="M54" s="8"/>
      <c r="N54" s="8"/>
      <c r="O54" s="8"/>
      <c r="P54" s="8"/>
      <c r="Q54" s="8"/>
      <c r="R54" s="8"/>
      <c r="S54" s="8"/>
      <c r="T54" s="8"/>
      <c r="U54" s="8"/>
      <c r="V54" s="8"/>
      <c r="W54" s="8"/>
      <c r="X54" s="12"/>
    </row>
    <row r="55" spans="1:24" s="6" customFormat="1" ht="32.1" customHeight="1">
      <c r="A55" s="7"/>
      <c r="B55" s="7"/>
      <c r="C55" s="8"/>
      <c r="D55" s="8"/>
      <c r="E55" s="9"/>
      <c r="F55" s="8"/>
      <c r="G55" s="10"/>
      <c r="H55" s="10"/>
      <c r="I55" s="8"/>
      <c r="J55" s="11"/>
      <c r="K55" s="8"/>
      <c r="L55" s="8"/>
      <c r="M55" s="8"/>
      <c r="N55" s="8"/>
      <c r="O55" s="8"/>
      <c r="P55" s="8"/>
      <c r="Q55" s="8"/>
      <c r="R55" s="8"/>
      <c r="S55" s="8"/>
      <c r="T55" s="8"/>
      <c r="U55" s="8"/>
      <c r="V55" s="8"/>
      <c r="W55" s="8"/>
      <c r="X55" s="12"/>
    </row>
    <row r="56" spans="1:24" s="6" customFormat="1" ht="32.1" customHeight="1">
      <c r="A56" s="7"/>
      <c r="B56" s="7"/>
      <c r="C56" s="8"/>
      <c r="D56" s="8"/>
      <c r="E56" s="9"/>
      <c r="F56" s="8"/>
      <c r="G56" s="10"/>
      <c r="H56" s="10"/>
      <c r="I56" s="8"/>
      <c r="J56" s="11"/>
      <c r="K56" s="8"/>
      <c r="L56" s="8"/>
      <c r="M56" s="8"/>
      <c r="N56" s="8"/>
      <c r="O56" s="8"/>
      <c r="P56" s="8"/>
      <c r="Q56" s="8"/>
      <c r="R56" s="8"/>
      <c r="S56" s="8"/>
      <c r="T56" s="8"/>
      <c r="U56" s="8"/>
      <c r="V56" s="8"/>
      <c r="W56" s="8"/>
      <c r="X56" s="12"/>
    </row>
  </sheetData>
  <mergeCells count="46">
    <mergeCell ref="B37:Y37"/>
    <mergeCell ref="B38:Y38"/>
    <mergeCell ref="T6:U6"/>
    <mergeCell ref="V6:W6"/>
    <mergeCell ref="F34:G34"/>
    <mergeCell ref="K34:P34"/>
    <mergeCell ref="B36:Y36"/>
    <mergeCell ref="F32:G32"/>
    <mergeCell ref="K32:P32"/>
    <mergeCell ref="F18:G18"/>
    <mergeCell ref="F20:G20"/>
    <mergeCell ref="F22:G22"/>
    <mergeCell ref="F24:G24"/>
    <mergeCell ref="F6:P6"/>
    <mergeCell ref="A1:Y1"/>
    <mergeCell ref="A2:Y2"/>
    <mergeCell ref="A3:Y3"/>
    <mergeCell ref="B6:B7"/>
    <mergeCell ref="F16:G16"/>
    <mergeCell ref="A4:Y4"/>
    <mergeCell ref="X5:Y5"/>
    <mergeCell ref="X6:Y7"/>
    <mergeCell ref="F12:G12"/>
    <mergeCell ref="F14:G14"/>
    <mergeCell ref="K12:P12"/>
    <mergeCell ref="K14:P14"/>
    <mergeCell ref="A6:A7"/>
    <mergeCell ref="Q6:S6"/>
    <mergeCell ref="A5:G5"/>
    <mergeCell ref="C6:E6"/>
    <mergeCell ref="Q41:T44"/>
    <mergeCell ref="M41:N41"/>
    <mergeCell ref="L42:O43"/>
    <mergeCell ref="K16:P16"/>
    <mergeCell ref="K18:P18"/>
    <mergeCell ref="K20:P20"/>
    <mergeCell ref="K22:P22"/>
    <mergeCell ref="K24:P24"/>
    <mergeCell ref="B39:Y39"/>
    <mergeCell ref="C41:F41"/>
    <mergeCell ref="F28:G28"/>
    <mergeCell ref="F30:G30"/>
    <mergeCell ref="F26:G26"/>
    <mergeCell ref="K26:P26"/>
    <mergeCell ref="K28:P28"/>
    <mergeCell ref="K30:P30"/>
  </mergeCells>
  <printOptions horizontalCentered="1"/>
  <pageMargins left="0.39370078740157483" right="0.31496062992125984" top="0.74803149606299213" bottom="0.23622047244094491" header="0" footer="0"/>
  <pageSetup paperSize="9" scale="57" orientation="landscape" errors="blank" verticalDpi="360" r:id="rId1"/>
  <headerFooter alignWithMargins="0"/>
  <rowBreaks count="1" manualBreakCount="1">
    <brk id="26" max="24" man="1"/>
  </rowBreaks>
</worksheet>
</file>

<file path=xl/worksheets/sheet10.xml><?xml version="1.0" encoding="utf-8"?>
<worksheet xmlns="http://schemas.openxmlformats.org/spreadsheetml/2006/main" xmlns:r="http://schemas.openxmlformats.org/officeDocument/2006/relationships">
  <sheetPr>
    <tabColor rgb="FF00B050"/>
  </sheetPr>
  <dimension ref="A1:Z44"/>
  <sheetViews>
    <sheetView view="pageBreakPreview" zoomScale="90" zoomScaleSheetLayoutView="90" workbookViewId="0">
      <selection activeCell="A19" sqref="A19:R19"/>
    </sheetView>
  </sheetViews>
  <sheetFormatPr defaultColWidth="9.140625" defaultRowHeight="12.75"/>
  <cols>
    <col min="1" max="1" width="7.42578125" style="1" customWidth="1"/>
    <col min="2" max="2" width="10.7109375" style="14" customWidth="1"/>
    <col min="3" max="3" width="11.5703125" style="14" customWidth="1"/>
    <col min="4" max="4" width="10.5703125" style="14" customWidth="1"/>
    <col min="5" max="5" width="12.5703125" style="298" bestFit="1" customWidth="1"/>
    <col min="6" max="6" width="12.140625" style="1" customWidth="1"/>
    <col min="7" max="7" width="10" style="1" bestFit="1" customWidth="1"/>
    <col min="8" max="8" width="12.28515625" style="1" customWidth="1"/>
    <col min="9" max="9" width="9.140625" style="1" bestFit="1" customWidth="1"/>
    <col min="10" max="10" width="7.7109375" style="299" bestFit="1" customWidth="1"/>
    <col min="11" max="11" width="12.42578125" style="1" customWidth="1"/>
    <col min="12" max="12" width="7.85546875" style="1" customWidth="1"/>
    <col min="13" max="13" width="7.7109375" style="1" bestFit="1" customWidth="1"/>
    <col min="14" max="14" width="10" style="1" customWidth="1"/>
    <col min="15" max="15" width="12.5703125" style="1" customWidth="1"/>
    <col min="16" max="16" width="10" style="1" bestFit="1" customWidth="1"/>
    <col min="17" max="17" width="12.5703125" style="1" customWidth="1"/>
    <col min="18" max="18" width="7" style="1" bestFit="1" customWidth="1"/>
    <col min="19" max="19" width="12" style="1" bestFit="1" customWidth="1"/>
    <col min="20" max="20" width="12" style="1" customWidth="1"/>
    <col min="21" max="21" width="12" style="1" bestFit="1" customWidth="1"/>
    <col min="22" max="22" width="12.5703125" style="1" customWidth="1"/>
    <col min="23" max="23" width="12.42578125" style="1" bestFit="1" customWidth="1"/>
    <col min="24" max="24" width="10.5703125" style="1" customWidth="1"/>
    <col min="25" max="16384" width="9.140625" style="1"/>
  </cols>
  <sheetData>
    <row r="1" spans="1:26"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6"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6" s="15" customFormat="1" ht="15.75" customHeight="1">
      <c r="A3" s="570" t="s">
        <v>455</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6" s="3" customFormat="1" ht="21.95" customHeight="1">
      <c r="A4" s="572" t="s">
        <v>456</v>
      </c>
      <c r="B4" s="572"/>
      <c r="C4" s="572"/>
      <c r="D4" s="572"/>
      <c r="E4" s="572"/>
      <c r="F4" s="572"/>
      <c r="G4" s="572"/>
      <c r="H4" s="572"/>
      <c r="I4" s="572"/>
      <c r="J4" s="572"/>
      <c r="K4" s="572"/>
      <c r="L4" s="572"/>
      <c r="M4" s="572"/>
      <c r="N4" s="572"/>
      <c r="O4" s="572"/>
      <c r="P4" s="572"/>
      <c r="Q4" s="572"/>
      <c r="R4" s="572"/>
      <c r="S4" s="572"/>
      <c r="T4" s="572"/>
      <c r="U4" s="572"/>
      <c r="V4" s="572"/>
      <c r="W4" s="572"/>
      <c r="X4" s="572"/>
    </row>
    <row r="5" spans="1:26" s="3" customFormat="1" ht="9" customHeight="1" thickBot="1">
      <c r="A5" s="575"/>
      <c r="B5" s="575"/>
      <c r="C5" s="575"/>
      <c r="D5" s="575"/>
      <c r="E5" s="575"/>
      <c r="F5" s="575"/>
      <c r="G5" s="250"/>
      <c r="H5" s="250"/>
      <c r="I5" s="250"/>
      <c r="J5" s="259"/>
      <c r="K5" s="250"/>
      <c r="L5" s="250"/>
      <c r="M5" s="250"/>
      <c r="N5" s="250"/>
      <c r="O5" s="250"/>
      <c r="P5" s="250"/>
      <c r="Q5" s="250"/>
      <c r="R5" s="250"/>
      <c r="S5" s="250"/>
      <c r="T5" s="250"/>
      <c r="U5" s="250"/>
      <c r="V5" s="250"/>
      <c r="W5" s="250"/>
      <c r="X5" s="250"/>
    </row>
    <row r="6" spans="1:26" s="4" customFormat="1" ht="21.75" customHeight="1">
      <c r="A6" s="614" t="s">
        <v>457</v>
      </c>
      <c r="B6" s="616" t="s">
        <v>1</v>
      </c>
      <c r="C6" s="616"/>
      <c r="D6" s="616"/>
      <c r="E6" s="616" t="s">
        <v>2</v>
      </c>
      <c r="F6" s="616"/>
      <c r="G6" s="616"/>
      <c r="H6" s="616"/>
      <c r="I6" s="616"/>
      <c r="J6" s="616"/>
      <c r="K6" s="616"/>
      <c r="L6" s="616"/>
      <c r="M6" s="616"/>
      <c r="N6" s="616"/>
      <c r="O6" s="616"/>
      <c r="P6" s="616" t="s">
        <v>37</v>
      </c>
      <c r="Q6" s="616"/>
      <c r="R6" s="616"/>
      <c r="S6" s="617" t="s">
        <v>36</v>
      </c>
      <c r="T6" s="617"/>
      <c r="U6" s="617" t="s">
        <v>3</v>
      </c>
      <c r="V6" s="617"/>
      <c r="W6" s="617" t="s">
        <v>4</v>
      </c>
      <c r="X6" s="618"/>
    </row>
    <row r="7" spans="1:26" s="4" customFormat="1" ht="74.25" customHeight="1">
      <c r="A7" s="615"/>
      <c r="B7" s="254" t="s">
        <v>29</v>
      </c>
      <c r="C7" s="254" t="s">
        <v>265</v>
      </c>
      <c r="D7" s="254" t="s">
        <v>246</v>
      </c>
      <c r="E7" s="260" t="s">
        <v>7</v>
      </c>
      <c r="F7" s="254" t="s">
        <v>27</v>
      </c>
      <c r="G7" s="136" t="s">
        <v>282</v>
      </c>
      <c r="H7" s="137" t="s">
        <v>9</v>
      </c>
      <c r="I7" s="254" t="s">
        <v>10</v>
      </c>
      <c r="J7" s="261" t="s">
        <v>458</v>
      </c>
      <c r="K7" s="262" t="s">
        <v>459</v>
      </c>
      <c r="L7" s="137" t="s">
        <v>241</v>
      </c>
      <c r="M7" s="137" t="s">
        <v>13</v>
      </c>
      <c r="N7" s="137" t="s">
        <v>26</v>
      </c>
      <c r="O7" s="254" t="s">
        <v>14</v>
      </c>
      <c r="P7" s="254" t="s">
        <v>35</v>
      </c>
      <c r="Q7" s="254" t="s">
        <v>30</v>
      </c>
      <c r="R7" s="254" t="s">
        <v>25</v>
      </c>
      <c r="S7" s="137" t="s">
        <v>287</v>
      </c>
      <c r="T7" s="137" t="s">
        <v>503</v>
      </c>
      <c r="U7" s="137" t="s">
        <v>302</v>
      </c>
      <c r="V7" s="137" t="s">
        <v>290</v>
      </c>
      <c r="W7" s="592"/>
      <c r="X7" s="619"/>
    </row>
    <row r="8" spans="1:26" s="4" customFormat="1" ht="24" customHeight="1">
      <c r="A8" s="263">
        <v>1</v>
      </c>
      <c r="B8" s="254">
        <v>2</v>
      </c>
      <c r="C8" s="254">
        <v>3</v>
      </c>
      <c r="D8" s="254">
        <v>4</v>
      </c>
      <c r="E8" s="136">
        <v>5</v>
      </c>
      <c r="F8" s="254">
        <v>6</v>
      </c>
      <c r="G8" s="254">
        <v>7</v>
      </c>
      <c r="H8" s="254">
        <v>8</v>
      </c>
      <c r="I8" s="254">
        <v>9</v>
      </c>
      <c r="J8" s="136">
        <v>10</v>
      </c>
      <c r="K8" s="254">
        <v>11</v>
      </c>
      <c r="L8" s="254">
        <v>12</v>
      </c>
      <c r="M8" s="254">
        <v>13</v>
      </c>
      <c r="N8" s="254">
        <v>14</v>
      </c>
      <c r="O8" s="254">
        <v>15</v>
      </c>
      <c r="P8" s="254">
        <v>16</v>
      </c>
      <c r="Q8" s="254">
        <v>17</v>
      </c>
      <c r="R8" s="254">
        <v>18</v>
      </c>
      <c r="S8" s="254">
        <v>19</v>
      </c>
      <c r="T8" s="254">
        <v>20</v>
      </c>
      <c r="U8" s="254">
        <v>21</v>
      </c>
      <c r="V8" s="254">
        <v>22</v>
      </c>
      <c r="W8" s="254">
        <v>23</v>
      </c>
      <c r="X8" s="264">
        <v>24</v>
      </c>
      <c r="Y8" s="22" t="e">
        <f>#REF!-#REF!</f>
        <v>#REF!</v>
      </c>
      <c r="Z8" s="6" t="e">
        <f>Y8*1000</f>
        <v>#REF!</v>
      </c>
    </row>
    <row r="9" spans="1:26" s="4" customFormat="1" ht="30" customHeight="1">
      <c r="A9" s="263">
        <v>1</v>
      </c>
      <c r="B9" s="300">
        <v>246.35</v>
      </c>
      <c r="C9" s="301">
        <v>247.125</v>
      </c>
      <c r="D9" s="302">
        <f>(C9-B9)*1000</f>
        <v>775.00000000000568</v>
      </c>
      <c r="E9" s="303">
        <v>71.3</v>
      </c>
      <c r="F9" s="300">
        <v>15</v>
      </c>
      <c r="G9" s="300">
        <v>3.7</v>
      </c>
      <c r="H9" s="301" t="s">
        <v>460</v>
      </c>
      <c r="I9" s="301" t="s">
        <v>420</v>
      </c>
      <c r="J9" s="304">
        <v>6.25</v>
      </c>
      <c r="K9" s="301">
        <v>23.273</v>
      </c>
      <c r="L9" s="301">
        <v>2.6789999999999998</v>
      </c>
      <c r="M9" s="301">
        <v>1.929</v>
      </c>
      <c r="N9" s="301">
        <v>1.1619999999999999</v>
      </c>
      <c r="O9" s="301">
        <v>72.462999999999994</v>
      </c>
      <c r="P9" s="301">
        <v>9.0999999999999998E-2</v>
      </c>
      <c r="Q9" s="300">
        <v>0</v>
      </c>
      <c r="R9" s="300">
        <f>P9+Q9</f>
        <v>9.0999999999999998E-2</v>
      </c>
      <c r="S9" s="305" t="s">
        <v>461</v>
      </c>
      <c r="T9" s="305" t="s">
        <v>462</v>
      </c>
      <c r="U9" s="305" t="s">
        <v>463</v>
      </c>
      <c r="V9" s="305" t="s">
        <v>464</v>
      </c>
      <c r="W9" s="620" t="s">
        <v>465</v>
      </c>
      <c r="X9" s="621"/>
      <c r="Y9" s="22"/>
      <c r="Z9" s="6"/>
    </row>
    <row r="10" spans="1:26" s="6" customFormat="1" ht="45" customHeight="1">
      <c r="A10" s="265">
        <v>2</v>
      </c>
      <c r="B10" s="266">
        <v>247.125</v>
      </c>
      <c r="C10" s="266">
        <v>248.35</v>
      </c>
      <c r="D10" s="302">
        <f t="shared" ref="D10:D12" si="0">(C10-B10)*1000</f>
        <v>1224.9999999999943</v>
      </c>
      <c r="E10" s="267">
        <v>71.3</v>
      </c>
      <c r="F10" s="300">
        <v>15</v>
      </c>
      <c r="G10" s="300">
        <v>3.7</v>
      </c>
      <c r="H10" s="301" t="s">
        <v>460</v>
      </c>
      <c r="I10" s="301" t="s">
        <v>420</v>
      </c>
      <c r="J10" s="304">
        <v>6.25</v>
      </c>
      <c r="K10" s="301">
        <v>23.273</v>
      </c>
      <c r="L10" s="301">
        <v>2.6789999999999998</v>
      </c>
      <c r="M10" s="301">
        <v>1.929</v>
      </c>
      <c r="N10" s="301">
        <v>1.1619999999999999</v>
      </c>
      <c r="O10" s="301">
        <v>72.462999999999994</v>
      </c>
      <c r="P10" s="253">
        <v>0.14399999999999999</v>
      </c>
      <c r="Q10" s="300">
        <v>0</v>
      </c>
      <c r="R10" s="300">
        <f t="shared" ref="R10:R16" si="1">P10+Q10</f>
        <v>0.14399999999999999</v>
      </c>
      <c r="S10" s="268" t="s">
        <v>462</v>
      </c>
      <c r="T10" s="268" t="s">
        <v>466</v>
      </c>
      <c r="U10" s="269" t="s">
        <v>464</v>
      </c>
      <c r="V10" s="269" t="s">
        <v>467</v>
      </c>
      <c r="W10" s="258" t="s">
        <v>468</v>
      </c>
      <c r="X10" s="270" t="s">
        <v>469</v>
      </c>
      <c r="Y10" s="22">
        <f>C11-B11</f>
        <v>5.0000000000011369E-2</v>
      </c>
      <c r="Z10" s="6">
        <f t="shared" ref="Z10:Z13" si="2">Y10*1000</f>
        <v>50.000000000011369</v>
      </c>
    </row>
    <row r="11" spans="1:26" s="6" customFormat="1" ht="35.1" customHeight="1">
      <c r="A11" s="263">
        <v>3</v>
      </c>
      <c r="B11" s="266">
        <f t="shared" ref="B11:B16" si="3">C10</f>
        <v>248.35</v>
      </c>
      <c r="C11" s="266">
        <v>248.4</v>
      </c>
      <c r="D11" s="302">
        <f t="shared" si="0"/>
        <v>50.000000000011369</v>
      </c>
      <c r="E11" s="622" t="s">
        <v>470</v>
      </c>
      <c r="F11" s="622"/>
      <c r="G11" s="300">
        <v>3.7</v>
      </c>
      <c r="H11" s="301" t="s">
        <v>471</v>
      </c>
      <c r="I11" s="590"/>
      <c r="J11" s="590"/>
      <c r="K11" s="590"/>
      <c r="L11" s="590"/>
      <c r="M11" s="590"/>
      <c r="N11" s="590"/>
      <c r="O11" s="590"/>
      <c r="P11" s="253">
        <v>5.0000000000000001E-3</v>
      </c>
      <c r="Q11" s="300">
        <v>0</v>
      </c>
      <c r="R11" s="300">
        <f t="shared" si="1"/>
        <v>5.0000000000000001E-3</v>
      </c>
      <c r="S11" s="268" t="s">
        <v>466</v>
      </c>
      <c r="T11" s="269" t="s">
        <v>472</v>
      </c>
      <c r="U11" s="269" t="s">
        <v>467</v>
      </c>
      <c r="V11" s="269" t="s">
        <v>473</v>
      </c>
      <c r="W11" s="623" t="s">
        <v>470</v>
      </c>
      <c r="X11" s="624"/>
      <c r="Y11" s="22">
        <f t="shared" ref="Y11:Y12" si="4">C12-B12</f>
        <v>1.8249999999999886</v>
      </c>
      <c r="Z11" s="6">
        <f t="shared" si="2"/>
        <v>1824.9999999999886</v>
      </c>
    </row>
    <row r="12" spans="1:26" s="6" customFormat="1" ht="65.099999999999994" customHeight="1">
      <c r="A12" s="265">
        <v>4</v>
      </c>
      <c r="B12" s="266">
        <f t="shared" si="3"/>
        <v>248.4</v>
      </c>
      <c r="C12" s="266">
        <v>250.22499999999999</v>
      </c>
      <c r="D12" s="302">
        <f t="shared" si="0"/>
        <v>1824.9999999999886</v>
      </c>
      <c r="E12" s="267">
        <v>71.3</v>
      </c>
      <c r="F12" s="266">
        <v>15</v>
      </c>
      <c r="G12" s="300">
        <v>3.7</v>
      </c>
      <c r="H12" s="104" t="s">
        <v>474</v>
      </c>
      <c r="I12" s="271" t="s">
        <v>242</v>
      </c>
      <c r="J12" s="252">
        <v>76.040000000000006</v>
      </c>
      <c r="K12" s="253">
        <v>28.341000000000001</v>
      </c>
      <c r="L12" s="253">
        <v>2.6829999999999998</v>
      </c>
      <c r="M12" s="253">
        <v>1.931</v>
      </c>
      <c r="N12" s="253">
        <v>0.94099999999999995</v>
      </c>
      <c r="O12" s="253">
        <v>71.533000000000001</v>
      </c>
      <c r="P12" s="253">
        <v>0.14000000000000001</v>
      </c>
      <c r="Q12" s="300">
        <v>0</v>
      </c>
      <c r="R12" s="300">
        <f t="shared" si="1"/>
        <v>0.14000000000000001</v>
      </c>
      <c r="S12" s="268" t="s">
        <v>472</v>
      </c>
      <c r="T12" s="269" t="s">
        <v>475</v>
      </c>
      <c r="U12" s="269" t="s">
        <v>473</v>
      </c>
      <c r="V12" s="269" t="s">
        <v>476</v>
      </c>
      <c r="W12" s="626" t="s">
        <v>477</v>
      </c>
      <c r="X12" s="627"/>
      <c r="Y12" s="22" t="e">
        <f t="shared" si="4"/>
        <v>#VALUE!</v>
      </c>
      <c r="Z12" s="6" t="e">
        <f t="shared" si="2"/>
        <v>#VALUE!</v>
      </c>
    </row>
    <row r="13" spans="1:26" s="6" customFormat="1" ht="36.75" customHeight="1">
      <c r="A13" s="263">
        <v>5</v>
      </c>
      <c r="B13" s="266">
        <f t="shared" si="3"/>
        <v>250.22499999999999</v>
      </c>
      <c r="C13" s="266" t="s">
        <v>478</v>
      </c>
      <c r="D13" s="302">
        <v>50</v>
      </c>
      <c r="E13" s="622" t="s">
        <v>470</v>
      </c>
      <c r="F13" s="622"/>
      <c r="G13" s="300">
        <v>3.7</v>
      </c>
      <c r="H13" s="104" t="s">
        <v>479</v>
      </c>
      <c r="I13" s="590"/>
      <c r="J13" s="590"/>
      <c r="K13" s="590"/>
      <c r="L13" s="590"/>
      <c r="M13" s="590"/>
      <c r="N13" s="590"/>
      <c r="O13" s="590"/>
      <c r="P13" s="253">
        <v>4.0000000000000001E-3</v>
      </c>
      <c r="Q13" s="300">
        <v>0</v>
      </c>
      <c r="R13" s="300">
        <f t="shared" si="1"/>
        <v>4.0000000000000001E-3</v>
      </c>
      <c r="S13" s="268" t="s">
        <v>475</v>
      </c>
      <c r="T13" s="269" t="s">
        <v>480</v>
      </c>
      <c r="U13" s="269" t="s">
        <v>476</v>
      </c>
      <c r="V13" s="269" t="s">
        <v>481</v>
      </c>
      <c r="W13" s="623" t="s">
        <v>470</v>
      </c>
      <c r="X13" s="624"/>
      <c r="Y13" s="22" t="e">
        <f>#REF!-#REF!</f>
        <v>#REF!</v>
      </c>
      <c r="Z13" s="6" t="e">
        <f t="shared" si="2"/>
        <v>#REF!</v>
      </c>
    </row>
    <row r="14" spans="1:26" s="6" customFormat="1" ht="49.5" customHeight="1">
      <c r="A14" s="263">
        <v>6</v>
      </c>
      <c r="B14" s="266" t="str">
        <f t="shared" si="3"/>
        <v>250.250+0.025</v>
      </c>
      <c r="C14" s="266" t="s">
        <v>482</v>
      </c>
      <c r="D14" s="302">
        <v>625</v>
      </c>
      <c r="E14" s="272">
        <v>71.3</v>
      </c>
      <c r="F14" s="252">
        <v>14</v>
      </c>
      <c r="G14" s="300">
        <v>3.7</v>
      </c>
      <c r="H14" s="104" t="s">
        <v>483</v>
      </c>
      <c r="I14" s="273" t="s">
        <v>484</v>
      </c>
      <c r="J14" s="106">
        <v>65.489999999999995</v>
      </c>
      <c r="K14" s="179">
        <v>24.465</v>
      </c>
      <c r="L14" s="179">
        <v>2.677</v>
      </c>
      <c r="M14" s="179">
        <v>1.9279999999999999</v>
      </c>
      <c r="N14" s="179">
        <v>1.111</v>
      </c>
      <c r="O14" s="179">
        <v>72.734999999999999</v>
      </c>
      <c r="P14" s="253">
        <v>6.7000000000000004E-2</v>
      </c>
      <c r="Q14" s="300">
        <v>0</v>
      </c>
      <c r="R14" s="300">
        <f t="shared" si="1"/>
        <v>6.7000000000000004E-2</v>
      </c>
      <c r="S14" s="268" t="s">
        <v>480</v>
      </c>
      <c r="T14" s="269" t="s">
        <v>485</v>
      </c>
      <c r="U14" s="269" t="s">
        <v>481</v>
      </c>
      <c r="V14" s="269" t="s">
        <v>486</v>
      </c>
      <c r="W14" s="258" t="s">
        <v>468</v>
      </c>
      <c r="X14" s="270" t="s">
        <v>469</v>
      </c>
      <c r="Y14" s="22"/>
    </row>
    <row r="15" spans="1:26" s="6" customFormat="1" ht="35.1" customHeight="1">
      <c r="A15" s="265">
        <v>7</v>
      </c>
      <c r="B15" s="266" t="str">
        <f t="shared" si="3"/>
        <v>250.250+0.650</v>
      </c>
      <c r="C15" s="266" t="s">
        <v>487</v>
      </c>
      <c r="D15" s="302">
        <v>50</v>
      </c>
      <c r="E15" s="622" t="s">
        <v>470</v>
      </c>
      <c r="F15" s="622"/>
      <c r="G15" s="300">
        <v>3.7</v>
      </c>
      <c r="H15" s="104" t="s">
        <v>479</v>
      </c>
      <c r="I15" s="590"/>
      <c r="J15" s="590"/>
      <c r="K15" s="590"/>
      <c r="L15" s="590"/>
      <c r="M15" s="590"/>
      <c r="N15" s="590"/>
      <c r="O15" s="590"/>
      <c r="P15" s="253">
        <v>0.04</v>
      </c>
      <c r="Q15" s="300">
        <v>0</v>
      </c>
      <c r="R15" s="300">
        <f t="shared" si="1"/>
        <v>0.04</v>
      </c>
      <c r="S15" s="268" t="s">
        <v>485</v>
      </c>
      <c r="T15" s="269" t="s">
        <v>488</v>
      </c>
      <c r="U15" s="269" t="s">
        <v>486</v>
      </c>
      <c r="V15" s="269" t="s">
        <v>489</v>
      </c>
      <c r="W15" s="623" t="s">
        <v>470</v>
      </c>
      <c r="X15" s="624"/>
      <c r="Y15" s="22"/>
    </row>
    <row r="16" spans="1:26" s="6" customFormat="1" ht="43.5" customHeight="1" thickBot="1">
      <c r="A16" s="274">
        <v>8</v>
      </c>
      <c r="B16" s="275" t="str">
        <f t="shared" si="3"/>
        <v>250.250+0.700</v>
      </c>
      <c r="C16" s="275" t="s">
        <v>490</v>
      </c>
      <c r="D16" s="306">
        <v>500</v>
      </c>
      <c r="E16" s="276">
        <v>71.3</v>
      </c>
      <c r="F16" s="277">
        <v>15</v>
      </c>
      <c r="G16" s="307">
        <v>3.7</v>
      </c>
      <c r="H16" s="278" t="s">
        <v>474</v>
      </c>
      <c r="I16" s="279" t="s">
        <v>242</v>
      </c>
      <c r="J16" s="279">
        <v>76.040000000000006</v>
      </c>
      <c r="K16" s="280">
        <v>28.341000000000001</v>
      </c>
      <c r="L16" s="280">
        <v>2.6829999999999998</v>
      </c>
      <c r="M16" s="280">
        <v>1.931</v>
      </c>
      <c r="N16" s="280">
        <v>0.94099999999999995</v>
      </c>
      <c r="O16" s="280">
        <v>71.533000000000001</v>
      </c>
      <c r="P16" s="277">
        <v>3.7999999999999999E-2</v>
      </c>
      <c r="Q16" s="307">
        <v>0</v>
      </c>
      <c r="R16" s="307">
        <f t="shared" si="1"/>
        <v>3.7999999999999999E-2</v>
      </c>
      <c r="S16" s="281" t="s">
        <v>488</v>
      </c>
      <c r="T16" s="282" t="s">
        <v>491</v>
      </c>
      <c r="U16" s="282" t="s">
        <v>489</v>
      </c>
      <c r="V16" s="282" t="s">
        <v>492</v>
      </c>
      <c r="W16" s="628" t="s">
        <v>465</v>
      </c>
      <c r="X16" s="629"/>
      <c r="Y16" s="22"/>
    </row>
    <row r="17" spans="1:25" s="6" customFormat="1" ht="24.75" customHeight="1">
      <c r="A17" s="630" t="s">
        <v>504</v>
      </c>
      <c r="B17" s="630"/>
      <c r="C17" s="630"/>
      <c r="D17" s="630"/>
      <c r="E17" s="630"/>
      <c r="F17" s="630"/>
      <c r="G17" s="631" t="s">
        <v>505</v>
      </c>
      <c r="H17" s="631"/>
      <c r="I17" s="631"/>
      <c r="J17" s="631"/>
      <c r="K17" s="631"/>
      <c r="L17" s="631"/>
      <c r="M17" s="283"/>
      <c r="N17" s="561" t="s">
        <v>493</v>
      </c>
      <c r="O17" s="561"/>
      <c r="P17" s="561"/>
      <c r="Q17" s="284"/>
      <c r="R17" s="284"/>
      <c r="S17" s="285"/>
      <c r="T17" s="632" t="s">
        <v>494</v>
      </c>
      <c r="U17" s="632"/>
      <c r="V17" s="286" t="s">
        <v>495</v>
      </c>
      <c r="W17" s="287"/>
      <c r="X17" s="287"/>
      <c r="Y17" s="22"/>
    </row>
    <row r="18" spans="1:25" s="6" customFormat="1" ht="27.75" customHeight="1">
      <c r="A18" s="625" t="s">
        <v>496</v>
      </c>
      <c r="B18" s="625"/>
      <c r="C18" s="288"/>
      <c r="D18" s="289"/>
      <c r="E18" s="290"/>
      <c r="F18" s="251"/>
      <c r="G18" s="284"/>
      <c r="H18" s="172"/>
      <c r="I18" s="213"/>
      <c r="J18" s="213"/>
      <c r="K18" s="283"/>
      <c r="L18" s="283"/>
      <c r="M18" s="283"/>
      <c r="N18" s="283"/>
      <c r="O18" s="283"/>
      <c r="P18" s="251"/>
      <c r="Q18" s="284"/>
      <c r="R18" s="284"/>
      <c r="S18" s="285"/>
      <c r="T18" s="291"/>
      <c r="U18" s="291"/>
      <c r="V18" s="291"/>
      <c r="W18" s="287"/>
      <c r="X18" s="287"/>
      <c r="Y18" s="22"/>
    </row>
    <row r="19" spans="1:25" s="6" customFormat="1" ht="20.100000000000001" customHeight="1">
      <c r="A19" s="633" t="s">
        <v>497</v>
      </c>
      <c r="B19" s="633"/>
      <c r="C19" s="633"/>
      <c r="D19" s="633"/>
      <c r="E19" s="633"/>
      <c r="F19" s="633"/>
      <c r="G19" s="633"/>
      <c r="H19" s="633"/>
      <c r="I19" s="633"/>
      <c r="J19" s="633"/>
      <c r="K19" s="633"/>
      <c r="L19" s="633"/>
      <c r="M19" s="633"/>
      <c r="N19" s="633"/>
      <c r="O19" s="633"/>
      <c r="P19" s="633"/>
      <c r="Q19" s="633"/>
      <c r="R19" s="633"/>
      <c r="S19" s="292"/>
      <c r="T19" s="291"/>
      <c r="U19" s="291"/>
      <c r="V19" s="291"/>
      <c r="W19" s="287"/>
      <c r="X19" s="287"/>
      <c r="Y19" s="22"/>
    </row>
    <row r="20" spans="1:25" s="6" customFormat="1" ht="20.100000000000001" customHeight="1">
      <c r="A20" s="308" t="s">
        <v>506</v>
      </c>
      <c r="B20" s="308"/>
      <c r="C20" s="308"/>
      <c r="D20" s="308"/>
      <c r="E20" s="308"/>
      <c r="F20" s="308"/>
      <c r="G20" s="308"/>
      <c r="H20" s="308"/>
      <c r="I20" s="308"/>
      <c r="J20" s="308"/>
      <c r="K20" s="308"/>
      <c r="L20" s="308"/>
      <c r="M20" s="308"/>
      <c r="N20" s="308"/>
      <c r="O20" s="308"/>
      <c r="P20" s="308"/>
      <c r="Q20" s="308"/>
      <c r="R20" s="308"/>
      <c r="S20" s="293"/>
      <c r="T20" s="251"/>
      <c r="U20" s="251"/>
      <c r="V20" s="251"/>
      <c r="W20" s="251"/>
      <c r="X20" s="12"/>
    </row>
    <row r="21" spans="1:25" s="295" customFormat="1" ht="20.100000000000001" customHeight="1">
      <c r="A21" s="634" t="s">
        <v>507</v>
      </c>
      <c r="B21" s="634"/>
      <c r="C21" s="634"/>
      <c r="D21" s="634"/>
      <c r="E21" s="634"/>
      <c r="F21" s="634"/>
      <c r="G21" s="634"/>
      <c r="H21" s="634"/>
      <c r="I21" s="634"/>
      <c r="J21" s="634"/>
      <c r="K21" s="634"/>
      <c r="L21" s="634"/>
      <c r="M21" s="634"/>
      <c r="N21" s="634"/>
      <c r="O21" s="634"/>
      <c r="P21" s="634"/>
      <c r="Q21" s="634"/>
      <c r="R21" s="634"/>
      <c r="S21" s="294"/>
    </row>
    <row r="22" spans="1:25" s="6" customFormat="1" ht="20.100000000000001" customHeight="1">
      <c r="A22" s="634" t="s">
        <v>508</v>
      </c>
      <c r="B22" s="634"/>
      <c r="C22" s="634"/>
      <c r="D22" s="634"/>
      <c r="E22" s="634"/>
      <c r="F22" s="634"/>
      <c r="G22" s="634"/>
      <c r="H22" s="634"/>
      <c r="I22" s="634"/>
      <c r="J22" s="634"/>
      <c r="K22" s="634"/>
      <c r="L22" s="634"/>
      <c r="M22" s="634"/>
      <c r="N22" s="634"/>
      <c r="O22" s="634"/>
      <c r="P22" s="634"/>
      <c r="Q22" s="634"/>
      <c r="R22" s="634"/>
      <c r="S22" s="634"/>
      <c r="T22" s="634"/>
      <c r="U22" s="296"/>
      <c r="V22" s="296"/>
      <c r="W22" s="296"/>
      <c r="X22" s="296"/>
    </row>
    <row r="23" spans="1:25" s="6" customFormat="1" ht="20.100000000000001" customHeight="1">
      <c r="A23" s="634" t="s">
        <v>509</v>
      </c>
      <c r="B23" s="634"/>
      <c r="C23" s="634"/>
      <c r="D23" s="634"/>
      <c r="E23" s="634"/>
      <c r="F23" s="634"/>
      <c r="G23" s="634"/>
      <c r="H23" s="634"/>
      <c r="I23" s="634"/>
      <c r="J23" s="634"/>
      <c r="K23" s="634"/>
      <c r="L23" s="634"/>
      <c r="M23" s="634"/>
      <c r="N23" s="634"/>
      <c r="O23" s="634"/>
      <c r="P23" s="634"/>
      <c r="Q23" s="634"/>
      <c r="R23" s="634"/>
      <c r="S23" s="256"/>
      <c r="T23" s="296"/>
      <c r="U23" s="296"/>
      <c r="V23" s="296"/>
      <c r="W23" s="296"/>
      <c r="X23" s="296"/>
    </row>
    <row r="24" spans="1:25" s="6" customFormat="1" ht="20.100000000000001" customHeight="1">
      <c r="A24" s="634" t="s">
        <v>498</v>
      </c>
      <c r="B24" s="634"/>
      <c r="C24" s="634"/>
      <c r="D24" s="634"/>
      <c r="E24" s="634"/>
      <c r="F24" s="634"/>
      <c r="G24" s="634"/>
      <c r="H24" s="634"/>
      <c r="I24" s="634"/>
      <c r="J24" s="634"/>
      <c r="K24" s="634"/>
      <c r="L24" s="634"/>
      <c r="M24" s="634"/>
      <c r="N24" s="634"/>
      <c r="O24" s="634"/>
      <c r="P24" s="634"/>
      <c r="Q24" s="634"/>
      <c r="R24" s="634"/>
      <c r="S24" s="256"/>
      <c r="T24" s="296"/>
      <c r="U24" s="296"/>
      <c r="V24" s="296"/>
      <c r="W24" s="296"/>
      <c r="X24" s="296"/>
    </row>
    <row r="25" spans="1:25" s="6" customFormat="1" ht="20.100000000000001" customHeight="1">
      <c r="A25" s="634" t="s">
        <v>510</v>
      </c>
      <c r="B25" s="634"/>
      <c r="C25" s="634"/>
      <c r="D25" s="634"/>
      <c r="E25" s="634"/>
      <c r="F25" s="634"/>
      <c r="G25" s="634"/>
      <c r="H25" s="634"/>
      <c r="I25" s="634"/>
      <c r="J25" s="634"/>
      <c r="K25" s="634"/>
      <c r="L25" s="634"/>
      <c r="M25" s="634"/>
      <c r="N25" s="634"/>
      <c r="O25" s="634"/>
      <c r="P25" s="634"/>
      <c r="Q25" s="634"/>
      <c r="R25" s="294"/>
      <c r="S25" s="256"/>
      <c r="T25" s="296"/>
      <c r="U25" s="296"/>
      <c r="V25" s="296"/>
      <c r="W25" s="296"/>
      <c r="X25" s="296"/>
    </row>
    <row r="26" spans="1:25" s="6" customFormat="1" ht="20.100000000000001" customHeight="1">
      <c r="A26" s="634" t="s">
        <v>499</v>
      </c>
      <c r="B26" s="634"/>
      <c r="C26" s="634"/>
      <c r="D26" s="634"/>
      <c r="E26" s="634"/>
      <c r="F26" s="634"/>
      <c r="G26" s="634"/>
      <c r="H26" s="634"/>
      <c r="I26" s="634"/>
      <c r="J26" s="634"/>
      <c r="K26" s="634"/>
      <c r="L26" s="634"/>
      <c r="M26" s="634"/>
      <c r="N26" s="634"/>
      <c r="O26" s="634"/>
      <c r="P26" s="634"/>
      <c r="Q26" s="634"/>
      <c r="R26" s="634"/>
      <c r="S26" s="256"/>
      <c r="T26" s="296"/>
      <c r="U26" s="296"/>
      <c r="V26" s="296"/>
      <c r="W26" s="296"/>
      <c r="X26" s="296"/>
    </row>
    <row r="27" spans="1:25" s="6" customFormat="1" ht="20.100000000000001" customHeight="1">
      <c r="A27" s="634" t="s">
        <v>500</v>
      </c>
      <c r="B27" s="634"/>
      <c r="C27" s="634"/>
      <c r="D27" s="634"/>
      <c r="E27" s="634"/>
      <c r="F27" s="634"/>
      <c r="G27" s="634"/>
      <c r="H27" s="634"/>
      <c r="I27" s="634"/>
      <c r="J27" s="634"/>
      <c r="K27" s="634"/>
      <c r="L27" s="634"/>
      <c r="M27" s="634"/>
      <c r="N27" s="634"/>
      <c r="O27" s="634"/>
      <c r="P27" s="634"/>
      <c r="Q27" s="634"/>
      <c r="R27" s="634"/>
      <c r="S27" s="256"/>
      <c r="T27" s="296"/>
      <c r="U27" s="296"/>
      <c r="V27" s="296"/>
      <c r="W27" s="296"/>
      <c r="X27" s="296"/>
    </row>
    <row r="28" spans="1:25" s="6" customFormat="1" ht="20.100000000000001" customHeight="1">
      <c r="A28" s="634" t="s">
        <v>511</v>
      </c>
      <c r="B28" s="634"/>
      <c r="C28" s="634"/>
      <c r="D28" s="634"/>
      <c r="E28" s="634"/>
      <c r="F28" s="634"/>
      <c r="G28" s="634"/>
      <c r="H28" s="634"/>
      <c r="I28" s="634"/>
      <c r="J28" s="634"/>
      <c r="K28" s="634"/>
      <c r="L28" s="634"/>
      <c r="M28" s="634"/>
      <c r="N28" s="634"/>
      <c r="O28" s="634"/>
      <c r="P28" s="634"/>
      <c r="Q28" s="634"/>
      <c r="R28" s="634"/>
      <c r="S28" s="634"/>
      <c r="T28" s="296"/>
      <c r="U28" s="296"/>
      <c r="V28" s="296"/>
      <c r="W28" s="296"/>
      <c r="X28" s="296"/>
    </row>
    <row r="29" spans="1:25" s="6" customFormat="1" ht="30" customHeight="1">
      <c r="A29" s="634"/>
      <c r="B29" s="634"/>
      <c r="C29" s="634"/>
      <c r="D29" s="634"/>
      <c r="E29" s="634"/>
      <c r="F29" s="634"/>
      <c r="G29" s="634"/>
      <c r="H29" s="634"/>
      <c r="I29" s="634"/>
      <c r="J29" s="634"/>
      <c r="K29" s="634"/>
      <c r="L29" s="634"/>
      <c r="M29" s="634"/>
      <c r="N29" s="634"/>
      <c r="O29" s="634"/>
      <c r="P29" s="634"/>
      <c r="Q29" s="634"/>
      <c r="R29" s="634"/>
      <c r="S29" s="634"/>
      <c r="T29" s="66"/>
      <c r="U29" s="66"/>
      <c r="V29" s="66"/>
      <c r="W29" s="66"/>
      <c r="X29" s="12"/>
    </row>
    <row r="30" spans="1:25" s="6" customFormat="1" ht="16.5">
      <c r="A30" s="7"/>
      <c r="B30" s="66"/>
      <c r="C30" s="66"/>
      <c r="D30" s="9"/>
      <c r="E30" s="297"/>
      <c r="F30" s="10"/>
      <c r="G30" s="10"/>
      <c r="H30" s="30"/>
      <c r="I30" s="11"/>
      <c r="J30" s="10"/>
      <c r="K30" s="635" t="s">
        <v>501</v>
      </c>
      <c r="L30" s="635"/>
      <c r="M30" s="635"/>
      <c r="N30" s="635"/>
      <c r="O30" s="257"/>
      <c r="P30" s="635" t="s">
        <v>502</v>
      </c>
      <c r="Q30" s="635"/>
      <c r="R30" s="635"/>
      <c r="S30" s="635"/>
      <c r="T30" s="66"/>
      <c r="U30" s="66"/>
      <c r="V30" s="66"/>
      <c r="W30" s="66"/>
      <c r="X30" s="12"/>
    </row>
    <row r="31" spans="1:25" s="6" customFormat="1" ht="32.1" customHeight="1">
      <c r="A31" s="7"/>
      <c r="B31" s="66"/>
      <c r="C31" s="66"/>
      <c r="D31" s="9"/>
      <c r="E31" s="297"/>
      <c r="F31" s="10"/>
      <c r="G31" s="10"/>
      <c r="H31" s="30"/>
      <c r="I31" s="11"/>
      <c r="J31" s="10"/>
      <c r="K31" s="635"/>
      <c r="L31" s="635"/>
      <c r="M31" s="635"/>
      <c r="N31" s="635"/>
      <c r="O31" s="257"/>
      <c r="P31" s="635"/>
      <c r="Q31" s="635"/>
      <c r="R31" s="635"/>
      <c r="S31" s="635"/>
      <c r="T31" s="66"/>
      <c r="U31" s="66"/>
      <c r="V31" s="66"/>
      <c r="W31" s="66"/>
      <c r="X31" s="12"/>
    </row>
    <row r="32" spans="1:25" s="6" customFormat="1" ht="43.5" customHeight="1">
      <c r="A32" s="7"/>
      <c r="B32" s="66"/>
      <c r="C32" s="66"/>
      <c r="D32" s="9"/>
      <c r="E32" s="297"/>
      <c r="F32" s="10"/>
      <c r="G32" s="10"/>
      <c r="H32" s="66"/>
      <c r="I32" s="11" t="s">
        <v>22</v>
      </c>
      <c r="J32" s="10"/>
      <c r="K32" s="635"/>
      <c r="L32" s="635"/>
      <c r="M32" s="635"/>
      <c r="N32" s="635"/>
      <c r="O32" s="257"/>
      <c r="P32" s="635"/>
      <c r="Q32" s="635"/>
      <c r="R32" s="635"/>
      <c r="S32" s="635"/>
      <c r="T32" s="66"/>
      <c r="U32" s="66"/>
      <c r="V32" s="66"/>
      <c r="W32" s="66"/>
      <c r="X32" s="12"/>
    </row>
    <row r="33" spans="1:24" s="6" customFormat="1" ht="32.1" customHeight="1">
      <c r="A33" s="7"/>
      <c r="B33" s="66"/>
      <c r="C33" s="66"/>
      <c r="D33" s="9"/>
      <c r="E33" s="297"/>
      <c r="F33" s="10"/>
      <c r="G33" s="10"/>
      <c r="H33" s="66"/>
      <c r="I33" s="11" t="s">
        <v>15</v>
      </c>
      <c r="J33" s="10"/>
      <c r="K33" s="66"/>
      <c r="L33" s="66"/>
      <c r="M33" s="66"/>
      <c r="N33" s="66"/>
      <c r="O33" s="66"/>
      <c r="P33" s="66"/>
      <c r="Q33" s="66"/>
      <c r="R33" s="66"/>
      <c r="S33" s="66"/>
      <c r="T33" s="66"/>
      <c r="U33" s="66"/>
      <c r="V33" s="66"/>
      <c r="W33" s="66"/>
      <c r="X33" s="12"/>
    </row>
    <row r="34" spans="1:24" s="6" customFormat="1" ht="32.1" customHeight="1">
      <c r="A34" s="7"/>
      <c r="B34" s="66"/>
      <c r="C34" s="66"/>
      <c r="D34" s="9"/>
      <c r="E34" s="297"/>
      <c r="F34" s="10"/>
      <c r="G34" s="10"/>
      <c r="H34" s="66"/>
      <c r="I34" s="11"/>
      <c r="J34" s="10"/>
      <c r="K34" s="66"/>
      <c r="L34" s="66"/>
      <c r="M34" s="66"/>
      <c r="N34" s="66"/>
      <c r="O34" s="66"/>
      <c r="P34" s="66"/>
      <c r="Q34" s="66"/>
      <c r="R34" s="66"/>
      <c r="S34" s="66"/>
      <c r="T34" s="66"/>
      <c r="U34" s="66"/>
      <c r="V34" s="66"/>
      <c r="W34" s="66"/>
      <c r="X34" s="12"/>
    </row>
    <row r="35" spans="1:24" s="6" customFormat="1" ht="32.1" customHeight="1">
      <c r="A35" s="7"/>
      <c r="B35" s="66"/>
      <c r="C35" s="66"/>
      <c r="D35" s="9"/>
      <c r="E35" s="297"/>
      <c r="F35" s="10"/>
      <c r="G35" s="10"/>
      <c r="H35" s="66"/>
      <c r="I35" s="11"/>
      <c r="J35" s="10"/>
      <c r="K35" s="66"/>
      <c r="L35" s="66"/>
      <c r="M35" s="66"/>
      <c r="N35" s="66"/>
      <c r="O35" s="66"/>
      <c r="P35" s="66"/>
      <c r="Q35" s="66"/>
      <c r="R35" s="66"/>
      <c r="S35" s="66"/>
      <c r="T35" s="66"/>
      <c r="U35" s="66"/>
      <c r="V35" s="66"/>
      <c r="W35" s="66"/>
      <c r="X35" s="12"/>
    </row>
    <row r="36" spans="1:24" s="6" customFormat="1" ht="32.1" customHeight="1">
      <c r="A36" s="7"/>
      <c r="B36" s="66"/>
      <c r="C36" s="66"/>
      <c r="D36" s="9"/>
      <c r="E36" s="297"/>
      <c r="F36" s="10"/>
      <c r="G36" s="10"/>
      <c r="H36" s="66"/>
      <c r="I36" s="11"/>
      <c r="J36" s="10"/>
      <c r="K36" s="66"/>
      <c r="L36" s="66"/>
      <c r="M36" s="66"/>
      <c r="N36" s="66"/>
      <c r="O36" s="66"/>
      <c r="P36" s="66"/>
      <c r="Q36" s="66"/>
      <c r="R36" s="66"/>
      <c r="S36" s="66"/>
      <c r="T36" s="66"/>
      <c r="U36" s="66"/>
      <c r="V36" s="66"/>
      <c r="W36" s="66"/>
      <c r="X36" s="12"/>
    </row>
    <row r="37" spans="1:24" s="6" customFormat="1" ht="32.1" customHeight="1">
      <c r="A37" s="7"/>
      <c r="B37" s="66"/>
      <c r="C37" s="66"/>
      <c r="D37" s="9"/>
      <c r="E37" s="297"/>
      <c r="F37" s="10"/>
      <c r="G37" s="10"/>
      <c r="H37" s="66"/>
      <c r="I37" s="11"/>
      <c r="J37" s="10"/>
      <c r="K37" s="66"/>
      <c r="L37" s="66"/>
      <c r="M37" s="66"/>
      <c r="N37" s="66"/>
      <c r="O37" s="66"/>
      <c r="P37" s="66"/>
      <c r="Q37" s="66"/>
      <c r="R37" s="66"/>
      <c r="S37" s="66"/>
      <c r="T37" s="66"/>
      <c r="U37" s="66"/>
      <c r="V37" s="66"/>
      <c r="W37" s="66"/>
      <c r="X37" s="12"/>
    </row>
    <row r="38" spans="1:24" s="6" customFormat="1" ht="32.1" customHeight="1">
      <c r="A38" s="7"/>
      <c r="B38" s="66"/>
      <c r="C38" s="66"/>
      <c r="D38" s="9"/>
      <c r="E38" s="297"/>
      <c r="F38" s="10"/>
      <c r="G38" s="10"/>
      <c r="H38" s="66"/>
      <c r="I38" s="11"/>
      <c r="J38" s="10"/>
      <c r="K38" s="66"/>
      <c r="L38" s="66"/>
      <c r="M38" s="66"/>
      <c r="N38" s="66"/>
      <c r="O38" s="66"/>
      <c r="P38" s="66"/>
      <c r="Q38" s="66"/>
      <c r="R38" s="66"/>
      <c r="S38" s="66"/>
      <c r="T38" s="66"/>
      <c r="U38" s="66"/>
      <c r="V38" s="66"/>
      <c r="W38" s="66"/>
      <c r="X38" s="12"/>
    </row>
    <row r="39" spans="1:24" s="6" customFormat="1" ht="32.1" customHeight="1">
      <c r="A39" s="7"/>
      <c r="B39" s="66"/>
      <c r="C39" s="66"/>
      <c r="D39" s="9"/>
      <c r="E39" s="297"/>
      <c r="F39" s="10"/>
      <c r="G39" s="10"/>
      <c r="H39" s="66"/>
      <c r="I39" s="11"/>
      <c r="J39" s="10"/>
      <c r="K39" s="66"/>
      <c r="L39" s="66"/>
      <c r="M39" s="66"/>
      <c r="N39" s="66"/>
      <c r="O39" s="66"/>
      <c r="P39" s="66"/>
      <c r="Q39" s="66"/>
      <c r="R39" s="66"/>
      <c r="S39" s="66"/>
      <c r="T39" s="66"/>
      <c r="U39" s="66"/>
      <c r="V39" s="66"/>
      <c r="W39" s="66"/>
      <c r="X39" s="12"/>
    </row>
    <row r="40" spans="1:24" s="6" customFormat="1" ht="32.1" customHeight="1">
      <c r="A40" s="7"/>
      <c r="B40" s="66"/>
      <c r="C40" s="66"/>
      <c r="D40" s="9"/>
      <c r="E40" s="297"/>
      <c r="F40" s="10"/>
      <c r="G40" s="10"/>
      <c r="H40" s="66"/>
      <c r="I40" s="11"/>
      <c r="J40" s="10"/>
      <c r="K40" s="66"/>
      <c r="L40" s="66"/>
      <c r="M40" s="66"/>
      <c r="N40" s="66"/>
      <c r="O40" s="66"/>
      <c r="P40" s="66"/>
      <c r="Q40" s="66"/>
      <c r="R40" s="66"/>
      <c r="S40" s="66"/>
      <c r="T40" s="66"/>
      <c r="U40" s="66"/>
      <c r="V40" s="66"/>
      <c r="W40" s="66"/>
      <c r="X40" s="12"/>
    </row>
    <row r="41" spans="1:24" s="6" customFormat="1" ht="32.1" customHeight="1">
      <c r="A41" s="7"/>
      <c r="B41" s="66"/>
      <c r="C41" s="66"/>
      <c r="D41" s="9"/>
      <c r="E41" s="297"/>
      <c r="F41" s="10"/>
      <c r="G41" s="10"/>
      <c r="H41" s="66"/>
      <c r="I41" s="11"/>
      <c r="J41" s="10"/>
      <c r="K41" s="66"/>
      <c r="L41" s="66"/>
      <c r="M41" s="66"/>
      <c r="N41" s="66"/>
      <c r="O41" s="66"/>
      <c r="P41" s="66"/>
      <c r="Q41" s="66"/>
      <c r="R41" s="66"/>
      <c r="S41" s="66"/>
      <c r="T41" s="66"/>
      <c r="U41" s="66"/>
      <c r="V41" s="66"/>
      <c r="W41" s="66"/>
      <c r="X41" s="12"/>
    </row>
    <row r="42" spans="1:24" s="6" customFormat="1" ht="32.1" customHeight="1">
      <c r="A42" s="7"/>
      <c r="B42" s="66"/>
      <c r="C42" s="66"/>
      <c r="D42" s="9"/>
      <c r="E42" s="297"/>
      <c r="F42" s="10"/>
      <c r="G42" s="10"/>
      <c r="H42" s="66"/>
      <c r="I42" s="11"/>
      <c r="J42" s="10"/>
      <c r="K42" s="66"/>
      <c r="L42" s="66"/>
      <c r="M42" s="66"/>
      <c r="N42" s="66"/>
      <c r="O42" s="66"/>
      <c r="P42" s="66"/>
      <c r="Q42" s="66"/>
      <c r="R42" s="66"/>
      <c r="S42" s="66"/>
      <c r="T42" s="66"/>
      <c r="U42" s="66"/>
      <c r="V42" s="66"/>
      <c r="W42" s="66"/>
      <c r="X42" s="12"/>
    </row>
    <row r="43" spans="1:24" s="6" customFormat="1" ht="32.1" customHeight="1">
      <c r="A43" s="7"/>
      <c r="B43" s="66"/>
      <c r="C43" s="66"/>
      <c r="D43" s="9"/>
      <c r="E43" s="297"/>
      <c r="F43" s="10"/>
      <c r="G43" s="10"/>
      <c r="H43" s="66"/>
      <c r="I43" s="11"/>
      <c r="J43" s="10"/>
      <c r="K43" s="66"/>
      <c r="L43" s="66"/>
      <c r="M43" s="66"/>
      <c r="N43" s="66"/>
      <c r="O43" s="66"/>
      <c r="P43" s="66"/>
      <c r="Q43" s="66"/>
      <c r="R43" s="66"/>
      <c r="S43" s="66"/>
      <c r="T43" s="66"/>
      <c r="U43" s="66"/>
      <c r="V43" s="66"/>
      <c r="W43" s="66"/>
      <c r="X43" s="12"/>
    </row>
    <row r="44" spans="1:24" s="6" customFormat="1" ht="32.1" customHeight="1">
      <c r="A44" s="7"/>
      <c r="B44" s="66"/>
      <c r="C44" s="66"/>
      <c r="D44" s="9"/>
      <c r="E44" s="297"/>
      <c r="F44" s="10"/>
      <c r="G44" s="10"/>
      <c r="H44" s="66"/>
      <c r="I44" s="11"/>
      <c r="J44" s="10"/>
      <c r="K44" s="66"/>
      <c r="L44" s="66"/>
      <c r="M44" s="66"/>
      <c r="N44" s="66"/>
      <c r="O44" s="66"/>
      <c r="P44" s="66"/>
      <c r="Q44" s="66"/>
      <c r="R44" s="66"/>
      <c r="S44" s="66"/>
      <c r="T44" s="66"/>
      <c r="U44" s="66"/>
      <c r="V44" s="66"/>
      <c r="W44" s="66"/>
      <c r="X44" s="12"/>
    </row>
  </sheetData>
  <mergeCells count="41">
    <mergeCell ref="A25:Q25"/>
    <mergeCell ref="A26:R26"/>
    <mergeCell ref="A27:R27"/>
    <mergeCell ref="A29:S29"/>
    <mergeCell ref="K30:N32"/>
    <mergeCell ref="P30:S32"/>
    <mergeCell ref="A28:S28"/>
    <mergeCell ref="A19:R19"/>
    <mergeCell ref="A21:R21"/>
    <mergeCell ref="A23:R23"/>
    <mergeCell ref="A24:R24"/>
    <mergeCell ref="A22:T22"/>
    <mergeCell ref="A18:B18"/>
    <mergeCell ref="W12:X12"/>
    <mergeCell ref="E13:F13"/>
    <mergeCell ref="I13:O13"/>
    <mergeCell ref="W13:X13"/>
    <mergeCell ref="E15:F15"/>
    <mergeCell ref="I15:O15"/>
    <mergeCell ref="W15:X15"/>
    <mergeCell ref="W16:X16"/>
    <mergeCell ref="A17:F17"/>
    <mergeCell ref="G17:L17"/>
    <mergeCell ref="N17:P17"/>
    <mergeCell ref="T17:U17"/>
    <mergeCell ref="U6:V6"/>
    <mergeCell ref="W6:X7"/>
    <mergeCell ref="W9:X9"/>
    <mergeCell ref="E11:F11"/>
    <mergeCell ref="I11:O11"/>
    <mergeCell ref="W11:X11"/>
    <mergeCell ref="A1:X1"/>
    <mergeCell ref="A2:X2"/>
    <mergeCell ref="A3:X3"/>
    <mergeCell ref="A4:X4"/>
    <mergeCell ref="A5:F5"/>
    <mergeCell ref="A6:A7"/>
    <mergeCell ref="B6:D6"/>
    <mergeCell ref="E6:O6"/>
    <mergeCell ref="P6:R6"/>
    <mergeCell ref="S6:T6"/>
  </mergeCells>
  <printOptions horizontalCentered="1"/>
  <pageMargins left="0.39370078740157483" right="0.19685039370078741" top="0.59055118110236227" bottom="0.51181102362204722" header="0" footer="0"/>
  <pageSetup paperSize="9" scale="55" orientation="landscape" errors="blank" verticalDpi="360" r:id="rId1"/>
  <headerFooter alignWithMargins="0"/>
</worksheet>
</file>

<file path=xl/worksheets/sheet11.xml><?xml version="1.0" encoding="utf-8"?>
<worksheet xmlns="http://schemas.openxmlformats.org/spreadsheetml/2006/main" xmlns:r="http://schemas.openxmlformats.org/officeDocument/2006/relationships">
  <sheetPr>
    <tabColor rgb="FF00B050"/>
  </sheetPr>
  <dimension ref="A1:AD46"/>
  <sheetViews>
    <sheetView view="pageBreakPreview" zoomScale="70" zoomScaleSheetLayoutView="70" workbookViewId="0">
      <selection activeCell="AC19" sqref="AC19"/>
    </sheetView>
  </sheetViews>
  <sheetFormatPr defaultColWidth="9.140625" defaultRowHeight="12.75"/>
  <cols>
    <col min="1" max="1" width="4.42578125" style="1" customWidth="1"/>
    <col min="2" max="2" width="6.140625" style="1" customWidth="1"/>
    <col min="3" max="3" width="10.140625" style="14" customWidth="1"/>
    <col min="4" max="4" width="11.140625" style="14" customWidth="1"/>
    <col min="5" max="5" width="10.7109375" style="14" customWidth="1"/>
    <col min="6" max="6" width="11.28515625" style="1" customWidth="1"/>
    <col min="7" max="7" width="7.85546875" style="1" customWidth="1"/>
    <col min="8" max="8" width="7.42578125" style="1" customWidth="1"/>
    <col min="9" max="9" width="10.28515625" style="1" customWidth="1"/>
    <col min="10" max="10" width="8.7109375" style="1" customWidth="1"/>
    <col min="11" max="11" width="9" style="1" customWidth="1"/>
    <col min="12" max="12" width="9.140625" style="1" customWidth="1"/>
    <col min="13" max="14" width="7.42578125" style="1" customWidth="1"/>
    <col min="15" max="15" width="10.140625" style="1" customWidth="1"/>
    <col min="16" max="16" width="12.140625" style="1" customWidth="1"/>
    <col min="17" max="17" width="10.42578125" style="1" customWidth="1"/>
    <col min="18" max="18" width="12.85546875" style="1" customWidth="1"/>
    <col min="19" max="19" width="8.140625" style="1" customWidth="1"/>
    <col min="20" max="23" width="10.5703125" style="1" customWidth="1"/>
    <col min="24" max="24" width="19.7109375" style="1" customWidth="1"/>
    <col min="25" max="25" width="16.28515625" style="1" customWidth="1"/>
    <col min="26" max="26" width="14.42578125" style="1" bestFit="1" customWidth="1"/>
    <col min="27" max="16384" width="9.140625" style="1"/>
  </cols>
  <sheetData>
    <row r="1" spans="1:30"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30"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30" s="15" customFormat="1" ht="15.75" customHeight="1">
      <c r="A3" s="570" t="s">
        <v>69</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30" s="3" customFormat="1" ht="21.95" customHeight="1">
      <c r="A4" s="572" t="s">
        <v>70</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30" s="3" customFormat="1" ht="17.25" customHeight="1">
      <c r="A5" s="586"/>
      <c r="B5" s="586"/>
      <c r="C5" s="586"/>
      <c r="D5" s="586"/>
      <c r="E5" s="586"/>
      <c r="F5" s="586"/>
      <c r="G5" s="586"/>
      <c r="H5" s="20"/>
      <c r="I5" s="20"/>
      <c r="J5" s="20"/>
      <c r="K5" s="20"/>
      <c r="L5" s="20"/>
      <c r="M5" s="20"/>
      <c r="N5" s="20"/>
      <c r="O5" s="20"/>
      <c r="P5" s="20"/>
      <c r="Q5" s="20"/>
      <c r="R5" s="20"/>
      <c r="S5" s="20"/>
      <c r="T5" s="20"/>
      <c r="U5" s="20"/>
      <c r="V5" s="20"/>
      <c r="W5" s="20"/>
      <c r="X5" s="595"/>
      <c r="Y5" s="595"/>
    </row>
    <row r="6" spans="1:30" s="4" customFormat="1" ht="37.5" customHeight="1">
      <c r="A6" s="602" t="s">
        <v>0</v>
      </c>
      <c r="B6" s="602" t="s">
        <v>28</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13" t="s">
        <v>4</v>
      </c>
      <c r="Y6" s="613"/>
    </row>
    <row r="7" spans="1:30" s="4" customFormat="1" ht="50.25" customHeight="1">
      <c r="A7" s="594"/>
      <c r="B7" s="594"/>
      <c r="C7" s="126" t="s">
        <v>29</v>
      </c>
      <c r="D7" s="126" t="s">
        <v>265</v>
      </c>
      <c r="E7" s="126" t="s">
        <v>246</v>
      </c>
      <c r="F7" s="126" t="s">
        <v>7</v>
      </c>
      <c r="G7" s="126" t="s">
        <v>27</v>
      </c>
      <c r="H7" s="136" t="s">
        <v>282</v>
      </c>
      <c r="I7" s="137" t="s">
        <v>9</v>
      </c>
      <c r="J7" s="126" t="s">
        <v>10</v>
      </c>
      <c r="K7" s="137" t="s">
        <v>11</v>
      </c>
      <c r="L7" s="137" t="s">
        <v>12</v>
      </c>
      <c r="M7" s="137" t="s">
        <v>17</v>
      </c>
      <c r="N7" s="137" t="s">
        <v>13</v>
      </c>
      <c r="O7" s="137" t="s">
        <v>26</v>
      </c>
      <c r="P7" s="126" t="s">
        <v>14</v>
      </c>
      <c r="Q7" s="126" t="s">
        <v>35</v>
      </c>
      <c r="R7" s="126" t="s">
        <v>304</v>
      </c>
      <c r="S7" s="126" t="s">
        <v>25</v>
      </c>
      <c r="T7" s="137" t="s">
        <v>287</v>
      </c>
      <c r="U7" s="137" t="s">
        <v>301</v>
      </c>
      <c r="V7" s="137" t="s">
        <v>302</v>
      </c>
      <c r="W7" s="137" t="s">
        <v>290</v>
      </c>
      <c r="X7" s="592"/>
      <c r="Y7" s="592"/>
      <c r="Z7" s="4">
        <f>(M9*2)/3</f>
        <v>1.7766666666666666</v>
      </c>
    </row>
    <row r="8" spans="1:30" s="4" customFormat="1" ht="25.5" customHeight="1">
      <c r="A8" s="54">
        <v>1</v>
      </c>
      <c r="B8" s="54"/>
      <c r="C8" s="54">
        <v>2</v>
      </c>
      <c r="D8" s="54">
        <v>3</v>
      </c>
      <c r="E8" s="54">
        <v>4</v>
      </c>
      <c r="F8" s="54">
        <v>5</v>
      </c>
      <c r="G8" s="54">
        <v>6</v>
      </c>
      <c r="H8" s="54">
        <v>7</v>
      </c>
      <c r="I8" s="54">
        <v>8</v>
      </c>
      <c r="J8" s="54">
        <v>9</v>
      </c>
      <c r="K8" s="54">
        <v>10</v>
      </c>
      <c r="L8" s="54">
        <v>11</v>
      </c>
      <c r="M8" s="54">
        <v>12</v>
      </c>
      <c r="N8" s="54">
        <v>13</v>
      </c>
      <c r="O8" s="54">
        <v>14</v>
      </c>
      <c r="P8" s="54">
        <v>15</v>
      </c>
      <c r="Q8" s="54">
        <v>16</v>
      </c>
      <c r="R8" s="54">
        <v>17</v>
      </c>
      <c r="S8" s="54">
        <v>18</v>
      </c>
      <c r="T8" s="54">
        <v>19</v>
      </c>
      <c r="U8" s="54">
        <v>20</v>
      </c>
      <c r="V8" s="54">
        <v>21</v>
      </c>
      <c r="W8" s="54">
        <v>22</v>
      </c>
      <c r="X8" s="54">
        <v>23</v>
      </c>
      <c r="Y8" s="54">
        <v>24</v>
      </c>
      <c r="Z8" s="22">
        <f>D9-C9</f>
        <v>0.80000000000001137</v>
      </c>
      <c r="AA8" s="6">
        <f>Z8*1000</f>
        <v>800.00000000001137</v>
      </c>
    </row>
    <row r="9" spans="1:30" s="6" customFormat="1" ht="96" customHeight="1">
      <c r="A9" s="13"/>
      <c r="B9" s="96">
        <v>1</v>
      </c>
      <c r="C9" s="97">
        <v>260</v>
      </c>
      <c r="D9" s="97">
        <v>260.8</v>
      </c>
      <c r="E9" s="99">
        <f>AA8</f>
        <v>800.00000000001137</v>
      </c>
      <c r="F9" s="97">
        <v>71.3</v>
      </c>
      <c r="G9" s="100">
        <v>14.5</v>
      </c>
      <c r="H9" s="100">
        <v>3.7</v>
      </c>
      <c r="I9" s="104" t="s">
        <v>78</v>
      </c>
      <c r="J9" s="100" t="s">
        <v>21</v>
      </c>
      <c r="K9" s="97">
        <v>74.19</v>
      </c>
      <c r="L9" s="97">
        <v>27.841000000000001</v>
      </c>
      <c r="M9" s="97">
        <v>2.665</v>
      </c>
      <c r="N9" s="97">
        <v>1.9219999999999999</v>
      </c>
      <c r="O9" s="97">
        <v>0.96299999999999997</v>
      </c>
      <c r="P9" s="97">
        <v>71.424999999999997</v>
      </c>
      <c r="Q9" s="97">
        <v>6.5000000000000002E-2</v>
      </c>
      <c r="R9" s="100">
        <v>0</v>
      </c>
      <c r="S9" s="97">
        <f>Q9+R9</f>
        <v>6.5000000000000002E-2</v>
      </c>
      <c r="T9" s="97">
        <v>456.16300000000001</v>
      </c>
      <c r="U9" s="97">
        <v>456.09800000000001</v>
      </c>
      <c r="V9" s="97">
        <v>459.863</v>
      </c>
      <c r="W9" s="97">
        <v>459.798</v>
      </c>
      <c r="X9" s="50" t="s">
        <v>305</v>
      </c>
      <c r="Y9" s="51" t="s">
        <v>306</v>
      </c>
      <c r="Z9" s="22">
        <f t="shared" ref="Z9:Z29" si="0">D10-C10</f>
        <v>0</v>
      </c>
      <c r="AA9" s="6">
        <f t="shared" ref="AA9:AA30" si="1">Z9*1000</f>
        <v>0</v>
      </c>
    </row>
    <row r="10" spans="1:30" s="6" customFormat="1" ht="19.5" customHeight="1">
      <c r="A10" s="638" t="s">
        <v>15</v>
      </c>
      <c r="B10" s="639"/>
      <c r="C10" s="639"/>
      <c r="D10" s="639"/>
      <c r="E10" s="639"/>
      <c r="F10" s="639"/>
      <c r="G10" s="639"/>
      <c r="H10" s="639"/>
      <c r="I10" s="639"/>
      <c r="J10" s="639"/>
      <c r="K10" s="639"/>
      <c r="L10" s="639"/>
      <c r="M10" s="639"/>
      <c r="N10" s="639"/>
      <c r="O10" s="639"/>
      <c r="P10" s="639"/>
      <c r="Q10" s="639"/>
      <c r="R10" s="639"/>
      <c r="S10" s="639"/>
      <c r="T10" s="639"/>
      <c r="U10" s="639"/>
      <c r="V10" s="639"/>
      <c r="W10" s="639"/>
      <c r="X10" s="639"/>
      <c r="Y10" s="640"/>
      <c r="Z10" s="22">
        <f t="shared" si="0"/>
        <v>5.0000000000011369E-2</v>
      </c>
      <c r="AA10" s="6">
        <f t="shared" si="1"/>
        <v>50.000000000011369</v>
      </c>
      <c r="AD10" s="32"/>
    </row>
    <row r="11" spans="1:30" s="6" customFormat="1" ht="27.95" customHeight="1">
      <c r="A11" s="94">
        <v>3</v>
      </c>
      <c r="B11" s="96">
        <v>3</v>
      </c>
      <c r="C11" s="97">
        <v>271</v>
      </c>
      <c r="D11" s="97">
        <v>271.05</v>
      </c>
      <c r="E11" s="99">
        <f t="shared" ref="E11:E27" si="2">AA10</f>
        <v>50.000000000011369</v>
      </c>
      <c r="F11" s="636" t="s">
        <v>18</v>
      </c>
      <c r="G11" s="637"/>
      <c r="H11" s="100">
        <f t="shared" ref="H11" si="3">H9</f>
        <v>3.7</v>
      </c>
      <c r="I11" s="104" t="s">
        <v>79</v>
      </c>
      <c r="J11" s="106"/>
      <c r="K11" s="138"/>
      <c r="L11" s="139"/>
      <c r="M11" s="139"/>
      <c r="N11" s="139"/>
      <c r="O11" s="139"/>
      <c r="P11" s="140"/>
      <c r="Q11" s="105">
        <v>5.0000000000000001E-3</v>
      </c>
      <c r="R11" s="100">
        <v>0</v>
      </c>
      <c r="S11" s="97">
        <f t="shared" ref="S11" si="4">Q11+R11</f>
        <v>5.0000000000000001E-3</v>
      </c>
      <c r="T11" s="97">
        <v>455.15899999999999</v>
      </c>
      <c r="U11" s="105">
        <v>455.154</v>
      </c>
      <c r="V11" s="105">
        <v>458.85899999999998</v>
      </c>
      <c r="W11" s="105">
        <v>458.85399999999998</v>
      </c>
      <c r="X11" s="23"/>
      <c r="Y11" s="13"/>
      <c r="Z11" s="22">
        <f t="shared" si="0"/>
        <v>1.0500000000000114</v>
      </c>
      <c r="AA11" s="6">
        <f t="shared" si="1"/>
        <v>1050.0000000000114</v>
      </c>
    </row>
    <row r="12" spans="1:30" s="6" customFormat="1" ht="51.75" customHeight="1">
      <c r="A12" s="95">
        <v>4</v>
      </c>
      <c r="B12" s="96"/>
      <c r="C12" s="97">
        <f>D11</f>
        <v>271.05</v>
      </c>
      <c r="D12" s="97">
        <v>272.10000000000002</v>
      </c>
      <c r="E12" s="99">
        <f t="shared" si="2"/>
        <v>1050.0000000000114</v>
      </c>
      <c r="F12" s="97">
        <v>71.3</v>
      </c>
      <c r="G12" s="100">
        <v>14.5</v>
      </c>
      <c r="H12" s="100">
        <f>H11</f>
        <v>3.7</v>
      </c>
      <c r="I12" s="104" t="s">
        <v>78</v>
      </c>
      <c r="J12" s="100" t="s">
        <v>21</v>
      </c>
      <c r="K12" s="105">
        <v>74.19</v>
      </c>
      <c r="L12" s="105">
        <v>27.841000000000001</v>
      </c>
      <c r="M12" s="105">
        <v>2.665</v>
      </c>
      <c r="N12" s="105">
        <v>1.9219999999999999</v>
      </c>
      <c r="O12" s="105">
        <v>0.96299999999999997</v>
      </c>
      <c r="P12" s="105">
        <v>71.424999999999997</v>
      </c>
      <c r="Q12" s="105">
        <v>8.5000000000000006E-2</v>
      </c>
      <c r="R12" s="100">
        <v>0</v>
      </c>
      <c r="S12" s="97">
        <f t="shared" ref="S12:S30" si="5">Q12+R12</f>
        <v>8.5000000000000006E-2</v>
      </c>
      <c r="T12" s="97">
        <f>U11</f>
        <v>455.154</v>
      </c>
      <c r="U12" s="97">
        <v>455.06900000000002</v>
      </c>
      <c r="V12" s="105">
        <f>W11</f>
        <v>458.85399999999998</v>
      </c>
      <c r="W12" s="105">
        <v>458.76900000000001</v>
      </c>
      <c r="X12" s="27" t="s">
        <v>311</v>
      </c>
      <c r="Y12" s="51" t="s">
        <v>307</v>
      </c>
      <c r="Z12" s="22">
        <f t="shared" si="0"/>
        <v>4.9999999999954525E-2</v>
      </c>
      <c r="AA12" s="6">
        <f t="shared" si="1"/>
        <v>49.999999999954525</v>
      </c>
    </row>
    <row r="13" spans="1:30" s="6" customFormat="1" ht="27.75" customHeight="1">
      <c r="A13" s="94">
        <v>5</v>
      </c>
      <c r="B13" s="96">
        <v>4</v>
      </c>
      <c r="C13" s="97">
        <f t="shared" ref="C13:C30" si="6">D12</f>
        <v>272.10000000000002</v>
      </c>
      <c r="D13" s="97">
        <v>272.14999999999998</v>
      </c>
      <c r="E13" s="99">
        <f t="shared" si="2"/>
        <v>49.999999999954525</v>
      </c>
      <c r="F13" s="641" t="s">
        <v>18</v>
      </c>
      <c r="G13" s="642"/>
      <c r="H13" s="100">
        <f t="shared" ref="H13:H27" si="7">H11</f>
        <v>3.7</v>
      </c>
      <c r="I13" s="104" t="s">
        <v>258</v>
      </c>
      <c r="J13" s="106"/>
      <c r="K13" s="562"/>
      <c r="L13" s="563"/>
      <c r="M13" s="563"/>
      <c r="N13" s="563"/>
      <c r="O13" s="563"/>
      <c r="P13" s="564"/>
      <c r="Q13" s="105">
        <v>4.0000000000000001E-3</v>
      </c>
      <c r="R13" s="100">
        <v>0</v>
      </c>
      <c r="S13" s="97">
        <f t="shared" si="5"/>
        <v>4.0000000000000001E-3</v>
      </c>
      <c r="T13" s="97">
        <f>U12</f>
        <v>455.06900000000002</v>
      </c>
      <c r="U13" s="105">
        <v>455.065</v>
      </c>
      <c r="V13" s="105">
        <f>W12</f>
        <v>458.76900000000001</v>
      </c>
      <c r="W13" s="105">
        <v>458.76499999999999</v>
      </c>
      <c r="X13" s="23"/>
      <c r="Y13" s="13"/>
      <c r="Z13" s="22">
        <f t="shared" si="0"/>
        <v>0.30000000000001137</v>
      </c>
      <c r="AA13" s="6">
        <f t="shared" si="1"/>
        <v>300.00000000001137</v>
      </c>
    </row>
    <row r="14" spans="1:30" s="6" customFormat="1" ht="54.75" customHeight="1">
      <c r="A14" s="95">
        <v>6</v>
      </c>
      <c r="B14" s="96"/>
      <c r="C14" s="97">
        <f t="shared" si="6"/>
        <v>272.14999999999998</v>
      </c>
      <c r="D14" s="97">
        <v>272.45</v>
      </c>
      <c r="E14" s="99">
        <f t="shared" si="2"/>
        <v>300.00000000001137</v>
      </c>
      <c r="F14" s="97">
        <v>71.3</v>
      </c>
      <c r="G14" s="100">
        <v>15</v>
      </c>
      <c r="H14" s="100">
        <f t="shared" si="7"/>
        <v>3.7</v>
      </c>
      <c r="I14" s="104" t="s">
        <v>252</v>
      </c>
      <c r="J14" s="100" t="s">
        <v>23</v>
      </c>
      <c r="K14" s="105">
        <v>82.88</v>
      </c>
      <c r="L14" s="105">
        <v>31.547000000000001</v>
      </c>
      <c r="M14" s="105">
        <v>2.6269999999999998</v>
      </c>
      <c r="N14" s="105">
        <v>1.9039999999999999</v>
      </c>
      <c r="O14" s="105">
        <v>0.86399999999999999</v>
      </c>
      <c r="P14" s="105">
        <v>71.58</v>
      </c>
      <c r="Q14" s="105">
        <v>0.02</v>
      </c>
      <c r="R14" s="100">
        <v>0</v>
      </c>
      <c r="S14" s="97">
        <f t="shared" si="5"/>
        <v>0.02</v>
      </c>
      <c r="T14" s="97">
        <f t="shared" ref="T14:T28" si="8">U13</f>
        <v>455.065</v>
      </c>
      <c r="U14" s="105">
        <v>455.04500000000002</v>
      </c>
      <c r="V14" s="105">
        <f t="shared" ref="V14:V28" si="9">W13</f>
        <v>458.76499999999999</v>
      </c>
      <c r="W14" s="105">
        <v>458.74529999999999</v>
      </c>
      <c r="X14" s="27" t="s">
        <v>310</v>
      </c>
      <c r="Y14" s="51" t="s">
        <v>308</v>
      </c>
      <c r="Z14" s="22">
        <f t="shared" si="0"/>
        <v>5.0000000000011369E-2</v>
      </c>
      <c r="AA14" s="6">
        <f t="shared" si="1"/>
        <v>50.000000000011369</v>
      </c>
    </row>
    <row r="15" spans="1:30" s="6" customFormat="1" ht="27.75" customHeight="1">
      <c r="A15" s="94">
        <v>7</v>
      </c>
      <c r="B15" s="96">
        <v>5</v>
      </c>
      <c r="C15" s="97">
        <f t="shared" si="6"/>
        <v>272.45</v>
      </c>
      <c r="D15" s="97">
        <v>272.5</v>
      </c>
      <c r="E15" s="99">
        <f t="shared" si="2"/>
        <v>50.000000000011369</v>
      </c>
      <c r="F15" s="567" t="s">
        <v>18</v>
      </c>
      <c r="G15" s="568"/>
      <c r="H15" s="100">
        <f t="shared" si="7"/>
        <v>3.7</v>
      </c>
      <c r="I15" s="104" t="s">
        <v>78</v>
      </c>
      <c r="J15" s="106"/>
      <c r="K15" s="138"/>
      <c r="L15" s="139"/>
      <c r="M15" s="139"/>
      <c r="N15" s="139"/>
      <c r="O15" s="139"/>
      <c r="P15" s="140"/>
      <c r="Q15" s="105">
        <v>4.0000000000000001E-3</v>
      </c>
      <c r="R15" s="100">
        <v>0</v>
      </c>
      <c r="S15" s="97">
        <f t="shared" si="5"/>
        <v>4.0000000000000001E-3</v>
      </c>
      <c r="T15" s="97">
        <f t="shared" si="8"/>
        <v>455.04500000000002</v>
      </c>
      <c r="U15" s="105">
        <v>455.041</v>
      </c>
      <c r="V15" s="105">
        <f t="shared" si="9"/>
        <v>458.74529999999999</v>
      </c>
      <c r="W15" s="105">
        <v>458.74099999999999</v>
      </c>
      <c r="X15" s="23" t="s">
        <v>19</v>
      </c>
      <c r="Y15" s="13"/>
      <c r="Z15" s="22">
        <f t="shared" si="0"/>
        <v>1.3999999999999773</v>
      </c>
      <c r="AA15" s="6">
        <f t="shared" si="1"/>
        <v>1399.9999999999773</v>
      </c>
    </row>
    <row r="16" spans="1:30" s="6" customFormat="1" ht="32.25" customHeight="1">
      <c r="A16" s="95">
        <v>8</v>
      </c>
      <c r="B16" s="96"/>
      <c r="C16" s="97">
        <f t="shared" si="6"/>
        <v>272.5</v>
      </c>
      <c r="D16" s="97">
        <v>273.89999999999998</v>
      </c>
      <c r="E16" s="99">
        <f t="shared" si="2"/>
        <v>1399.9999999999773</v>
      </c>
      <c r="F16" s="97">
        <v>71.3</v>
      </c>
      <c r="G16" s="100">
        <v>14</v>
      </c>
      <c r="H16" s="100">
        <f t="shared" si="7"/>
        <v>3.7</v>
      </c>
      <c r="I16" s="104" t="s">
        <v>321</v>
      </c>
      <c r="J16" s="100" t="s">
        <v>16</v>
      </c>
      <c r="K16" s="105">
        <v>65.489999999999995</v>
      </c>
      <c r="L16" s="105">
        <v>24.465</v>
      </c>
      <c r="M16" s="105">
        <v>2.677</v>
      </c>
      <c r="N16" s="105">
        <v>1.9279999999999999</v>
      </c>
      <c r="O16" s="105">
        <v>1.093</v>
      </c>
      <c r="P16" s="105">
        <v>71.59</v>
      </c>
      <c r="Q16" s="105">
        <v>0.14599999999999999</v>
      </c>
      <c r="R16" s="100">
        <v>0</v>
      </c>
      <c r="S16" s="97">
        <f t="shared" si="5"/>
        <v>0.14599999999999999</v>
      </c>
      <c r="T16" s="97">
        <f t="shared" si="8"/>
        <v>455.041</v>
      </c>
      <c r="U16" s="105">
        <v>454.89499999999998</v>
      </c>
      <c r="V16" s="105">
        <f t="shared" si="9"/>
        <v>458.74099999999999</v>
      </c>
      <c r="W16" s="105">
        <v>458.59500000000003</v>
      </c>
      <c r="X16" s="23" t="s">
        <v>72</v>
      </c>
      <c r="Y16" s="51" t="s">
        <v>309</v>
      </c>
      <c r="Z16" s="22">
        <f t="shared" si="0"/>
        <v>5.0000000000011369E-2</v>
      </c>
      <c r="AA16" s="6">
        <f t="shared" si="1"/>
        <v>50.000000000011369</v>
      </c>
    </row>
    <row r="17" spans="1:27" s="6" customFormat="1" ht="27.75" customHeight="1">
      <c r="A17" s="94">
        <v>9</v>
      </c>
      <c r="B17" s="96">
        <v>6</v>
      </c>
      <c r="C17" s="97">
        <f t="shared" si="6"/>
        <v>273.89999999999998</v>
      </c>
      <c r="D17" s="97">
        <v>273.95</v>
      </c>
      <c r="E17" s="99">
        <f t="shared" si="2"/>
        <v>50.000000000011369</v>
      </c>
      <c r="F17" s="567" t="s">
        <v>18</v>
      </c>
      <c r="G17" s="568"/>
      <c r="H17" s="100">
        <f t="shared" si="7"/>
        <v>3.7</v>
      </c>
      <c r="I17" s="104" t="str">
        <f>I15</f>
        <v>1:12300</v>
      </c>
      <c r="J17" s="106"/>
      <c r="K17" s="138"/>
      <c r="L17" s="139"/>
      <c r="M17" s="139"/>
      <c r="N17" s="139"/>
      <c r="O17" s="139"/>
      <c r="P17" s="140"/>
      <c r="Q17" s="105">
        <v>4.0000000000000001E-3</v>
      </c>
      <c r="R17" s="100">
        <v>0</v>
      </c>
      <c r="S17" s="97">
        <f t="shared" si="5"/>
        <v>4.0000000000000001E-3</v>
      </c>
      <c r="T17" s="97">
        <f t="shared" si="8"/>
        <v>454.89499999999998</v>
      </c>
      <c r="U17" s="105">
        <v>454.89100000000002</v>
      </c>
      <c r="V17" s="105">
        <f t="shared" si="9"/>
        <v>458.59500000000003</v>
      </c>
      <c r="W17" s="105">
        <v>458.59100000000001</v>
      </c>
      <c r="X17" s="23" t="s">
        <v>19</v>
      </c>
      <c r="Y17" s="52"/>
      <c r="Z17" s="22">
        <f t="shared" si="0"/>
        <v>0.80000000000001137</v>
      </c>
      <c r="AA17" s="6">
        <f t="shared" si="1"/>
        <v>800.00000000001137</v>
      </c>
    </row>
    <row r="18" spans="1:27" s="6" customFormat="1" ht="64.5" customHeight="1">
      <c r="A18" s="95">
        <v>10</v>
      </c>
      <c r="B18" s="96"/>
      <c r="C18" s="97">
        <f t="shared" si="6"/>
        <v>273.95</v>
      </c>
      <c r="D18" s="97">
        <v>274.75</v>
      </c>
      <c r="E18" s="99">
        <f t="shared" si="2"/>
        <v>800.00000000001137</v>
      </c>
      <c r="F18" s="97">
        <v>71.3</v>
      </c>
      <c r="G18" s="100">
        <v>15</v>
      </c>
      <c r="H18" s="100">
        <f t="shared" si="7"/>
        <v>3.7</v>
      </c>
      <c r="I18" s="141" t="str">
        <f>I14</f>
        <v>1:15000</v>
      </c>
      <c r="J18" s="107" t="str">
        <f>J14</f>
        <v>2.00:1</v>
      </c>
      <c r="K18" s="105">
        <f>K14</f>
        <v>82.88</v>
      </c>
      <c r="L18" s="105">
        <v>31.547000000000001</v>
      </c>
      <c r="M18" s="105">
        <v>2.6269999999999998</v>
      </c>
      <c r="N18" s="105">
        <v>1.9039999999999999</v>
      </c>
      <c r="O18" s="105">
        <v>0.86399999999999999</v>
      </c>
      <c r="P18" s="105">
        <v>71.58</v>
      </c>
      <c r="Q18" s="105">
        <v>5.2999999999999999E-2</v>
      </c>
      <c r="R18" s="100">
        <v>0</v>
      </c>
      <c r="S18" s="97">
        <f t="shared" si="5"/>
        <v>5.2999999999999999E-2</v>
      </c>
      <c r="T18" s="97">
        <f t="shared" si="8"/>
        <v>454.89100000000002</v>
      </c>
      <c r="U18" s="105">
        <v>454.83800000000002</v>
      </c>
      <c r="V18" s="105">
        <f t="shared" si="9"/>
        <v>458.59100000000001</v>
      </c>
      <c r="W18" s="105">
        <v>458.53800000000001</v>
      </c>
      <c r="X18" s="23" t="s">
        <v>310</v>
      </c>
      <c r="Y18" s="51" t="s">
        <v>73</v>
      </c>
      <c r="Z18" s="22">
        <f t="shared" si="0"/>
        <v>5.0000000000011369E-2</v>
      </c>
      <c r="AA18" s="6">
        <f t="shared" si="1"/>
        <v>50.000000000011369</v>
      </c>
    </row>
    <row r="19" spans="1:27" s="6" customFormat="1" ht="27.75" customHeight="1">
      <c r="A19" s="94">
        <v>11</v>
      </c>
      <c r="B19" s="96">
        <v>7</v>
      </c>
      <c r="C19" s="97">
        <f t="shared" si="6"/>
        <v>274.75</v>
      </c>
      <c r="D19" s="97">
        <v>274.8</v>
      </c>
      <c r="E19" s="99">
        <f t="shared" si="2"/>
        <v>50.000000000011369</v>
      </c>
      <c r="F19" s="567" t="s">
        <v>18</v>
      </c>
      <c r="G19" s="568"/>
      <c r="H19" s="100">
        <f t="shared" si="7"/>
        <v>3.7</v>
      </c>
      <c r="I19" s="104" t="str">
        <f>I13</f>
        <v>1:13650</v>
      </c>
      <c r="J19" s="106"/>
      <c r="K19" s="138"/>
      <c r="L19" s="139"/>
      <c r="M19" s="139"/>
      <c r="N19" s="139"/>
      <c r="O19" s="139"/>
      <c r="P19" s="140"/>
      <c r="Q19" s="105">
        <v>4.0000000000000001E-3</v>
      </c>
      <c r="R19" s="100">
        <v>0</v>
      </c>
      <c r="S19" s="97">
        <f t="shared" si="5"/>
        <v>4.0000000000000001E-3</v>
      </c>
      <c r="T19" s="97">
        <f t="shared" si="8"/>
        <v>454.83800000000002</v>
      </c>
      <c r="U19" s="134">
        <v>454.834</v>
      </c>
      <c r="V19" s="105">
        <f t="shared" si="9"/>
        <v>458.53800000000001</v>
      </c>
      <c r="W19" s="105">
        <v>458.53399999999999</v>
      </c>
      <c r="Y19" s="52"/>
      <c r="Z19" s="22">
        <f t="shared" si="0"/>
        <v>1.25</v>
      </c>
      <c r="AA19" s="6">
        <f t="shared" si="1"/>
        <v>1250</v>
      </c>
    </row>
    <row r="20" spans="1:27" s="6" customFormat="1" ht="49.5" customHeight="1">
      <c r="A20" s="95">
        <v>12</v>
      </c>
      <c r="B20" s="96"/>
      <c r="C20" s="97">
        <f t="shared" si="6"/>
        <v>274.8</v>
      </c>
      <c r="D20" s="97">
        <v>276.05</v>
      </c>
      <c r="E20" s="99">
        <f t="shared" si="2"/>
        <v>1250</v>
      </c>
      <c r="F20" s="97">
        <v>71.3</v>
      </c>
      <c r="G20" s="100">
        <v>14.5</v>
      </c>
      <c r="H20" s="100">
        <f t="shared" si="7"/>
        <v>3.7</v>
      </c>
      <c r="I20" s="104" t="str">
        <f>I12</f>
        <v>1:12300</v>
      </c>
      <c r="J20" s="100" t="s">
        <v>21</v>
      </c>
      <c r="K20" s="105">
        <v>74.19</v>
      </c>
      <c r="L20" s="105">
        <v>27.841000000000001</v>
      </c>
      <c r="M20" s="105">
        <v>2.665</v>
      </c>
      <c r="N20" s="105">
        <v>1.9219999999999999</v>
      </c>
      <c r="O20" s="105">
        <v>0.96299999999999997</v>
      </c>
      <c r="P20" s="105">
        <v>71.424999999999997</v>
      </c>
      <c r="Q20" s="105">
        <v>0.10199999999999999</v>
      </c>
      <c r="R20" s="100">
        <v>0</v>
      </c>
      <c r="S20" s="97">
        <f t="shared" si="5"/>
        <v>0.10199999999999999</v>
      </c>
      <c r="T20" s="97">
        <f t="shared" si="8"/>
        <v>454.834</v>
      </c>
      <c r="U20" s="105">
        <v>454.73200000000003</v>
      </c>
      <c r="V20" s="105">
        <f t="shared" si="9"/>
        <v>458.53399999999999</v>
      </c>
      <c r="W20" s="105">
        <v>458.43200000000002</v>
      </c>
      <c r="X20" s="23" t="s">
        <v>38</v>
      </c>
      <c r="Y20" s="51" t="s">
        <v>307</v>
      </c>
      <c r="Z20" s="22">
        <f t="shared" si="0"/>
        <v>5.0000000000011369E-2</v>
      </c>
      <c r="AA20" s="6">
        <f t="shared" si="1"/>
        <v>50.000000000011369</v>
      </c>
    </row>
    <row r="21" spans="1:27" s="6" customFormat="1" ht="24" customHeight="1">
      <c r="A21" s="94">
        <v>13</v>
      </c>
      <c r="B21" s="96">
        <v>8</v>
      </c>
      <c r="C21" s="97">
        <f t="shared" si="6"/>
        <v>276.05</v>
      </c>
      <c r="D21" s="97">
        <v>276.10000000000002</v>
      </c>
      <c r="E21" s="99">
        <f t="shared" si="2"/>
        <v>50.000000000011369</v>
      </c>
      <c r="F21" s="567" t="s">
        <v>18</v>
      </c>
      <c r="G21" s="568"/>
      <c r="H21" s="100">
        <f t="shared" si="7"/>
        <v>3.7</v>
      </c>
      <c r="I21" s="104" t="str">
        <f>I13</f>
        <v>1:13650</v>
      </c>
      <c r="J21" s="106"/>
      <c r="K21" s="138"/>
      <c r="L21" s="139"/>
      <c r="M21" s="139"/>
      <c r="N21" s="139"/>
      <c r="O21" s="139"/>
      <c r="P21" s="140"/>
      <c r="Q21" s="105">
        <v>4.0000000000000001E-3</v>
      </c>
      <c r="R21" s="100">
        <v>0</v>
      </c>
      <c r="S21" s="97">
        <f t="shared" si="5"/>
        <v>4.0000000000000001E-3</v>
      </c>
      <c r="T21" s="97">
        <f t="shared" si="8"/>
        <v>454.73200000000003</v>
      </c>
      <c r="U21" s="105">
        <v>454.72800000000001</v>
      </c>
      <c r="V21" s="105">
        <f t="shared" si="9"/>
        <v>458.43200000000002</v>
      </c>
      <c r="W21" s="105">
        <v>458.428</v>
      </c>
      <c r="X21" s="23" t="s">
        <v>19</v>
      </c>
      <c r="Y21" s="13"/>
      <c r="Z21" s="22">
        <f t="shared" si="0"/>
        <v>0.94999999999998863</v>
      </c>
      <c r="AA21" s="6">
        <f t="shared" si="1"/>
        <v>949.99999999998863</v>
      </c>
    </row>
    <row r="22" spans="1:27" s="6" customFormat="1" ht="33" customHeight="1">
      <c r="A22" s="95">
        <v>14</v>
      </c>
      <c r="B22" s="96"/>
      <c r="C22" s="97">
        <f t="shared" si="6"/>
        <v>276.10000000000002</v>
      </c>
      <c r="D22" s="97">
        <v>277.05</v>
      </c>
      <c r="E22" s="99">
        <f t="shared" si="2"/>
        <v>949.99999999998863</v>
      </c>
      <c r="F22" s="97">
        <v>71.3</v>
      </c>
      <c r="G22" s="100">
        <v>15</v>
      </c>
      <c r="H22" s="100">
        <f t="shared" si="7"/>
        <v>3.7</v>
      </c>
      <c r="I22" s="104" t="str">
        <f>I18</f>
        <v>1:15000</v>
      </c>
      <c r="J22" s="107" t="s">
        <v>23</v>
      </c>
      <c r="K22" s="105">
        <v>82.88</v>
      </c>
      <c r="L22" s="105">
        <v>31.547000000000001</v>
      </c>
      <c r="M22" s="105">
        <v>2.6269999999999998</v>
      </c>
      <c r="N22" s="105">
        <v>1.9039999999999999</v>
      </c>
      <c r="O22" s="105">
        <v>0.86399999999999999</v>
      </c>
      <c r="P22" s="105">
        <v>71.58</v>
      </c>
      <c r="Q22" s="105">
        <v>6.3E-2</v>
      </c>
      <c r="R22" s="100">
        <v>0</v>
      </c>
      <c r="S22" s="97">
        <f t="shared" si="5"/>
        <v>6.3E-2</v>
      </c>
      <c r="T22" s="97">
        <f t="shared" si="8"/>
        <v>454.72800000000001</v>
      </c>
      <c r="U22" s="105">
        <v>454.66500000000002</v>
      </c>
      <c r="V22" s="105">
        <f t="shared" si="9"/>
        <v>458.428</v>
      </c>
      <c r="W22" s="105">
        <v>458.36500000000001</v>
      </c>
      <c r="X22" s="23" t="s">
        <v>310</v>
      </c>
      <c r="Y22" s="51" t="s">
        <v>74</v>
      </c>
      <c r="Z22" s="22">
        <f t="shared" si="0"/>
        <v>5.0000000000011369E-2</v>
      </c>
      <c r="AA22" s="6">
        <f t="shared" si="1"/>
        <v>50.000000000011369</v>
      </c>
    </row>
    <row r="23" spans="1:27" s="6" customFormat="1" ht="30.75" customHeight="1">
      <c r="A23" s="94">
        <v>15</v>
      </c>
      <c r="B23" s="96">
        <v>9</v>
      </c>
      <c r="C23" s="97">
        <f t="shared" si="6"/>
        <v>277.05</v>
      </c>
      <c r="D23" s="97">
        <v>277.10000000000002</v>
      </c>
      <c r="E23" s="99">
        <f t="shared" si="2"/>
        <v>50.000000000011369</v>
      </c>
      <c r="F23" s="567" t="s">
        <v>18</v>
      </c>
      <c r="G23" s="568"/>
      <c r="H23" s="100">
        <f t="shared" si="7"/>
        <v>3.7</v>
      </c>
      <c r="I23" s="104" t="str">
        <f>I19</f>
        <v>1:13650</v>
      </c>
      <c r="J23" s="106"/>
      <c r="K23" s="138"/>
      <c r="L23" s="139"/>
      <c r="M23" s="139"/>
      <c r="N23" s="139"/>
      <c r="O23" s="139"/>
      <c r="P23" s="140"/>
      <c r="Q23" s="105">
        <v>4.0000000000000001E-3</v>
      </c>
      <c r="R23" s="100">
        <v>0</v>
      </c>
      <c r="S23" s="97">
        <f t="shared" si="5"/>
        <v>4.0000000000000001E-3</v>
      </c>
      <c r="T23" s="97">
        <f t="shared" si="8"/>
        <v>454.66500000000002</v>
      </c>
      <c r="U23" s="105">
        <v>454.661</v>
      </c>
      <c r="V23" s="105">
        <f t="shared" si="9"/>
        <v>458.36500000000001</v>
      </c>
      <c r="W23" s="105">
        <v>458.36099999999999</v>
      </c>
      <c r="Y23" s="13"/>
      <c r="Z23" s="22">
        <f t="shared" si="0"/>
        <v>0.29999999999995453</v>
      </c>
      <c r="AA23" s="6">
        <f t="shared" si="1"/>
        <v>299.99999999995453</v>
      </c>
    </row>
    <row r="24" spans="1:27" s="6" customFormat="1" ht="47.25" customHeight="1">
      <c r="A24" s="95">
        <v>16</v>
      </c>
      <c r="B24" s="96"/>
      <c r="C24" s="97">
        <f t="shared" si="6"/>
        <v>277.10000000000002</v>
      </c>
      <c r="D24" s="97">
        <v>277.39999999999998</v>
      </c>
      <c r="E24" s="99">
        <f t="shared" si="2"/>
        <v>299.99999999995453</v>
      </c>
      <c r="F24" s="97">
        <v>71.3</v>
      </c>
      <c r="G24" s="100">
        <f>G20</f>
        <v>14.5</v>
      </c>
      <c r="H24" s="100">
        <f t="shared" si="7"/>
        <v>3.7</v>
      </c>
      <c r="I24" s="104" t="str">
        <f>I17</f>
        <v>1:12300</v>
      </c>
      <c r="J24" s="100" t="str">
        <f>J20</f>
        <v>1.50:1</v>
      </c>
      <c r="K24" s="105">
        <v>74.19</v>
      </c>
      <c r="L24" s="105">
        <v>27.841000000000001</v>
      </c>
      <c r="M24" s="105">
        <v>2.665</v>
      </c>
      <c r="N24" s="105">
        <v>1.9219999999999999</v>
      </c>
      <c r="O24" s="105">
        <v>0.96299999999999997</v>
      </c>
      <c r="P24" s="105">
        <v>71.424999999999997</v>
      </c>
      <c r="Q24" s="105">
        <v>2.4E-2</v>
      </c>
      <c r="R24" s="100">
        <v>0</v>
      </c>
      <c r="S24" s="97">
        <f t="shared" si="5"/>
        <v>2.4E-2</v>
      </c>
      <c r="T24" s="97">
        <f t="shared" si="8"/>
        <v>454.661</v>
      </c>
      <c r="U24" s="134">
        <v>454.637</v>
      </c>
      <c r="V24" s="105">
        <f t="shared" si="9"/>
        <v>458.36099999999999</v>
      </c>
      <c r="W24" s="105">
        <v>458.33699999999999</v>
      </c>
      <c r="X24" s="23" t="s">
        <v>108</v>
      </c>
      <c r="Y24" s="51" t="s">
        <v>41</v>
      </c>
      <c r="Z24" s="22">
        <f t="shared" si="0"/>
        <v>5.0000000000011369E-2</v>
      </c>
      <c r="AA24" s="6">
        <f t="shared" si="1"/>
        <v>50.000000000011369</v>
      </c>
    </row>
    <row r="25" spans="1:27" s="6" customFormat="1" ht="43.5" customHeight="1">
      <c r="A25" s="94">
        <v>17</v>
      </c>
      <c r="B25" s="96">
        <v>10</v>
      </c>
      <c r="C25" s="97">
        <f t="shared" si="6"/>
        <v>277.39999999999998</v>
      </c>
      <c r="D25" s="97">
        <v>277.45</v>
      </c>
      <c r="E25" s="99">
        <f t="shared" si="2"/>
        <v>50.000000000011369</v>
      </c>
      <c r="F25" s="567" t="s">
        <v>18</v>
      </c>
      <c r="G25" s="568"/>
      <c r="H25" s="100">
        <f t="shared" si="7"/>
        <v>3.7</v>
      </c>
      <c r="I25" s="104" t="str">
        <f>I19</f>
        <v>1:13650</v>
      </c>
      <c r="J25" s="106"/>
      <c r="K25" s="138"/>
      <c r="L25" s="139"/>
      <c r="M25" s="139"/>
      <c r="N25" s="139"/>
      <c r="O25" s="139"/>
      <c r="P25" s="140"/>
      <c r="Q25" s="105">
        <v>4.0000000000000001E-3</v>
      </c>
      <c r="R25" s="100">
        <v>0</v>
      </c>
      <c r="S25" s="97">
        <f t="shared" si="5"/>
        <v>4.0000000000000001E-3</v>
      </c>
      <c r="T25" s="97">
        <f t="shared" si="8"/>
        <v>454.637</v>
      </c>
      <c r="U25" s="105">
        <v>454.63299999999998</v>
      </c>
      <c r="V25" s="105">
        <f t="shared" si="9"/>
        <v>458.33699999999999</v>
      </c>
      <c r="W25" s="105">
        <v>458.33300000000003</v>
      </c>
      <c r="X25" s="23"/>
      <c r="Y25" s="13"/>
      <c r="Z25" s="22">
        <f t="shared" si="0"/>
        <v>1.2750000000000341</v>
      </c>
      <c r="AA25" s="6">
        <f t="shared" si="1"/>
        <v>1275.0000000000341</v>
      </c>
    </row>
    <row r="26" spans="1:27" s="6" customFormat="1" ht="49.5" customHeight="1">
      <c r="A26" s="95">
        <v>18</v>
      </c>
      <c r="B26" s="96"/>
      <c r="C26" s="97">
        <f t="shared" si="6"/>
        <v>277.45</v>
      </c>
      <c r="D26" s="97">
        <v>278.72500000000002</v>
      </c>
      <c r="E26" s="99">
        <f t="shared" si="2"/>
        <v>1275.0000000000341</v>
      </c>
      <c r="F26" s="97">
        <v>71.3</v>
      </c>
      <c r="G26" s="100">
        <v>15</v>
      </c>
      <c r="H26" s="100">
        <f t="shared" si="7"/>
        <v>3.7</v>
      </c>
      <c r="I26" s="104" t="str">
        <f>I22</f>
        <v>1:15000</v>
      </c>
      <c r="J26" s="100" t="s">
        <v>23</v>
      </c>
      <c r="K26" s="105">
        <f>K22</f>
        <v>82.88</v>
      </c>
      <c r="L26" s="105">
        <v>31.547000000000001</v>
      </c>
      <c r="M26" s="105">
        <v>2.6269999999999998</v>
      </c>
      <c r="N26" s="105">
        <v>1.9039999999999999</v>
      </c>
      <c r="O26" s="105">
        <v>0.86399999999999999</v>
      </c>
      <c r="P26" s="105">
        <v>71.58</v>
      </c>
      <c r="Q26" s="105">
        <v>8.5000000000000006E-2</v>
      </c>
      <c r="R26" s="100">
        <v>0</v>
      </c>
      <c r="S26" s="97">
        <f t="shared" si="5"/>
        <v>8.5000000000000006E-2</v>
      </c>
      <c r="T26" s="97">
        <f t="shared" si="8"/>
        <v>454.63299999999998</v>
      </c>
      <c r="U26" s="105">
        <v>454.291</v>
      </c>
      <c r="V26" s="105">
        <f t="shared" si="9"/>
        <v>458.33300000000003</v>
      </c>
      <c r="W26" s="105">
        <v>457.99099999999999</v>
      </c>
      <c r="X26" s="23" t="s">
        <v>108</v>
      </c>
      <c r="Y26" s="51" t="s">
        <v>75</v>
      </c>
      <c r="Z26" s="22">
        <f>D27-C27</f>
        <v>4.9999999999954525E-2</v>
      </c>
      <c r="AA26" s="6">
        <f t="shared" si="1"/>
        <v>49.999999999954525</v>
      </c>
    </row>
    <row r="27" spans="1:27" s="6" customFormat="1" ht="33" customHeight="1">
      <c r="A27" s="94">
        <v>19</v>
      </c>
      <c r="B27" s="96">
        <v>11</v>
      </c>
      <c r="C27" s="97">
        <f t="shared" si="6"/>
        <v>278.72500000000002</v>
      </c>
      <c r="D27" s="97">
        <v>278.77499999999998</v>
      </c>
      <c r="E27" s="99">
        <f t="shared" si="2"/>
        <v>49.999999999954525</v>
      </c>
      <c r="F27" s="567" t="s">
        <v>18</v>
      </c>
      <c r="G27" s="568"/>
      <c r="H27" s="100">
        <f t="shared" si="7"/>
        <v>3.7</v>
      </c>
      <c r="I27" s="104" t="str">
        <f>I25</f>
        <v>1:13650</v>
      </c>
      <c r="J27" s="106"/>
      <c r="K27" s="138"/>
      <c r="L27" s="139"/>
      <c r="M27" s="139"/>
      <c r="N27" s="139"/>
      <c r="O27" s="139"/>
      <c r="P27" s="140"/>
      <c r="Q27" s="105">
        <v>4.0000000000000001E-3</v>
      </c>
      <c r="R27" s="100">
        <v>0</v>
      </c>
      <c r="S27" s="97">
        <f t="shared" si="5"/>
        <v>4.0000000000000001E-3</v>
      </c>
      <c r="T27" s="97">
        <f t="shared" si="8"/>
        <v>454.291</v>
      </c>
      <c r="U27" s="105">
        <v>454.28699999999998</v>
      </c>
      <c r="V27" s="105">
        <f t="shared" si="9"/>
        <v>457.99099999999999</v>
      </c>
      <c r="W27" s="105">
        <v>457.98700000000002</v>
      </c>
      <c r="Y27" s="13"/>
      <c r="Z27" s="22" t="e">
        <f>#REF!-#REF!</f>
        <v>#REF!</v>
      </c>
      <c r="AA27" s="6" t="e">
        <f t="shared" si="1"/>
        <v>#REF!</v>
      </c>
    </row>
    <row r="28" spans="1:27" s="6" customFormat="1" ht="45">
      <c r="A28" s="94">
        <v>21</v>
      </c>
      <c r="B28" s="96">
        <v>12</v>
      </c>
      <c r="C28" s="97">
        <f>D27</f>
        <v>278.77499999999998</v>
      </c>
      <c r="D28" s="97">
        <v>279</v>
      </c>
      <c r="E28" s="99">
        <v>225</v>
      </c>
      <c r="F28" s="97">
        <v>71.3</v>
      </c>
      <c r="G28" s="121">
        <f>G24</f>
        <v>14.5</v>
      </c>
      <c r="H28" s="100">
        <f t="shared" ref="H28" si="10">H27</f>
        <v>3.7</v>
      </c>
      <c r="I28" s="104" t="str">
        <f>I20</f>
        <v>1:12300</v>
      </c>
      <c r="J28" s="107" t="s">
        <v>21</v>
      </c>
      <c r="K28" s="105">
        <f>K24</f>
        <v>74.19</v>
      </c>
      <c r="L28" s="105">
        <v>27.841000000000001</v>
      </c>
      <c r="M28" s="105">
        <v>2.665</v>
      </c>
      <c r="N28" s="105">
        <v>1.9219999999999999</v>
      </c>
      <c r="O28" s="105">
        <v>0.96299999999999997</v>
      </c>
      <c r="P28" s="105">
        <v>71.424999999999997</v>
      </c>
      <c r="Q28" s="105">
        <v>1.7999999999999999E-2</v>
      </c>
      <c r="R28" s="100">
        <v>0</v>
      </c>
      <c r="S28" s="97">
        <f t="shared" si="5"/>
        <v>1.7999999999999999E-2</v>
      </c>
      <c r="T28" s="97">
        <f t="shared" si="8"/>
        <v>454.28699999999998</v>
      </c>
      <c r="U28" s="105">
        <v>454.26900000000001</v>
      </c>
      <c r="V28" s="105">
        <f t="shared" si="9"/>
        <v>457.98700000000002</v>
      </c>
      <c r="W28" s="105">
        <v>457.96899999999999</v>
      </c>
      <c r="X28" s="23" t="s">
        <v>108</v>
      </c>
      <c r="Y28" s="51" t="s">
        <v>41</v>
      </c>
      <c r="Z28" s="22">
        <f>D29-C29</f>
        <v>5.0000000000011369E-2</v>
      </c>
      <c r="AA28" s="6">
        <f t="shared" si="1"/>
        <v>50.000000000011369</v>
      </c>
    </row>
    <row r="29" spans="1:27" s="6" customFormat="1" ht="48.75" customHeight="1">
      <c r="A29" s="95">
        <v>22</v>
      </c>
      <c r="B29" s="109"/>
      <c r="C29" s="97">
        <f>D28</f>
        <v>279</v>
      </c>
      <c r="D29" s="97">
        <v>279.05</v>
      </c>
      <c r="E29" s="99">
        <f>AA28</f>
        <v>50.000000000011369</v>
      </c>
      <c r="F29" s="636" t="s">
        <v>18</v>
      </c>
      <c r="G29" s="637"/>
      <c r="H29" s="100">
        <v>3.7</v>
      </c>
      <c r="I29" s="104" t="s">
        <v>79</v>
      </c>
      <c r="J29" s="109"/>
      <c r="K29" s="109"/>
      <c r="L29" s="109"/>
      <c r="M29" s="109"/>
      <c r="N29" s="109"/>
      <c r="O29" s="109"/>
      <c r="P29" s="109"/>
      <c r="Q29" s="105">
        <v>5.0000000000000001E-3</v>
      </c>
      <c r="R29" s="100">
        <v>0</v>
      </c>
      <c r="S29" s="97">
        <f t="shared" si="5"/>
        <v>5.0000000000000001E-3</v>
      </c>
      <c r="T29" s="97">
        <f>U28</f>
        <v>454.26900000000001</v>
      </c>
      <c r="U29" s="105">
        <v>454.26400000000001</v>
      </c>
      <c r="V29" s="105">
        <f>W28</f>
        <v>457.96899999999999</v>
      </c>
      <c r="W29" s="105">
        <v>457.964</v>
      </c>
      <c r="X29" s="23"/>
      <c r="Y29" s="51"/>
      <c r="Z29" s="22" t="e">
        <f t="shared" si="0"/>
        <v>#VALUE!</v>
      </c>
      <c r="AA29" s="6" t="e">
        <f t="shared" si="1"/>
        <v>#VALUE!</v>
      </c>
    </row>
    <row r="30" spans="1:27" s="6" customFormat="1" ht="75">
      <c r="A30" s="94">
        <v>23</v>
      </c>
      <c r="B30" s="96">
        <v>13</v>
      </c>
      <c r="C30" s="97">
        <f t="shared" si="6"/>
        <v>279.05</v>
      </c>
      <c r="D30" s="97" t="s">
        <v>71</v>
      </c>
      <c r="E30" s="99">
        <v>69</v>
      </c>
      <c r="F30" s="97">
        <v>71.3</v>
      </c>
      <c r="G30" s="121">
        <v>14</v>
      </c>
      <c r="H30" s="100">
        <f t="shared" ref="H30" si="11">H28</f>
        <v>3.7</v>
      </c>
      <c r="I30" s="104" t="s">
        <v>320</v>
      </c>
      <c r="J30" s="107" t="s">
        <v>16</v>
      </c>
      <c r="K30" s="105">
        <v>65.489999999999995</v>
      </c>
      <c r="L30" s="105">
        <v>24.465</v>
      </c>
      <c r="M30" s="105">
        <v>2.677</v>
      </c>
      <c r="N30" s="105">
        <v>1.9279999999999999</v>
      </c>
      <c r="O30" s="105">
        <v>1.093</v>
      </c>
      <c r="P30" s="105">
        <v>71.59</v>
      </c>
      <c r="Q30" s="142">
        <v>7.0000000000000001E-3</v>
      </c>
      <c r="R30" s="143">
        <v>0</v>
      </c>
      <c r="S30" s="144">
        <f t="shared" si="5"/>
        <v>7.0000000000000001E-3</v>
      </c>
      <c r="T30" s="144">
        <f>U29</f>
        <v>454.26400000000001</v>
      </c>
      <c r="U30" s="142">
        <v>454.29700000000003</v>
      </c>
      <c r="V30" s="142">
        <f>W29</f>
        <v>457.964</v>
      </c>
      <c r="W30" s="142">
        <v>457.95699999999999</v>
      </c>
      <c r="X30" s="127" t="s">
        <v>312</v>
      </c>
      <c r="Y30" s="64" t="s">
        <v>41</v>
      </c>
      <c r="Z30" s="22">
        <f>D31-C31</f>
        <v>0</v>
      </c>
      <c r="AA30" s="6">
        <f t="shared" si="1"/>
        <v>0</v>
      </c>
    </row>
    <row r="31" spans="1:27" s="49" customFormat="1" ht="21.75" customHeight="1">
      <c r="A31" s="40"/>
      <c r="B31" s="55"/>
      <c r="C31" s="42"/>
      <c r="D31" s="42"/>
      <c r="E31" s="43"/>
      <c r="F31" s="58"/>
      <c r="G31" s="59"/>
      <c r="H31" s="44"/>
      <c r="I31" s="45"/>
      <c r="J31" s="61"/>
      <c r="K31" s="62"/>
      <c r="L31" s="62"/>
      <c r="M31" s="62"/>
      <c r="N31" s="62"/>
      <c r="O31" s="62"/>
      <c r="P31" s="62"/>
      <c r="Q31" s="62"/>
      <c r="R31" s="59"/>
      <c r="S31" s="58"/>
      <c r="T31" s="58"/>
      <c r="U31" s="62"/>
      <c r="V31" s="62"/>
      <c r="W31" s="62"/>
      <c r="X31" s="59"/>
      <c r="Y31" s="63"/>
    </row>
    <row r="32" spans="1:27" s="49" customFormat="1" ht="21.75" customHeight="1">
      <c r="A32" s="40"/>
      <c r="B32" s="588" t="s">
        <v>92</v>
      </c>
      <c r="C32" s="588"/>
      <c r="D32" s="588"/>
      <c r="E32" s="588"/>
      <c r="F32" s="588"/>
      <c r="G32" s="588"/>
      <c r="H32" s="588"/>
      <c r="I32" s="588"/>
      <c r="J32" s="588"/>
      <c r="K32" s="588"/>
      <c r="L32" s="588"/>
      <c r="M32" s="588"/>
      <c r="N32" s="588"/>
      <c r="O32" s="588"/>
      <c r="P32" s="588"/>
      <c r="Q32" s="588"/>
      <c r="R32" s="588"/>
      <c r="S32" s="588"/>
      <c r="T32" s="588"/>
      <c r="U32" s="588"/>
      <c r="V32" s="588"/>
      <c r="W32" s="588"/>
      <c r="X32" s="588"/>
      <c r="Y32" s="588"/>
    </row>
    <row r="33" spans="1:25" s="49" customFormat="1" ht="24" customHeight="1">
      <c r="A33" s="40"/>
      <c r="B33" s="588" t="s">
        <v>313</v>
      </c>
      <c r="C33" s="588"/>
      <c r="D33" s="588"/>
      <c r="E33" s="588"/>
      <c r="F33" s="588"/>
      <c r="G33" s="588"/>
      <c r="H33" s="588"/>
      <c r="I33" s="588"/>
      <c r="J33" s="588"/>
      <c r="K33" s="588"/>
      <c r="L33" s="588"/>
      <c r="M33" s="588"/>
      <c r="N33" s="588"/>
      <c r="O33" s="588"/>
      <c r="P33" s="588"/>
      <c r="Q33" s="588"/>
      <c r="R33" s="588"/>
      <c r="S33" s="588"/>
      <c r="T33" s="588"/>
      <c r="U33" s="588"/>
      <c r="V33" s="588"/>
      <c r="W33" s="588"/>
      <c r="X33" s="588"/>
      <c r="Y33" s="588"/>
    </row>
    <row r="34" spans="1:25" s="6" customFormat="1" ht="41.25" customHeight="1">
      <c r="A34" s="7"/>
      <c r="B34" s="643" t="s">
        <v>314</v>
      </c>
      <c r="C34" s="643"/>
      <c r="D34" s="643"/>
      <c r="E34" s="643"/>
      <c r="F34" s="643"/>
      <c r="G34" s="643"/>
      <c r="H34" s="643"/>
      <c r="I34" s="643"/>
      <c r="J34" s="643"/>
      <c r="K34" s="643"/>
      <c r="L34" s="643"/>
      <c r="M34" s="643"/>
      <c r="N34" s="643"/>
      <c r="O34" s="643"/>
      <c r="P34" s="643"/>
      <c r="Q34" s="643"/>
      <c r="R34" s="643"/>
      <c r="S34" s="643"/>
      <c r="T34" s="643"/>
      <c r="U34" s="643"/>
      <c r="V34" s="643"/>
      <c r="W34" s="643"/>
      <c r="X34" s="643"/>
      <c r="Y34" s="643"/>
    </row>
    <row r="35" spans="1:25" s="6" customFormat="1" ht="32.1" customHeight="1">
      <c r="A35" s="7"/>
      <c r="B35" s="643" t="s">
        <v>315</v>
      </c>
      <c r="C35" s="643"/>
      <c r="D35" s="643"/>
      <c r="E35" s="643"/>
      <c r="F35" s="643"/>
      <c r="G35" s="643"/>
      <c r="H35" s="643"/>
      <c r="I35" s="643"/>
      <c r="J35" s="643"/>
      <c r="K35" s="643"/>
      <c r="L35" s="643"/>
      <c r="M35" s="643"/>
      <c r="N35" s="643"/>
      <c r="O35" s="643"/>
      <c r="P35" s="643"/>
      <c r="Q35" s="643"/>
      <c r="R35" s="643"/>
      <c r="S35" s="643"/>
      <c r="T35" s="643"/>
      <c r="U35" s="643"/>
      <c r="V35" s="643"/>
      <c r="W35" s="643"/>
      <c r="X35" s="643"/>
      <c r="Y35" s="643"/>
    </row>
    <row r="36" spans="1:25" s="6" customFormat="1" ht="25.5" customHeight="1">
      <c r="A36" s="7"/>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1:25" s="6" customFormat="1" ht="28.5" customHeight="1">
      <c r="A37" s="7"/>
      <c r="B37" s="17"/>
      <c r="C37" s="566"/>
      <c r="D37" s="566"/>
      <c r="E37" s="566"/>
      <c r="F37" s="566"/>
      <c r="G37" s="16"/>
      <c r="H37" s="10"/>
      <c r="I37" s="30"/>
      <c r="J37" s="11"/>
      <c r="K37" s="66"/>
      <c r="L37" s="66"/>
      <c r="M37" s="644" t="s">
        <v>24</v>
      </c>
      <c r="N37" s="644"/>
      <c r="O37" s="66"/>
      <c r="P37" s="66"/>
      <c r="Q37" s="644" t="s">
        <v>318</v>
      </c>
      <c r="R37" s="644"/>
      <c r="S37" s="644"/>
      <c r="T37" s="644"/>
      <c r="U37" s="66"/>
      <c r="V37" s="66"/>
      <c r="W37" s="66"/>
      <c r="X37" s="12"/>
      <c r="Y37" s="33"/>
    </row>
    <row r="38" spans="1:25" s="6" customFormat="1" ht="32.1" customHeight="1">
      <c r="A38" s="7"/>
      <c r="B38" s="7"/>
      <c r="C38" s="66"/>
      <c r="D38" s="66"/>
      <c r="E38" s="9"/>
      <c r="F38" s="66"/>
      <c r="G38" s="10"/>
      <c r="H38" s="10"/>
      <c r="I38" s="30"/>
      <c r="J38" s="11"/>
      <c r="K38" s="66"/>
      <c r="L38" s="644" t="s">
        <v>319</v>
      </c>
      <c r="M38" s="644"/>
      <c r="N38" s="644"/>
      <c r="O38" s="644"/>
      <c r="P38" s="66"/>
      <c r="Q38" s="644"/>
      <c r="R38" s="644"/>
      <c r="S38" s="644"/>
      <c r="T38" s="644"/>
      <c r="U38" s="66"/>
      <c r="V38" s="66"/>
      <c r="W38" s="66"/>
      <c r="X38" s="12"/>
    </row>
    <row r="39" spans="1:25" s="6" customFormat="1" ht="43.5" customHeight="1">
      <c r="A39" s="7"/>
      <c r="B39" s="7"/>
      <c r="C39" s="66"/>
      <c r="D39" s="66"/>
      <c r="E39" s="9"/>
      <c r="F39" s="66"/>
      <c r="G39" s="10"/>
      <c r="H39" s="10"/>
      <c r="I39" s="30"/>
      <c r="J39" s="11"/>
      <c r="K39" s="66"/>
      <c r="L39" s="644"/>
      <c r="M39" s="644"/>
      <c r="N39" s="644"/>
      <c r="O39" s="644"/>
      <c r="P39" s="66"/>
      <c r="Q39" s="644"/>
      <c r="R39" s="644"/>
      <c r="S39" s="644"/>
      <c r="T39" s="644"/>
      <c r="U39" s="66"/>
      <c r="V39" s="66"/>
      <c r="W39" s="66"/>
      <c r="X39" s="12"/>
    </row>
    <row r="40" spans="1:25" s="6" customFormat="1" ht="32.1" customHeight="1">
      <c r="A40" s="7"/>
      <c r="B40" s="7"/>
      <c r="C40" s="66"/>
      <c r="D40" s="66"/>
      <c r="E40" s="9"/>
      <c r="F40" s="66"/>
      <c r="G40" s="10"/>
      <c r="H40" s="10"/>
      <c r="I40" s="66"/>
      <c r="J40" s="11" t="s">
        <v>22</v>
      </c>
      <c r="K40" s="66"/>
      <c r="L40" s="644"/>
      <c r="M40" s="644"/>
      <c r="N40" s="644"/>
      <c r="O40" s="644"/>
      <c r="P40" s="66"/>
      <c r="Q40" s="644"/>
      <c r="R40" s="644"/>
      <c r="S40" s="644"/>
      <c r="T40" s="644"/>
      <c r="U40" s="66"/>
      <c r="V40" s="66"/>
      <c r="W40" s="66"/>
      <c r="X40" s="12"/>
    </row>
    <row r="41" spans="1:25" s="6" customFormat="1" ht="32.1" customHeight="1">
      <c r="A41" s="7"/>
      <c r="B41" s="7"/>
      <c r="C41" s="56"/>
      <c r="D41" s="56"/>
      <c r="E41" s="9"/>
      <c r="F41" s="56"/>
      <c r="G41" s="10"/>
      <c r="H41" s="10"/>
      <c r="I41" s="56"/>
      <c r="J41" s="11"/>
      <c r="K41" s="56"/>
      <c r="L41" s="56"/>
      <c r="M41" s="56"/>
      <c r="N41" s="56"/>
      <c r="O41" s="56"/>
      <c r="P41" s="56"/>
      <c r="Q41" s="56"/>
      <c r="R41" s="56"/>
      <c r="S41" s="56"/>
      <c r="T41" s="56"/>
      <c r="U41" s="56"/>
      <c r="V41" s="56"/>
      <c r="W41" s="56"/>
      <c r="X41" s="12"/>
    </row>
    <row r="42" spans="1:25" s="6" customFormat="1" ht="32.1" customHeight="1">
      <c r="A42" s="7"/>
      <c r="B42" s="7"/>
      <c r="C42" s="56"/>
      <c r="D42" s="56"/>
      <c r="E42" s="9"/>
      <c r="F42" s="56"/>
      <c r="G42" s="10"/>
      <c r="H42" s="10"/>
      <c r="I42" s="56"/>
      <c r="J42" s="11"/>
      <c r="K42" s="56"/>
      <c r="L42" s="56"/>
      <c r="M42" s="56"/>
      <c r="N42" s="56"/>
      <c r="O42" s="56"/>
      <c r="P42" s="56"/>
      <c r="Q42" s="56"/>
      <c r="R42" s="56"/>
      <c r="S42" s="56"/>
      <c r="T42" s="56"/>
      <c r="U42" s="56"/>
      <c r="V42" s="56"/>
      <c r="W42" s="56"/>
      <c r="X42" s="12"/>
    </row>
    <row r="43" spans="1:25" s="6" customFormat="1" ht="32.1" customHeight="1">
      <c r="A43" s="7"/>
      <c r="B43" s="7"/>
      <c r="C43" s="56"/>
      <c r="D43" s="56"/>
      <c r="E43" s="9"/>
      <c r="F43" s="56"/>
      <c r="G43" s="10"/>
      <c r="H43" s="10"/>
      <c r="I43" s="56"/>
      <c r="J43" s="11"/>
      <c r="K43" s="56"/>
      <c r="L43" s="56"/>
      <c r="M43" s="56"/>
      <c r="N43" s="56"/>
      <c r="O43" s="56"/>
      <c r="P43" s="56"/>
      <c r="Q43" s="56"/>
      <c r="R43" s="56"/>
      <c r="S43" s="56"/>
      <c r="T43" s="56"/>
      <c r="U43" s="56"/>
      <c r="V43" s="56"/>
      <c r="W43" s="56"/>
      <c r="X43" s="12"/>
    </row>
    <row r="44" spans="1:25" s="6" customFormat="1" ht="32.1" customHeight="1">
      <c r="A44" s="7"/>
      <c r="B44" s="7"/>
      <c r="C44" s="56"/>
      <c r="D44" s="56"/>
      <c r="E44" s="9"/>
      <c r="F44" s="56"/>
      <c r="G44" s="10"/>
      <c r="H44" s="10"/>
      <c r="I44" s="56"/>
      <c r="J44" s="11"/>
      <c r="K44" s="56"/>
      <c r="L44" s="56"/>
      <c r="M44" s="56"/>
      <c r="N44" s="56"/>
      <c r="O44" s="56"/>
      <c r="P44" s="56"/>
      <c r="Q44" s="56"/>
      <c r="R44" s="56"/>
      <c r="S44" s="56"/>
      <c r="T44" s="56"/>
      <c r="U44" s="56"/>
      <c r="V44" s="56"/>
      <c r="W44" s="56"/>
      <c r="X44" s="12"/>
    </row>
    <row r="45" spans="1:25" s="6" customFormat="1" ht="32.1" customHeight="1">
      <c r="A45" s="7"/>
      <c r="B45" s="7"/>
      <c r="C45" s="56"/>
      <c r="D45" s="56"/>
      <c r="E45" s="9"/>
      <c r="F45" s="56"/>
      <c r="G45" s="10"/>
      <c r="H45" s="10"/>
      <c r="I45" s="56"/>
      <c r="J45" s="11"/>
      <c r="K45" s="56"/>
      <c r="L45" s="56"/>
      <c r="M45" s="56"/>
      <c r="N45" s="56"/>
      <c r="O45" s="56"/>
      <c r="P45" s="56"/>
      <c r="Q45" s="56"/>
      <c r="R45" s="56"/>
      <c r="S45" s="56"/>
      <c r="T45" s="56"/>
      <c r="U45" s="56"/>
      <c r="V45" s="56"/>
      <c r="W45" s="56"/>
      <c r="X45" s="12"/>
    </row>
    <row r="46" spans="1:25" s="6" customFormat="1" ht="32.1" customHeight="1">
      <c r="A46" s="7"/>
      <c r="B46" s="7"/>
      <c r="C46" s="56"/>
      <c r="D46" s="56"/>
      <c r="E46" s="9"/>
      <c r="F46" s="56"/>
      <c r="G46" s="10"/>
      <c r="H46" s="10"/>
      <c r="I46" s="56"/>
      <c r="J46" s="11"/>
      <c r="K46" s="56"/>
      <c r="L46" s="56"/>
      <c r="M46" s="56"/>
      <c r="N46" s="56"/>
      <c r="O46" s="56"/>
      <c r="P46" s="56"/>
      <c r="Q46" s="56"/>
      <c r="R46" s="56"/>
      <c r="S46" s="56"/>
      <c r="T46" s="56"/>
      <c r="U46" s="56"/>
      <c r="V46" s="56"/>
      <c r="W46" s="56"/>
      <c r="X46" s="12"/>
    </row>
  </sheetData>
  <mergeCells count="34">
    <mergeCell ref="B34:Y34"/>
    <mergeCell ref="B35:Y35"/>
    <mergeCell ref="C37:F37"/>
    <mergeCell ref="M37:N37"/>
    <mergeCell ref="Q37:T40"/>
    <mergeCell ref="L38:O40"/>
    <mergeCell ref="F25:G25"/>
    <mergeCell ref="F15:G15"/>
    <mergeCell ref="F17:G17"/>
    <mergeCell ref="F19:G19"/>
    <mergeCell ref="F21:G21"/>
    <mergeCell ref="F23:G23"/>
    <mergeCell ref="F29:G29"/>
    <mergeCell ref="B32:Y32"/>
    <mergeCell ref="B33:Y33"/>
    <mergeCell ref="V6:W6"/>
    <mergeCell ref="X6:Y7"/>
    <mergeCell ref="A10:Y10"/>
    <mergeCell ref="F13:G13"/>
    <mergeCell ref="A6:A7"/>
    <mergeCell ref="B6:B7"/>
    <mergeCell ref="C6:E6"/>
    <mergeCell ref="F6:P6"/>
    <mergeCell ref="Q6:S6"/>
    <mergeCell ref="T6:U6"/>
    <mergeCell ref="F27:G27"/>
    <mergeCell ref="F11:G11"/>
    <mergeCell ref="K13:P13"/>
    <mergeCell ref="A1:Y1"/>
    <mergeCell ref="A2:Y2"/>
    <mergeCell ref="A3:Y3"/>
    <mergeCell ref="A4:Y4"/>
    <mergeCell ref="A5:G5"/>
    <mergeCell ref="X5:Y5"/>
  </mergeCells>
  <printOptions horizontalCentered="1"/>
  <pageMargins left="0.39370078740157483" right="0.19685039370078741" top="0.35433070866141736" bottom="0.51181102362204722" header="0" footer="0"/>
  <pageSetup paperSize="9" scale="55" orientation="landscape" errors="blank" verticalDpi="360" r:id="rId1"/>
  <headerFooter alignWithMargins="0"/>
  <rowBreaks count="1" manualBreakCount="1">
    <brk id="25" max="24" man="1"/>
  </rowBreaks>
</worksheet>
</file>

<file path=xl/worksheets/sheet12.xml><?xml version="1.0" encoding="utf-8"?>
<worksheet xmlns="http://schemas.openxmlformats.org/spreadsheetml/2006/main" xmlns:r="http://schemas.openxmlformats.org/officeDocument/2006/relationships">
  <sheetPr>
    <tabColor rgb="FF00B050"/>
  </sheetPr>
  <dimension ref="A1:AA50"/>
  <sheetViews>
    <sheetView view="pageBreakPreview" topLeftCell="A19" zoomScale="80" zoomScaleSheetLayoutView="80" workbookViewId="0">
      <selection activeCell="W35" sqref="W35"/>
    </sheetView>
  </sheetViews>
  <sheetFormatPr defaultColWidth="9.140625" defaultRowHeight="12.75"/>
  <cols>
    <col min="1" max="1" width="5" style="1" customWidth="1"/>
    <col min="2" max="2" width="5.7109375" style="1" customWidth="1"/>
    <col min="3" max="3" width="10.28515625" style="14" customWidth="1"/>
    <col min="4" max="4" width="11.140625" style="14" customWidth="1"/>
    <col min="5" max="5" width="9" style="14" customWidth="1"/>
    <col min="6" max="6" width="11.28515625" style="1" customWidth="1"/>
    <col min="7" max="7" width="7.85546875" style="1" customWidth="1"/>
    <col min="8" max="8" width="7.42578125" style="1" customWidth="1"/>
    <col min="9" max="9" width="10.28515625" style="1" customWidth="1"/>
    <col min="10" max="11" width="9" style="1" customWidth="1"/>
    <col min="12" max="12" width="9.85546875" style="1" customWidth="1"/>
    <col min="13" max="13" width="9.42578125" style="1" customWidth="1"/>
    <col min="14" max="15" width="8.85546875" style="1" customWidth="1"/>
    <col min="16" max="16" width="12.5703125" style="1" customWidth="1"/>
    <col min="17" max="17" width="10.42578125" style="1" customWidth="1"/>
    <col min="18" max="18" width="12.85546875" style="1" customWidth="1"/>
    <col min="19" max="19" width="8.140625" style="1" customWidth="1"/>
    <col min="20" max="23" width="10.5703125" style="1" customWidth="1"/>
    <col min="24" max="24" width="16.42578125" style="1" customWidth="1"/>
    <col min="25" max="25" width="18.4257812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76</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77</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1.25" customHeight="1">
      <c r="A5" s="586"/>
      <c r="B5" s="586"/>
      <c r="C5" s="586"/>
      <c r="D5" s="586"/>
      <c r="E5" s="586"/>
      <c r="F5" s="586"/>
      <c r="G5" s="586"/>
      <c r="H5" s="20"/>
      <c r="I5" s="20"/>
      <c r="J5" s="20"/>
      <c r="K5" s="20"/>
      <c r="L5" s="20"/>
      <c r="M5" s="20"/>
      <c r="N5" s="20"/>
      <c r="O5" s="20"/>
      <c r="P5" s="20"/>
      <c r="Q5" s="20"/>
      <c r="R5" s="20"/>
      <c r="S5" s="20"/>
      <c r="T5" s="20"/>
      <c r="U5" s="20"/>
      <c r="V5" s="20"/>
      <c r="W5" s="20"/>
      <c r="X5" s="595"/>
      <c r="Y5" s="595"/>
    </row>
    <row r="6" spans="1:27" s="4" customFormat="1" ht="30" customHeight="1">
      <c r="A6" s="602" t="s">
        <v>0</v>
      </c>
      <c r="B6" s="602" t="s">
        <v>28</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13" t="s">
        <v>4</v>
      </c>
      <c r="Y6" s="613"/>
    </row>
    <row r="7" spans="1:27" s="4" customFormat="1" ht="50.25" customHeight="1">
      <c r="A7" s="594"/>
      <c r="B7" s="594"/>
      <c r="C7" s="126" t="s">
        <v>29</v>
      </c>
      <c r="D7" s="126" t="s">
        <v>265</v>
      </c>
      <c r="E7" s="126" t="s">
        <v>246</v>
      </c>
      <c r="F7" s="126" t="s">
        <v>7</v>
      </c>
      <c r="G7" s="126" t="s">
        <v>27</v>
      </c>
      <c r="H7" s="136" t="s">
        <v>282</v>
      </c>
      <c r="I7" s="137" t="s">
        <v>9</v>
      </c>
      <c r="J7" s="126" t="s">
        <v>10</v>
      </c>
      <c r="K7" s="137" t="s">
        <v>11</v>
      </c>
      <c r="L7" s="137" t="s">
        <v>12</v>
      </c>
      <c r="M7" s="137" t="s">
        <v>17</v>
      </c>
      <c r="N7" s="137" t="s">
        <v>13</v>
      </c>
      <c r="O7" s="137" t="s">
        <v>26</v>
      </c>
      <c r="P7" s="126" t="s">
        <v>14</v>
      </c>
      <c r="Q7" s="126" t="s">
        <v>35</v>
      </c>
      <c r="R7" s="126" t="s">
        <v>30</v>
      </c>
      <c r="S7" s="126" t="s">
        <v>25</v>
      </c>
      <c r="T7" s="137" t="s">
        <v>287</v>
      </c>
      <c r="U7" s="137" t="s">
        <v>301</v>
      </c>
      <c r="V7" s="137" t="s">
        <v>302</v>
      </c>
      <c r="W7" s="137" t="s">
        <v>290</v>
      </c>
      <c r="X7" s="592"/>
      <c r="Y7" s="592"/>
    </row>
    <row r="8" spans="1:27" s="4" customFormat="1" ht="25.5" customHeight="1">
      <c r="A8" s="126">
        <v>1</v>
      </c>
      <c r="B8" s="126"/>
      <c r="C8" s="126">
        <v>2</v>
      </c>
      <c r="D8" s="126">
        <v>3</v>
      </c>
      <c r="E8" s="126">
        <v>4</v>
      </c>
      <c r="F8" s="126">
        <v>5</v>
      </c>
      <c r="G8" s="126">
        <v>6</v>
      </c>
      <c r="H8" s="126">
        <v>7</v>
      </c>
      <c r="I8" s="126">
        <v>8</v>
      </c>
      <c r="J8" s="126">
        <v>9</v>
      </c>
      <c r="K8" s="126">
        <v>10</v>
      </c>
      <c r="L8" s="126">
        <v>11</v>
      </c>
      <c r="M8" s="126">
        <v>12</v>
      </c>
      <c r="N8" s="126">
        <v>13</v>
      </c>
      <c r="O8" s="126">
        <v>14</v>
      </c>
      <c r="P8" s="126">
        <v>15</v>
      </c>
      <c r="Q8" s="126">
        <v>16</v>
      </c>
      <c r="R8" s="126">
        <v>17</v>
      </c>
      <c r="S8" s="126">
        <v>18</v>
      </c>
      <c r="T8" s="126">
        <v>19</v>
      </c>
      <c r="U8" s="126">
        <v>20</v>
      </c>
      <c r="V8" s="126">
        <v>21</v>
      </c>
      <c r="W8" s="126">
        <v>22</v>
      </c>
      <c r="X8" s="126">
        <v>23</v>
      </c>
      <c r="Y8" s="126">
        <v>24</v>
      </c>
      <c r="Z8" s="22">
        <f>D9-C9</f>
        <v>5.0000000000011369E-2</v>
      </c>
      <c r="AA8" s="6">
        <f>Z8*1000</f>
        <v>50.000000000011369</v>
      </c>
    </row>
    <row r="9" spans="1:27" s="6" customFormat="1" ht="77.25" customHeight="1">
      <c r="A9" s="94">
        <v>1</v>
      </c>
      <c r="B9" s="96">
        <v>1</v>
      </c>
      <c r="C9" s="97">
        <v>260.8</v>
      </c>
      <c r="D9" s="97">
        <v>260.85000000000002</v>
      </c>
      <c r="E9" s="99">
        <f>AA8</f>
        <v>50.000000000011369</v>
      </c>
      <c r="F9" s="97">
        <v>71.3</v>
      </c>
      <c r="G9" s="100">
        <v>14.5</v>
      </c>
      <c r="H9" s="100">
        <v>3.7</v>
      </c>
      <c r="I9" s="104" t="s">
        <v>78</v>
      </c>
      <c r="J9" s="100" t="s">
        <v>21</v>
      </c>
      <c r="K9" s="105">
        <v>74.19</v>
      </c>
      <c r="L9" s="105">
        <v>27.841000000000001</v>
      </c>
      <c r="M9" s="105">
        <v>2.665</v>
      </c>
      <c r="N9" s="105">
        <v>1.9219999999999999</v>
      </c>
      <c r="O9" s="105">
        <v>0.96299999999999997</v>
      </c>
      <c r="P9" s="105">
        <v>71.424999999999997</v>
      </c>
      <c r="Q9" s="105">
        <v>4.0000000000000001E-3</v>
      </c>
      <c r="R9" s="100">
        <v>0</v>
      </c>
      <c r="S9" s="97">
        <f t="shared" ref="S9:S29" si="0">Q9+R9</f>
        <v>4.0000000000000001E-3</v>
      </c>
      <c r="T9" s="97">
        <v>456.09800000000001</v>
      </c>
      <c r="U9" s="97">
        <v>456.09399999999999</v>
      </c>
      <c r="V9" s="105">
        <v>459.798</v>
      </c>
      <c r="W9" s="105">
        <v>459.79399999999998</v>
      </c>
      <c r="X9" s="27" t="s">
        <v>80</v>
      </c>
      <c r="Y9" s="51" t="s">
        <v>325</v>
      </c>
      <c r="Z9" s="22">
        <f t="shared" ref="Z9:Z27" si="1">D10-C10</f>
        <v>4.9999999999954525E-2</v>
      </c>
      <c r="AA9" s="6">
        <f t="shared" ref="AA9:AA29" si="2">Z9*1000</f>
        <v>49.999999999954525</v>
      </c>
    </row>
    <row r="10" spans="1:27" s="6" customFormat="1" ht="27.95" customHeight="1">
      <c r="A10" s="95">
        <v>2</v>
      </c>
      <c r="B10" s="96"/>
      <c r="C10" s="97">
        <f>D9</f>
        <v>260.85000000000002</v>
      </c>
      <c r="D10" s="97">
        <v>260.89999999999998</v>
      </c>
      <c r="E10" s="99">
        <f t="shared" ref="E10:E29" si="3">AA9</f>
        <v>49.999999999954525</v>
      </c>
      <c r="F10" s="567" t="s">
        <v>18</v>
      </c>
      <c r="G10" s="568"/>
      <c r="H10" s="100">
        <f>H9</f>
        <v>3.7</v>
      </c>
      <c r="I10" s="104" t="s">
        <v>79</v>
      </c>
      <c r="J10" s="106"/>
      <c r="K10" s="138"/>
      <c r="L10" s="139"/>
      <c r="M10" s="139"/>
      <c r="N10" s="139"/>
      <c r="O10" s="139"/>
      <c r="P10" s="140"/>
      <c r="Q10" s="105">
        <v>5.0000000000000001E-3</v>
      </c>
      <c r="R10" s="100">
        <v>0</v>
      </c>
      <c r="S10" s="97">
        <f t="shared" si="0"/>
        <v>5.0000000000000001E-3</v>
      </c>
      <c r="T10" s="97">
        <f>U9</f>
        <v>456.09399999999999</v>
      </c>
      <c r="U10" s="105">
        <v>456.089</v>
      </c>
      <c r="V10" s="105">
        <f>W9</f>
        <v>459.79399999999998</v>
      </c>
      <c r="W10" s="105">
        <v>459.78899999999999</v>
      </c>
      <c r="X10" s="23"/>
      <c r="Y10" s="52"/>
      <c r="Z10" s="22">
        <f t="shared" si="1"/>
        <v>2.4500000000000455</v>
      </c>
      <c r="AA10" s="6">
        <f t="shared" si="2"/>
        <v>2450.0000000000455</v>
      </c>
    </row>
    <row r="11" spans="1:27" s="6" customFormat="1" ht="34.5" customHeight="1">
      <c r="A11" s="94">
        <v>3</v>
      </c>
      <c r="B11" s="96">
        <v>2</v>
      </c>
      <c r="C11" s="97">
        <f t="shared" ref="C11:C29" si="4">D10</f>
        <v>260.89999999999998</v>
      </c>
      <c r="D11" s="97">
        <v>263.35000000000002</v>
      </c>
      <c r="E11" s="99">
        <f t="shared" si="3"/>
        <v>2450.0000000000455</v>
      </c>
      <c r="F11" s="97">
        <v>71.3</v>
      </c>
      <c r="G11" s="100">
        <v>14</v>
      </c>
      <c r="H11" s="100">
        <f t="shared" ref="H11:I26" si="5">H9</f>
        <v>3.7</v>
      </c>
      <c r="I11" s="104" t="s">
        <v>320</v>
      </c>
      <c r="J11" s="100" t="s">
        <v>16</v>
      </c>
      <c r="K11" s="105">
        <v>65.489999999999995</v>
      </c>
      <c r="L11" s="105">
        <v>24.465</v>
      </c>
      <c r="M11" s="105">
        <v>2.677</v>
      </c>
      <c r="N11" s="105">
        <v>1.9279999999999999</v>
      </c>
      <c r="O11" s="105">
        <v>1.093</v>
      </c>
      <c r="P11" s="105">
        <v>71.59</v>
      </c>
      <c r="Q11" s="105">
        <v>0.255</v>
      </c>
      <c r="R11" s="100">
        <v>0</v>
      </c>
      <c r="S11" s="97">
        <f t="shared" si="0"/>
        <v>0.255</v>
      </c>
      <c r="T11" s="97">
        <f t="shared" ref="T11:T29" si="6">U10</f>
        <v>456.089</v>
      </c>
      <c r="U11" s="105">
        <v>455.834</v>
      </c>
      <c r="V11" s="105">
        <f t="shared" ref="V11:V29" si="7">W10</f>
        <v>459.78899999999999</v>
      </c>
      <c r="W11" s="105">
        <v>459.53399999999999</v>
      </c>
      <c r="X11" s="23" t="s">
        <v>38</v>
      </c>
      <c r="Y11" s="51" t="s">
        <v>88</v>
      </c>
      <c r="Z11" s="22">
        <f t="shared" si="1"/>
        <v>4.9999999999954525E-2</v>
      </c>
      <c r="AA11" s="6">
        <f t="shared" si="2"/>
        <v>49.999999999954525</v>
      </c>
    </row>
    <row r="12" spans="1:27" s="6" customFormat="1" ht="27.95" customHeight="1">
      <c r="A12" s="95">
        <v>4</v>
      </c>
      <c r="B12" s="96"/>
      <c r="C12" s="97">
        <f t="shared" si="4"/>
        <v>263.35000000000002</v>
      </c>
      <c r="D12" s="97">
        <v>263.39999999999998</v>
      </c>
      <c r="E12" s="99">
        <f t="shared" si="3"/>
        <v>49.999999999954525</v>
      </c>
      <c r="F12" s="567" t="s">
        <v>18</v>
      </c>
      <c r="G12" s="568"/>
      <c r="H12" s="100">
        <f t="shared" si="5"/>
        <v>3.7</v>
      </c>
      <c r="I12" s="104" t="str">
        <f>I10</f>
        <v>1:10950</v>
      </c>
      <c r="J12" s="567"/>
      <c r="K12" s="581"/>
      <c r="L12" s="581"/>
      <c r="M12" s="581"/>
      <c r="N12" s="581"/>
      <c r="O12" s="581"/>
      <c r="P12" s="568"/>
      <c r="Q12" s="105">
        <v>5.0000000000000001E-3</v>
      </c>
      <c r="R12" s="100">
        <v>0</v>
      </c>
      <c r="S12" s="97">
        <f t="shared" si="0"/>
        <v>5.0000000000000001E-3</v>
      </c>
      <c r="T12" s="97">
        <f t="shared" si="6"/>
        <v>455.834</v>
      </c>
      <c r="U12" s="105">
        <v>455.82900000000001</v>
      </c>
      <c r="V12" s="105">
        <f t="shared" si="7"/>
        <v>459.53399999999999</v>
      </c>
      <c r="W12" s="105">
        <v>459.529</v>
      </c>
      <c r="X12" s="23" t="s">
        <v>19</v>
      </c>
      <c r="Y12" s="52"/>
      <c r="Z12" s="22">
        <f t="shared" si="1"/>
        <v>1.1500000000000341</v>
      </c>
      <c r="AA12" s="6">
        <f t="shared" si="2"/>
        <v>1150.0000000000341</v>
      </c>
    </row>
    <row r="13" spans="1:27" s="6" customFormat="1" ht="48" customHeight="1">
      <c r="A13" s="94">
        <v>5</v>
      </c>
      <c r="B13" s="96">
        <v>3</v>
      </c>
      <c r="C13" s="97">
        <f t="shared" si="4"/>
        <v>263.39999999999998</v>
      </c>
      <c r="D13" s="97">
        <v>264.55</v>
      </c>
      <c r="E13" s="99">
        <f t="shared" si="3"/>
        <v>1150.0000000000341</v>
      </c>
      <c r="F13" s="97">
        <v>71.3</v>
      </c>
      <c r="G13" s="100">
        <v>14.5</v>
      </c>
      <c r="H13" s="100">
        <f t="shared" si="5"/>
        <v>3.7</v>
      </c>
      <c r="I13" s="104" t="str">
        <f>I9</f>
        <v>1:12300</v>
      </c>
      <c r="J13" s="100" t="str">
        <f>J9</f>
        <v>1.50:1</v>
      </c>
      <c r="K13" s="105">
        <v>74.19</v>
      </c>
      <c r="L13" s="105">
        <v>27.841000000000001</v>
      </c>
      <c r="M13" s="105">
        <v>2.665</v>
      </c>
      <c r="N13" s="105">
        <v>1.9219999999999999</v>
      </c>
      <c r="O13" s="105">
        <v>0.96299999999999997</v>
      </c>
      <c r="P13" s="105">
        <v>71.424999999999997</v>
      </c>
      <c r="Q13" s="105">
        <v>9.2999999999999999E-2</v>
      </c>
      <c r="R13" s="100">
        <v>0</v>
      </c>
      <c r="S13" s="97">
        <f t="shared" si="0"/>
        <v>9.2999999999999999E-2</v>
      </c>
      <c r="T13" s="97">
        <f t="shared" si="6"/>
        <v>455.82900000000001</v>
      </c>
      <c r="U13" s="105">
        <v>455.73599999999999</v>
      </c>
      <c r="V13" s="105">
        <f t="shared" si="7"/>
        <v>459.529</v>
      </c>
      <c r="W13" s="105">
        <v>459.43599999999998</v>
      </c>
      <c r="X13" s="23" t="s">
        <v>327</v>
      </c>
      <c r="Y13" s="51" t="s">
        <v>326</v>
      </c>
      <c r="Z13" s="22">
        <f t="shared" si="1"/>
        <v>5.0000000000011369E-2</v>
      </c>
      <c r="AA13" s="6">
        <f t="shared" si="2"/>
        <v>50.000000000011369</v>
      </c>
    </row>
    <row r="14" spans="1:27" s="6" customFormat="1" ht="27.95" customHeight="1">
      <c r="A14" s="95">
        <v>6</v>
      </c>
      <c r="B14" s="96"/>
      <c r="C14" s="97">
        <f t="shared" si="4"/>
        <v>264.55</v>
      </c>
      <c r="D14" s="97">
        <v>264.60000000000002</v>
      </c>
      <c r="E14" s="99">
        <f t="shared" si="3"/>
        <v>50.000000000011369</v>
      </c>
      <c r="F14" s="567" t="s">
        <v>18</v>
      </c>
      <c r="G14" s="568"/>
      <c r="H14" s="100">
        <f t="shared" si="5"/>
        <v>3.7</v>
      </c>
      <c r="I14" s="104" t="str">
        <f>I10</f>
        <v>1:10950</v>
      </c>
      <c r="J14" s="567"/>
      <c r="K14" s="581"/>
      <c r="L14" s="581"/>
      <c r="M14" s="581"/>
      <c r="N14" s="581"/>
      <c r="O14" s="581"/>
      <c r="P14" s="568"/>
      <c r="Q14" s="105">
        <v>5.0000000000000001E-3</v>
      </c>
      <c r="R14" s="100">
        <v>0</v>
      </c>
      <c r="S14" s="97">
        <f t="shared" si="0"/>
        <v>5.0000000000000001E-3</v>
      </c>
      <c r="T14" s="97">
        <f t="shared" si="6"/>
        <v>455.73599999999999</v>
      </c>
      <c r="U14" s="105">
        <v>455.73099999999999</v>
      </c>
      <c r="V14" s="105">
        <f t="shared" si="7"/>
        <v>459.43599999999998</v>
      </c>
      <c r="W14" s="105">
        <v>459.43099999999998</v>
      </c>
      <c r="X14" s="23" t="s">
        <v>19</v>
      </c>
      <c r="Y14" s="52"/>
      <c r="Z14" s="22">
        <f t="shared" si="1"/>
        <v>0.75</v>
      </c>
      <c r="AA14" s="6">
        <f t="shared" si="2"/>
        <v>750</v>
      </c>
    </row>
    <row r="15" spans="1:27" s="6" customFormat="1" ht="32.25" customHeight="1">
      <c r="A15" s="94">
        <v>7</v>
      </c>
      <c r="B15" s="96">
        <v>4</v>
      </c>
      <c r="C15" s="97">
        <f t="shared" si="4"/>
        <v>264.60000000000002</v>
      </c>
      <c r="D15" s="97">
        <v>265.35000000000002</v>
      </c>
      <c r="E15" s="99">
        <f t="shared" si="3"/>
        <v>750</v>
      </c>
      <c r="F15" s="97">
        <v>71.3</v>
      </c>
      <c r="G15" s="100">
        <v>14</v>
      </c>
      <c r="H15" s="100">
        <f t="shared" si="5"/>
        <v>3.7</v>
      </c>
      <c r="I15" s="104" t="str">
        <f>I11</f>
        <v>1:.9600</v>
      </c>
      <c r="J15" s="107" t="str">
        <f>J11</f>
        <v>1.00:1</v>
      </c>
      <c r="K15" s="105">
        <f>K11</f>
        <v>65.489999999999995</v>
      </c>
      <c r="L15" s="105">
        <v>24.465</v>
      </c>
      <c r="M15" s="105">
        <v>2.677</v>
      </c>
      <c r="N15" s="105">
        <v>1.9279999999999999</v>
      </c>
      <c r="O15" s="105">
        <v>1.093</v>
      </c>
      <c r="P15" s="105">
        <v>71.59</v>
      </c>
      <c r="Q15" s="105">
        <v>7.8E-2</v>
      </c>
      <c r="R15" s="100">
        <v>0</v>
      </c>
      <c r="S15" s="97">
        <f t="shared" si="0"/>
        <v>7.8E-2</v>
      </c>
      <c r="T15" s="97">
        <f t="shared" si="6"/>
        <v>455.73099999999999</v>
      </c>
      <c r="U15" s="105">
        <v>455.65300000000002</v>
      </c>
      <c r="V15" s="105">
        <f t="shared" si="7"/>
        <v>459.43099999999998</v>
      </c>
      <c r="W15" s="105">
        <v>459.35300000000001</v>
      </c>
      <c r="X15" s="23" t="s">
        <v>38</v>
      </c>
      <c r="Y15" s="51" t="s">
        <v>83</v>
      </c>
      <c r="Z15" s="22">
        <f t="shared" si="1"/>
        <v>4.9999999999954525E-2</v>
      </c>
      <c r="AA15" s="6">
        <f t="shared" si="2"/>
        <v>49.999999999954525</v>
      </c>
    </row>
    <row r="16" spans="1:27" s="6" customFormat="1" ht="32.25" customHeight="1">
      <c r="A16" s="95">
        <v>8</v>
      </c>
      <c r="B16" s="96"/>
      <c r="C16" s="97">
        <f t="shared" si="4"/>
        <v>265.35000000000002</v>
      </c>
      <c r="D16" s="97">
        <v>265.39999999999998</v>
      </c>
      <c r="E16" s="99">
        <f t="shared" si="3"/>
        <v>49.999999999954525</v>
      </c>
      <c r="F16" s="567" t="s">
        <v>18</v>
      </c>
      <c r="G16" s="568"/>
      <c r="H16" s="100">
        <f t="shared" si="5"/>
        <v>3.7</v>
      </c>
      <c r="I16" s="104" t="str">
        <f t="shared" si="5"/>
        <v>1:10950</v>
      </c>
      <c r="J16" s="567"/>
      <c r="K16" s="581"/>
      <c r="L16" s="581"/>
      <c r="M16" s="581"/>
      <c r="N16" s="581"/>
      <c r="O16" s="581"/>
      <c r="P16" s="568"/>
      <c r="Q16" s="105">
        <v>5.0000000000000001E-3</v>
      </c>
      <c r="R16" s="100">
        <v>0</v>
      </c>
      <c r="S16" s="97">
        <f t="shared" si="0"/>
        <v>5.0000000000000001E-3</v>
      </c>
      <c r="T16" s="97">
        <f t="shared" si="6"/>
        <v>455.65300000000002</v>
      </c>
      <c r="U16" s="134">
        <v>455.64800000000002</v>
      </c>
      <c r="V16" s="105">
        <f t="shared" si="7"/>
        <v>459.35300000000001</v>
      </c>
      <c r="W16" s="105">
        <v>459.34800000000001</v>
      </c>
      <c r="Y16" s="52"/>
      <c r="Z16" s="22">
        <f t="shared" si="1"/>
        <v>0.47500000000002274</v>
      </c>
      <c r="AA16" s="6">
        <f t="shared" si="2"/>
        <v>475.00000000002274</v>
      </c>
    </row>
    <row r="17" spans="1:27" s="6" customFormat="1" ht="51" customHeight="1">
      <c r="A17" s="94">
        <v>9</v>
      </c>
      <c r="B17" s="96">
        <v>5</v>
      </c>
      <c r="C17" s="97">
        <f t="shared" si="4"/>
        <v>265.39999999999998</v>
      </c>
      <c r="D17" s="97">
        <v>265.875</v>
      </c>
      <c r="E17" s="99">
        <f t="shared" si="3"/>
        <v>475.00000000002274</v>
      </c>
      <c r="F17" s="97">
        <v>71.3</v>
      </c>
      <c r="G17" s="100">
        <f>G13</f>
        <v>14.5</v>
      </c>
      <c r="H17" s="100">
        <f t="shared" si="5"/>
        <v>3.7</v>
      </c>
      <c r="I17" s="104" t="str">
        <f>I13</f>
        <v>1:12300</v>
      </c>
      <c r="J17" s="100" t="str">
        <f>J13</f>
        <v>1.50:1</v>
      </c>
      <c r="K17" s="105">
        <f>K13</f>
        <v>74.19</v>
      </c>
      <c r="L17" s="105">
        <v>27.841000000000001</v>
      </c>
      <c r="M17" s="105">
        <v>2.665</v>
      </c>
      <c r="N17" s="105">
        <v>1.9219999999999999</v>
      </c>
      <c r="O17" s="105">
        <v>0.96299999999999997</v>
      </c>
      <c r="P17" s="105">
        <v>71.424999999999997</v>
      </c>
      <c r="Q17" s="105">
        <v>3.9E-2</v>
      </c>
      <c r="R17" s="100">
        <v>0</v>
      </c>
      <c r="S17" s="97">
        <f t="shared" si="0"/>
        <v>3.9E-2</v>
      </c>
      <c r="T17" s="97">
        <f t="shared" si="6"/>
        <v>455.64800000000002</v>
      </c>
      <c r="U17" s="105">
        <v>455.60899999999998</v>
      </c>
      <c r="V17" s="105">
        <f t="shared" si="7"/>
        <v>459.34800000000001</v>
      </c>
      <c r="W17" s="105">
        <v>459.30900000000003</v>
      </c>
      <c r="X17" s="23" t="s">
        <v>328</v>
      </c>
      <c r="Y17" s="51" t="s">
        <v>329</v>
      </c>
      <c r="Z17" s="22">
        <f t="shared" si="1"/>
        <v>5.0000000000011369E-2</v>
      </c>
      <c r="AA17" s="6">
        <f t="shared" si="2"/>
        <v>50.000000000011369</v>
      </c>
    </row>
    <row r="18" spans="1:27" s="6" customFormat="1" ht="27.95" customHeight="1">
      <c r="A18" s="95">
        <v>10</v>
      </c>
      <c r="B18" s="96"/>
      <c r="C18" s="97">
        <f t="shared" si="4"/>
        <v>265.875</v>
      </c>
      <c r="D18" s="97">
        <v>265.92500000000001</v>
      </c>
      <c r="E18" s="99">
        <f t="shared" si="3"/>
        <v>50.000000000011369</v>
      </c>
      <c r="F18" s="567" t="s">
        <v>18</v>
      </c>
      <c r="G18" s="568"/>
      <c r="H18" s="100">
        <f t="shared" si="5"/>
        <v>3.7</v>
      </c>
      <c r="I18" s="104" t="s">
        <v>258</v>
      </c>
      <c r="J18" s="567"/>
      <c r="K18" s="581"/>
      <c r="L18" s="581"/>
      <c r="M18" s="581"/>
      <c r="N18" s="581"/>
      <c r="O18" s="581"/>
      <c r="P18" s="568"/>
      <c r="Q18" s="105">
        <v>4.0000000000000001E-3</v>
      </c>
      <c r="R18" s="100">
        <v>0</v>
      </c>
      <c r="S18" s="97">
        <f t="shared" si="0"/>
        <v>4.0000000000000001E-3</v>
      </c>
      <c r="T18" s="97">
        <f t="shared" si="6"/>
        <v>455.60899999999998</v>
      </c>
      <c r="U18" s="105">
        <v>455.60500000000002</v>
      </c>
      <c r="V18" s="105">
        <f t="shared" si="7"/>
        <v>459.30900000000003</v>
      </c>
      <c r="W18" s="105">
        <v>459.30500000000001</v>
      </c>
      <c r="X18" s="23" t="s">
        <v>19</v>
      </c>
      <c r="Y18" s="52"/>
      <c r="Z18" s="22">
        <f t="shared" si="1"/>
        <v>0.67500000000001137</v>
      </c>
      <c r="AA18" s="6">
        <f t="shared" si="2"/>
        <v>675.00000000001137</v>
      </c>
    </row>
    <row r="19" spans="1:27" s="6" customFormat="1" ht="45.75" customHeight="1">
      <c r="A19" s="94">
        <v>11</v>
      </c>
      <c r="B19" s="96">
        <v>6</v>
      </c>
      <c r="C19" s="97">
        <f t="shared" si="4"/>
        <v>265.92500000000001</v>
      </c>
      <c r="D19" s="97">
        <v>266.60000000000002</v>
      </c>
      <c r="E19" s="99">
        <f t="shared" si="3"/>
        <v>675.00000000001137</v>
      </c>
      <c r="F19" s="97">
        <v>71.3</v>
      </c>
      <c r="G19" s="100">
        <v>15</v>
      </c>
      <c r="H19" s="100">
        <f t="shared" si="5"/>
        <v>3.7</v>
      </c>
      <c r="I19" s="104" t="s">
        <v>252</v>
      </c>
      <c r="J19" s="107" t="s">
        <v>23</v>
      </c>
      <c r="K19" s="105">
        <v>82.88</v>
      </c>
      <c r="L19" s="105">
        <v>31.547000000000001</v>
      </c>
      <c r="M19" s="105">
        <v>2.6269999999999998</v>
      </c>
      <c r="N19" s="105">
        <v>1.9039999999999999</v>
      </c>
      <c r="O19" s="105">
        <v>0.86399999999999999</v>
      </c>
      <c r="P19" s="105">
        <v>71.58</v>
      </c>
      <c r="Q19" s="105">
        <v>4.4999999999999998E-2</v>
      </c>
      <c r="R19" s="100">
        <v>0</v>
      </c>
      <c r="S19" s="97">
        <f t="shared" si="0"/>
        <v>4.4999999999999998E-2</v>
      </c>
      <c r="T19" s="97">
        <f t="shared" si="6"/>
        <v>455.60500000000002</v>
      </c>
      <c r="U19" s="105">
        <v>455.56</v>
      </c>
      <c r="V19" s="105">
        <f t="shared" si="7"/>
        <v>459.30500000000001</v>
      </c>
      <c r="W19" s="105">
        <v>459.26</v>
      </c>
      <c r="X19" s="23" t="s">
        <v>322</v>
      </c>
      <c r="Y19" s="51" t="s">
        <v>81</v>
      </c>
      <c r="Z19" s="22">
        <f t="shared" si="1"/>
        <v>4.9999999999954525E-2</v>
      </c>
      <c r="AA19" s="6">
        <f t="shared" si="2"/>
        <v>49.999999999954525</v>
      </c>
    </row>
    <row r="20" spans="1:27" s="6" customFormat="1" ht="30" customHeight="1">
      <c r="A20" s="95">
        <v>12</v>
      </c>
      <c r="B20" s="96"/>
      <c r="C20" s="97">
        <f t="shared" si="4"/>
        <v>266.60000000000002</v>
      </c>
      <c r="D20" s="97">
        <v>266.64999999999998</v>
      </c>
      <c r="E20" s="99">
        <f t="shared" si="3"/>
        <v>49.999999999954525</v>
      </c>
      <c r="F20" s="567" t="s">
        <v>18</v>
      </c>
      <c r="G20" s="568"/>
      <c r="H20" s="100">
        <f t="shared" si="5"/>
        <v>3.7</v>
      </c>
      <c r="I20" s="104" t="str">
        <f>I13</f>
        <v>1:12300</v>
      </c>
      <c r="J20" s="567"/>
      <c r="K20" s="581"/>
      <c r="L20" s="581"/>
      <c r="M20" s="581"/>
      <c r="N20" s="581"/>
      <c r="O20" s="581"/>
      <c r="P20" s="568"/>
      <c r="Q20" s="105">
        <v>4.0000000000000001E-3</v>
      </c>
      <c r="R20" s="100">
        <v>0</v>
      </c>
      <c r="S20" s="97">
        <f t="shared" si="0"/>
        <v>4.0000000000000001E-3</v>
      </c>
      <c r="T20" s="97">
        <f t="shared" si="6"/>
        <v>455.56</v>
      </c>
      <c r="U20" s="105">
        <v>455.55599999999998</v>
      </c>
      <c r="V20" s="105">
        <f t="shared" si="7"/>
        <v>459.26</v>
      </c>
      <c r="W20" s="105">
        <v>459.25599999999997</v>
      </c>
      <c r="Y20" s="52"/>
      <c r="Z20" s="22">
        <f t="shared" si="1"/>
        <v>0.55000000000001137</v>
      </c>
      <c r="AA20" s="6">
        <f t="shared" si="2"/>
        <v>550.00000000001137</v>
      </c>
    </row>
    <row r="21" spans="1:27" s="6" customFormat="1" ht="45.75" customHeight="1">
      <c r="A21" s="94">
        <v>13</v>
      </c>
      <c r="B21" s="96">
        <v>7</v>
      </c>
      <c r="C21" s="97">
        <f t="shared" si="4"/>
        <v>266.64999999999998</v>
      </c>
      <c r="D21" s="97">
        <v>267.2</v>
      </c>
      <c r="E21" s="99">
        <f t="shared" si="3"/>
        <v>550.00000000001137</v>
      </c>
      <c r="F21" s="97">
        <v>71.3</v>
      </c>
      <c r="G21" s="100">
        <v>12.6</v>
      </c>
      <c r="H21" s="100">
        <f t="shared" si="5"/>
        <v>3.7</v>
      </c>
      <c r="I21" s="141" t="str">
        <f>I11</f>
        <v>1:.9600</v>
      </c>
      <c r="J21" s="100" t="s">
        <v>21</v>
      </c>
      <c r="K21" s="105">
        <v>67.16</v>
      </c>
      <c r="L21" s="105">
        <v>25.940999999999999</v>
      </c>
      <c r="M21" s="105">
        <v>2.589</v>
      </c>
      <c r="N21" s="105">
        <v>1.885</v>
      </c>
      <c r="O21" s="105">
        <v>1.0629999999999999</v>
      </c>
      <c r="P21" s="105">
        <v>71.790999999999997</v>
      </c>
      <c r="Q21" s="105">
        <v>5.7000000000000002E-2</v>
      </c>
      <c r="R21" s="100">
        <v>0</v>
      </c>
      <c r="S21" s="97">
        <f t="shared" si="0"/>
        <v>5.7000000000000002E-2</v>
      </c>
      <c r="T21" s="97">
        <f t="shared" si="6"/>
        <v>455.55599999999998</v>
      </c>
      <c r="U21" s="134">
        <v>455.49900000000002</v>
      </c>
      <c r="V21" s="105">
        <f t="shared" si="7"/>
        <v>459.25599999999997</v>
      </c>
      <c r="W21" s="105">
        <v>459.19900000000001</v>
      </c>
      <c r="X21" s="23" t="s">
        <v>38</v>
      </c>
      <c r="Y21" s="51" t="s">
        <v>330</v>
      </c>
      <c r="Z21" s="22">
        <f t="shared" si="1"/>
        <v>5.0000000000011369E-2</v>
      </c>
      <c r="AA21" s="6">
        <f t="shared" si="2"/>
        <v>50.000000000011369</v>
      </c>
    </row>
    <row r="22" spans="1:27" s="6" customFormat="1" ht="27.95" customHeight="1">
      <c r="A22" s="95">
        <v>14</v>
      </c>
      <c r="B22" s="96"/>
      <c r="C22" s="97">
        <f t="shared" si="4"/>
        <v>267.2</v>
      </c>
      <c r="D22" s="97">
        <v>267.25</v>
      </c>
      <c r="E22" s="99">
        <f t="shared" si="3"/>
        <v>50.000000000011369</v>
      </c>
      <c r="F22" s="567" t="s">
        <v>18</v>
      </c>
      <c r="G22" s="568"/>
      <c r="H22" s="100">
        <f t="shared" si="5"/>
        <v>3.7</v>
      </c>
      <c r="I22" s="104" t="str">
        <f t="shared" si="5"/>
        <v>1:12300</v>
      </c>
      <c r="J22" s="567"/>
      <c r="K22" s="581"/>
      <c r="L22" s="581"/>
      <c r="M22" s="581"/>
      <c r="N22" s="581"/>
      <c r="O22" s="581"/>
      <c r="P22" s="568"/>
      <c r="Q22" s="105">
        <v>4.0000000000000001E-3</v>
      </c>
      <c r="R22" s="100">
        <v>0</v>
      </c>
      <c r="S22" s="97">
        <f t="shared" si="0"/>
        <v>4.0000000000000001E-3</v>
      </c>
      <c r="T22" s="97">
        <f t="shared" si="6"/>
        <v>455.49900000000002</v>
      </c>
      <c r="U22" s="105">
        <v>455.495</v>
      </c>
      <c r="V22" s="105">
        <f t="shared" si="7"/>
        <v>459.19900000000001</v>
      </c>
      <c r="W22" s="105">
        <v>459.19499999999999</v>
      </c>
      <c r="X22" s="23"/>
      <c r="Y22" s="52"/>
      <c r="Z22" s="22">
        <f t="shared" si="1"/>
        <v>1.3000000000000114</v>
      </c>
      <c r="AA22" s="6">
        <f t="shared" si="2"/>
        <v>1300.0000000000114</v>
      </c>
    </row>
    <row r="23" spans="1:27" s="6" customFormat="1" ht="38.25" customHeight="1">
      <c r="A23" s="94">
        <v>15</v>
      </c>
      <c r="B23" s="96">
        <v>8</v>
      </c>
      <c r="C23" s="97">
        <f t="shared" si="4"/>
        <v>267.25</v>
      </c>
      <c r="D23" s="97">
        <v>268.55</v>
      </c>
      <c r="E23" s="99">
        <f t="shared" si="3"/>
        <v>1300.0000000000114</v>
      </c>
      <c r="F23" s="97">
        <v>71.3</v>
      </c>
      <c r="G23" s="100">
        <v>15</v>
      </c>
      <c r="H23" s="100">
        <f t="shared" si="5"/>
        <v>3.7</v>
      </c>
      <c r="I23" s="104" t="str">
        <f>I19</f>
        <v>1:15000</v>
      </c>
      <c r="J23" s="100" t="s">
        <v>23</v>
      </c>
      <c r="K23" s="105">
        <f>K19</f>
        <v>82.88</v>
      </c>
      <c r="L23" s="105">
        <v>31.547000000000001</v>
      </c>
      <c r="M23" s="105">
        <v>2.6269999999999998</v>
      </c>
      <c r="N23" s="105">
        <v>1.9039999999999999</v>
      </c>
      <c r="O23" s="105">
        <v>0.96099999999999997</v>
      </c>
      <c r="P23" s="105">
        <v>71.58</v>
      </c>
      <c r="Q23" s="105">
        <v>8.6999999999999994E-2</v>
      </c>
      <c r="R23" s="100">
        <v>0</v>
      </c>
      <c r="S23" s="97">
        <f t="shared" si="0"/>
        <v>8.6999999999999994E-2</v>
      </c>
      <c r="T23" s="97">
        <f t="shared" si="6"/>
        <v>455.495</v>
      </c>
      <c r="U23" s="105">
        <v>455.40800000000002</v>
      </c>
      <c r="V23" s="105">
        <f t="shared" si="7"/>
        <v>459.19499999999999</v>
      </c>
      <c r="W23" s="105">
        <v>459.108</v>
      </c>
      <c r="X23" s="23" t="s">
        <v>82</v>
      </c>
      <c r="Y23" s="51" t="s">
        <v>81</v>
      </c>
      <c r="Z23" s="22">
        <f t="shared" si="1"/>
        <v>5.0000000000011369E-2</v>
      </c>
      <c r="AA23" s="6">
        <f t="shared" si="2"/>
        <v>50.000000000011369</v>
      </c>
    </row>
    <row r="24" spans="1:27" s="6" customFormat="1" ht="27.95" customHeight="1">
      <c r="A24" s="95">
        <v>16</v>
      </c>
      <c r="B24" s="96"/>
      <c r="C24" s="97">
        <f t="shared" si="4"/>
        <v>268.55</v>
      </c>
      <c r="D24" s="97">
        <v>268.60000000000002</v>
      </c>
      <c r="E24" s="99">
        <f t="shared" si="3"/>
        <v>50.000000000011369</v>
      </c>
      <c r="F24" s="567" t="s">
        <v>18</v>
      </c>
      <c r="G24" s="568"/>
      <c r="H24" s="100">
        <f t="shared" si="5"/>
        <v>3.7</v>
      </c>
      <c r="I24" s="104" t="str">
        <f t="shared" si="5"/>
        <v>1:12300</v>
      </c>
      <c r="J24" s="567"/>
      <c r="K24" s="581"/>
      <c r="L24" s="581"/>
      <c r="M24" s="581"/>
      <c r="N24" s="581"/>
      <c r="O24" s="581"/>
      <c r="P24" s="568"/>
      <c r="Q24" s="105">
        <v>4.0000000000000001E-3</v>
      </c>
      <c r="R24" s="100">
        <v>0</v>
      </c>
      <c r="S24" s="97">
        <f t="shared" si="0"/>
        <v>4.0000000000000001E-3</v>
      </c>
      <c r="T24" s="97">
        <f t="shared" si="6"/>
        <v>455.40800000000002</v>
      </c>
      <c r="U24" s="105">
        <v>455.404</v>
      </c>
      <c r="V24" s="105">
        <f t="shared" si="7"/>
        <v>459.108</v>
      </c>
      <c r="W24" s="105">
        <v>459.10399999999998</v>
      </c>
      <c r="Y24" s="52"/>
      <c r="Z24" s="22">
        <f t="shared" si="1"/>
        <v>1.0999999999999659</v>
      </c>
      <c r="AA24" s="6">
        <f t="shared" si="2"/>
        <v>1099.9999999999659</v>
      </c>
    </row>
    <row r="25" spans="1:27" s="6" customFormat="1" ht="51" customHeight="1">
      <c r="A25" s="94">
        <v>17</v>
      </c>
      <c r="B25" s="96">
        <v>9</v>
      </c>
      <c r="C25" s="97">
        <f t="shared" si="4"/>
        <v>268.60000000000002</v>
      </c>
      <c r="D25" s="97">
        <v>269.7</v>
      </c>
      <c r="E25" s="99">
        <f t="shared" si="3"/>
        <v>1099.9999999999659</v>
      </c>
      <c r="F25" s="97">
        <v>71.3</v>
      </c>
      <c r="G25" s="121">
        <v>14</v>
      </c>
      <c r="H25" s="100">
        <f t="shared" si="5"/>
        <v>3.7</v>
      </c>
      <c r="I25" s="141" t="str">
        <f>I21</f>
        <v>1:.9600</v>
      </c>
      <c r="J25" s="107" t="s">
        <v>16</v>
      </c>
      <c r="K25" s="105">
        <v>65.489999999999995</v>
      </c>
      <c r="L25" s="105">
        <v>24.465</v>
      </c>
      <c r="M25" s="105">
        <f>M15</f>
        <v>2.677</v>
      </c>
      <c r="N25" s="105">
        <v>1.9279999999999999</v>
      </c>
      <c r="O25" s="105">
        <v>1.093</v>
      </c>
      <c r="P25" s="105">
        <v>71.59</v>
      </c>
      <c r="Q25" s="105">
        <v>0.115</v>
      </c>
      <c r="R25" s="100">
        <v>0</v>
      </c>
      <c r="S25" s="97">
        <f t="shared" si="0"/>
        <v>0.115</v>
      </c>
      <c r="T25" s="97">
        <f t="shared" si="6"/>
        <v>455.404</v>
      </c>
      <c r="U25" s="105">
        <v>455.28899999999999</v>
      </c>
      <c r="V25" s="105">
        <f t="shared" si="7"/>
        <v>459.10399999999998</v>
      </c>
      <c r="W25" s="105">
        <v>458.98899999999998</v>
      </c>
      <c r="X25" s="23" t="s">
        <v>72</v>
      </c>
      <c r="Y25" s="51" t="s">
        <v>83</v>
      </c>
      <c r="Z25" s="22">
        <f t="shared" si="1"/>
        <v>5.0000000000011369E-2</v>
      </c>
      <c r="AA25" s="6">
        <f t="shared" si="2"/>
        <v>50.000000000011369</v>
      </c>
    </row>
    <row r="26" spans="1:27" s="6" customFormat="1" ht="27.95" customHeight="1">
      <c r="A26" s="95">
        <v>18</v>
      </c>
      <c r="B26" s="96"/>
      <c r="C26" s="97">
        <f t="shared" si="4"/>
        <v>269.7</v>
      </c>
      <c r="D26" s="97">
        <v>269.75</v>
      </c>
      <c r="E26" s="99">
        <f t="shared" si="3"/>
        <v>50.000000000011369</v>
      </c>
      <c r="F26" s="567" t="s">
        <v>18</v>
      </c>
      <c r="G26" s="568"/>
      <c r="H26" s="100">
        <f t="shared" si="5"/>
        <v>3.7</v>
      </c>
      <c r="I26" s="104" t="str">
        <f>I16</f>
        <v>1:10950</v>
      </c>
      <c r="J26" s="590"/>
      <c r="K26" s="590"/>
      <c r="L26" s="590"/>
      <c r="M26" s="590"/>
      <c r="N26" s="590"/>
      <c r="O26" s="590"/>
      <c r="P26" s="590"/>
      <c r="Q26" s="105">
        <v>5.0000000000000001E-3</v>
      </c>
      <c r="R26" s="100">
        <v>0</v>
      </c>
      <c r="S26" s="97">
        <f t="shared" si="0"/>
        <v>5.0000000000000001E-3</v>
      </c>
      <c r="T26" s="97">
        <f t="shared" si="6"/>
        <v>455.28899999999999</v>
      </c>
      <c r="U26" s="105">
        <v>455.28399999999999</v>
      </c>
      <c r="V26" s="105">
        <f t="shared" si="7"/>
        <v>458.98899999999998</v>
      </c>
      <c r="W26" s="105">
        <v>458.98399999999998</v>
      </c>
      <c r="X26" s="13"/>
      <c r="Y26" s="52"/>
      <c r="Z26" s="22">
        <f t="shared" si="1"/>
        <v>0.19999999999998863</v>
      </c>
      <c r="AA26" s="6">
        <f t="shared" si="2"/>
        <v>199.99999999998863</v>
      </c>
    </row>
    <row r="27" spans="1:27" s="6" customFormat="1" ht="45" customHeight="1">
      <c r="A27" s="94">
        <v>19</v>
      </c>
      <c r="B27" s="96">
        <v>10</v>
      </c>
      <c r="C27" s="97">
        <f t="shared" si="4"/>
        <v>269.75</v>
      </c>
      <c r="D27" s="97">
        <v>269.95</v>
      </c>
      <c r="E27" s="99">
        <f t="shared" si="3"/>
        <v>199.99999999998863</v>
      </c>
      <c r="F27" s="97">
        <v>71.3</v>
      </c>
      <c r="G27" s="121">
        <v>14.5</v>
      </c>
      <c r="H27" s="100">
        <f t="shared" ref="H27:H29" si="8">H25</f>
        <v>3.7</v>
      </c>
      <c r="I27" s="104" t="str">
        <f>I22</f>
        <v>1:12300</v>
      </c>
      <c r="J27" s="107" t="s">
        <v>21</v>
      </c>
      <c r="K27" s="105">
        <v>74.19</v>
      </c>
      <c r="L27" s="105">
        <v>27.841000000000001</v>
      </c>
      <c r="M27" s="105">
        <v>2.665</v>
      </c>
      <c r="N27" s="105">
        <v>1.9219999999999999</v>
      </c>
      <c r="O27" s="105">
        <v>0.86299999999999999</v>
      </c>
      <c r="P27" s="105">
        <v>71.424999999999997</v>
      </c>
      <c r="Q27" s="105">
        <v>1.6E-2</v>
      </c>
      <c r="R27" s="100">
        <v>0</v>
      </c>
      <c r="S27" s="97">
        <f t="shared" si="0"/>
        <v>1.6E-2</v>
      </c>
      <c r="T27" s="97">
        <f t="shared" si="6"/>
        <v>455.28399999999999</v>
      </c>
      <c r="U27" s="105">
        <v>455.26799999999997</v>
      </c>
      <c r="V27" s="105">
        <f t="shared" si="7"/>
        <v>458.98399999999998</v>
      </c>
      <c r="W27" s="105">
        <v>458.96800000000002</v>
      </c>
      <c r="X27" s="23" t="s">
        <v>84</v>
      </c>
      <c r="Y27" s="51" t="s">
        <v>330</v>
      </c>
      <c r="Z27" s="22">
        <f t="shared" si="1"/>
        <v>5.0000000000011369E-2</v>
      </c>
      <c r="AA27" s="6">
        <f t="shared" si="2"/>
        <v>50.000000000011369</v>
      </c>
    </row>
    <row r="28" spans="1:27" s="6" customFormat="1" ht="27.95" customHeight="1">
      <c r="A28" s="95">
        <v>20</v>
      </c>
      <c r="B28" s="109"/>
      <c r="C28" s="97">
        <f t="shared" si="4"/>
        <v>269.95</v>
      </c>
      <c r="D28" s="97">
        <v>270</v>
      </c>
      <c r="E28" s="99">
        <f t="shared" si="3"/>
        <v>50.000000000011369</v>
      </c>
      <c r="F28" s="567" t="s">
        <v>18</v>
      </c>
      <c r="G28" s="568"/>
      <c r="H28" s="100">
        <f t="shared" si="8"/>
        <v>3.7</v>
      </c>
      <c r="I28" s="104" t="str">
        <f>I26</f>
        <v>1:10950</v>
      </c>
      <c r="J28" s="578"/>
      <c r="K28" s="580"/>
      <c r="L28" s="580"/>
      <c r="M28" s="580"/>
      <c r="N28" s="580"/>
      <c r="O28" s="580"/>
      <c r="P28" s="579"/>
      <c r="Q28" s="105">
        <v>5.0000000000000001E-3</v>
      </c>
      <c r="R28" s="100">
        <v>0</v>
      </c>
      <c r="S28" s="97">
        <f t="shared" si="0"/>
        <v>5.0000000000000001E-3</v>
      </c>
      <c r="T28" s="97">
        <f t="shared" si="6"/>
        <v>455.26799999999997</v>
      </c>
      <c r="U28" s="105">
        <v>455.26299999999998</v>
      </c>
      <c r="V28" s="105">
        <f t="shared" si="7"/>
        <v>458.96800000000002</v>
      </c>
      <c r="W28" s="105">
        <v>458.96300000000002</v>
      </c>
      <c r="X28" s="23"/>
      <c r="Y28" s="52"/>
      <c r="Z28" s="22">
        <f>D29-C29</f>
        <v>1</v>
      </c>
      <c r="AA28" s="6">
        <f t="shared" si="2"/>
        <v>1000</v>
      </c>
    </row>
    <row r="29" spans="1:27" s="6" customFormat="1" ht="31.5" customHeight="1">
      <c r="A29" s="94">
        <v>21</v>
      </c>
      <c r="B29" s="96">
        <v>11</v>
      </c>
      <c r="C29" s="97">
        <f t="shared" si="4"/>
        <v>270</v>
      </c>
      <c r="D29" s="97">
        <v>271</v>
      </c>
      <c r="E29" s="99">
        <f t="shared" si="3"/>
        <v>1000</v>
      </c>
      <c r="F29" s="97">
        <f>F27</f>
        <v>71.3</v>
      </c>
      <c r="G29" s="100">
        <v>14</v>
      </c>
      <c r="H29" s="100">
        <f t="shared" si="8"/>
        <v>3.7</v>
      </c>
      <c r="I29" s="141" t="str">
        <f>I25</f>
        <v>1:.9600</v>
      </c>
      <c r="J29" s="107" t="s">
        <v>16</v>
      </c>
      <c r="K29" s="105">
        <v>65.489999999999995</v>
      </c>
      <c r="L29" s="105">
        <v>24.465</v>
      </c>
      <c r="M29" s="105">
        <v>2.677</v>
      </c>
      <c r="N29" s="105">
        <v>1.9279999999999999</v>
      </c>
      <c r="O29" s="105">
        <v>1.093</v>
      </c>
      <c r="P29" s="105">
        <v>71.59</v>
      </c>
      <c r="Q29" s="105">
        <v>0.104</v>
      </c>
      <c r="R29" s="100">
        <v>0</v>
      </c>
      <c r="S29" s="97">
        <f t="shared" si="0"/>
        <v>0.104</v>
      </c>
      <c r="T29" s="97">
        <f t="shared" si="6"/>
        <v>455.26299999999998</v>
      </c>
      <c r="U29" s="105">
        <v>455.15899999999999</v>
      </c>
      <c r="V29" s="105">
        <f t="shared" si="7"/>
        <v>458.96300000000002</v>
      </c>
      <c r="W29" s="105">
        <v>458.85899999999998</v>
      </c>
      <c r="X29" s="23" t="s">
        <v>38</v>
      </c>
      <c r="Y29" s="64" t="s">
        <v>331</v>
      </c>
      <c r="Z29" s="22">
        <f>D30-C30</f>
        <v>0</v>
      </c>
      <c r="AA29" s="6">
        <f t="shared" si="2"/>
        <v>0</v>
      </c>
    </row>
    <row r="30" spans="1:27" s="49" customFormat="1" ht="29.25" customHeight="1">
      <c r="A30" s="40"/>
      <c r="B30" s="55"/>
      <c r="C30" s="42"/>
      <c r="D30" s="42"/>
      <c r="E30" s="43"/>
      <c r="F30" s="42"/>
      <c r="G30" s="44"/>
      <c r="H30" s="44"/>
      <c r="I30" s="45"/>
      <c r="J30" s="46"/>
      <c r="K30" s="42"/>
      <c r="L30" s="42"/>
      <c r="M30" s="42"/>
      <c r="N30" s="42"/>
      <c r="O30" s="42"/>
      <c r="P30" s="42"/>
      <c r="Q30" s="42"/>
      <c r="R30" s="42"/>
      <c r="S30" s="42"/>
      <c r="T30" s="42"/>
      <c r="U30" s="42"/>
      <c r="V30" s="42"/>
      <c r="W30" s="42"/>
      <c r="X30" s="47"/>
      <c r="Y30" s="48"/>
    </row>
    <row r="31" spans="1:27" s="49" customFormat="1" ht="21.75" customHeight="1">
      <c r="A31" s="40"/>
      <c r="B31" s="645" t="s">
        <v>323</v>
      </c>
      <c r="C31" s="645"/>
      <c r="D31" s="645"/>
      <c r="E31" s="645"/>
      <c r="F31" s="645"/>
      <c r="G31" s="645"/>
      <c r="H31" s="645"/>
      <c r="I31" s="645"/>
      <c r="J31" s="645"/>
      <c r="K31" s="645"/>
      <c r="L31" s="645"/>
      <c r="M31" s="645"/>
      <c r="N31" s="645"/>
      <c r="O31" s="645"/>
      <c r="P31" s="645"/>
      <c r="Q31" s="645"/>
      <c r="R31" s="645"/>
      <c r="S31" s="645"/>
      <c r="T31" s="645"/>
      <c r="U31" s="645"/>
      <c r="V31" s="645"/>
      <c r="W31" s="645"/>
      <c r="X31" s="645"/>
      <c r="Y31" s="645"/>
    </row>
    <row r="32" spans="1:27" s="49" customFormat="1" ht="21.75" customHeight="1">
      <c r="A32" s="40"/>
      <c r="B32" s="65"/>
      <c r="C32" s="65"/>
      <c r="D32" s="65"/>
      <c r="E32" s="65"/>
      <c r="F32" s="65"/>
      <c r="G32" s="65"/>
      <c r="H32" s="645" t="s">
        <v>324</v>
      </c>
      <c r="I32" s="645"/>
      <c r="J32" s="645"/>
      <c r="K32" s="645"/>
      <c r="L32" s="645"/>
      <c r="M32" s="645"/>
      <c r="N32" s="645"/>
      <c r="O32" s="645"/>
      <c r="P32" s="645"/>
      <c r="Q32" s="645"/>
      <c r="R32" s="645"/>
      <c r="S32" s="645"/>
      <c r="T32" s="645"/>
      <c r="U32" s="645"/>
      <c r="V32" s="645"/>
      <c r="W32" s="645"/>
      <c r="X32" s="645"/>
      <c r="Y32" s="645"/>
    </row>
    <row r="33" spans="1:25" s="49" customFormat="1" ht="7.5" customHeight="1">
      <c r="A33" s="40"/>
      <c r="B33" s="589"/>
      <c r="C33" s="589"/>
      <c r="D33" s="589"/>
      <c r="E33" s="589"/>
      <c r="F33" s="589"/>
      <c r="G33" s="589"/>
      <c r="H33" s="589"/>
      <c r="I33" s="589"/>
      <c r="J33" s="589"/>
      <c r="K33" s="589"/>
      <c r="L33" s="589"/>
      <c r="M33" s="589"/>
      <c r="N33" s="589"/>
      <c r="O33" s="589"/>
      <c r="P33" s="589"/>
      <c r="Q33" s="589"/>
      <c r="R33" s="589"/>
      <c r="S33" s="589"/>
      <c r="T33" s="589"/>
      <c r="U33" s="589"/>
      <c r="V33" s="589"/>
      <c r="W33" s="589"/>
      <c r="X33" s="589"/>
      <c r="Y33" s="589"/>
    </row>
    <row r="34" spans="1:25" s="49" customFormat="1" ht="28.5" customHeight="1">
      <c r="A34" s="40"/>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row>
    <row r="35" spans="1:25" s="6" customFormat="1" ht="31.5" customHeight="1">
      <c r="A35" s="7"/>
      <c r="B35" s="17"/>
      <c r="C35" s="566"/>
      <c r="D35" s="566"/>
      <c r="E35" s="566"/>
      <c r="F35" s="566"/>
      <c r="G35" s="16"/>
      <c r="H35" s="10"/>
      <c r="I35" s="30"/>
      <c r="J35" s="11"/>
      <c r="K35" s="56"/>
      <c r="L35" s="56"/>
      <c r="M35" s="644" t="s">
        <v>24</v>
      </c>
      <c r="N35" s="644"/>
      <c r="O35" s="56"/>
      <c r="P35" s="56"/>
      <c r="Q35" s="644" t="s">
        <v>317</v>
      </c>
      <c r="R35" s="644"/>
      <c r="S35" s="644"/>
      <c r="T35" s="644"/>
      <c r="U35" s="56"/>
      <c r="V35" s="56"/>
      <c r="W35" s="56"/>
      <c r="X35" s="12"/>
      <c r="Y35" s="33"/>
    </row>
    <row r="36" spans="1:25" s="6" customFormat="1" ht="32.1" customHeight="1">
      <c r="A36" s="7"/>
      <c r="B36" s="7"/>
      <c r="C36" s="56"/>
      <c r="D36" s="56"/>
      <c r="E36" s="9"/>
      <c r="F36" s="56"/>
      <c r="G36" s="10"/>
      <c r="H36" s="10"/>
      <c r="I36" s="30"/>
      <c r="J36" s="11"/>
      <c r="K36" s="56"/>
      <c r="L36" s="644" t="s">
        <v>316</v>
      </c>
      <c r="M36" s="644"/>
      <c r="N36" s="644"/>
      <c r="O36" s="644"/>
      <c r="P36" s="56"/>
      <c r="Q36" s="644"/>
      <c r="R36" s="644"/>
      <c r="S36" s="644"/>
      <c r="T36" s="644"/>
      <c r="U36" s="56"/>
      <c r="V36" s="56"/>
      <c r="W36" s="56"/>
      <c r="X36" s="12"/>
    </row>
    <row r="37" spans="1:25" s="6" customFormat="1" ht="43.5" customHeight="1">
      <c r="A37" s="7"/>
      <c r="B37" s="7"/>
      <c r="C37" s="56"/>
      <c r="D37" s="56"/>
      <c r="E37" s="9"/>
      <c r="F37" s="56"/>
      <c r="G37" s="10"/>
      <c r="H37" s="10"/>
      <c r="I37" s="30"/>
      <c r="J37" s="11"/>
      <c r="K37" s="56"/>
      <c r="L37" s="644"/>
      <c r="M37" s="644"/>
      <c r="N37" s="644"/>
      <c r="O37" s="644"/>
      <c r="P37" s="56"/>
      <c r="Q37" s="644"/>
      <c r="R37" s="644"/>
      <c r="S37" s="644"/>
      <c r="T37" s="644"/>
      <c r="U37" s="56"/>
      <c r="V37" s="56"/>
      <c r="W37" s="56"/>
      <c r="X37" s="12"/>
    </row>
    <row r="38" spans="1:25" s="6" customFormat="1" ht="24.75" customHeight="1">
      <c r="A38" s="7"/>
      <c r="B38" s="7"/>
      <c r="C38" s="56"/>
      <c r="D38" s="56"/>
      <c r="E38" s="9"/>
      <c r="F38" s="56"/>
      <c r="G38" s="10"/>
      <c r="H38" s="10"/>
      <c r="I38" s="56"/>
      <c r="J38" s="11" t="s">
        <v>22</v>
      </c>
      <c r="K38" s="56"/>
      <c r="L38" s="56"/>
      <c r="M38" s="56"/>
      <c r="N38" s="56"/>
      <c r="O38" s="56"/>
      <c r="P38" s="56"/>
      <c r="Q38" s="644"/>
      <c r="R38" s="644"/>
      <c r="S38" s="644"/>
      <c r="T38" s="644"/>
      <c r="U38" s="56"/>
      <c r="V38" s="56"/>
      <c r="W38" s="56"/>
      <c r="X38" s="12"/>
    </row>
    <row r="39" spans="1:25" s="6" customFormat="1" ht="32.1" customHeight="1">
      <c r="A39" s="7"/>
      <c r="B39" s="7"/>
      <c r="C39" s="56"/>
      <c r="D39" s="56"/>
      <c r="E39" s="9"/>
      <c r="F39" s="56"/>
      <c r="G39" s="10"/>
      <c r="H39" s="10"/>
      <c r="I39" s="56"/>
      <c r="J39" s="11" t="s">
        <v>15</v>
      </c>
      <c r="K39" s="56"/>
      <c r="L39" s="56"/>
      <c r="M39" s="56"/>
      <c r="N39" s="56"/>
      <c r="O39" s="56"/>
      <c r="P39" s="56"/>
      <c r="Q39" s="56"/>
      <c r="R39" s="56"/>
      <c r="S39" s="56"/>
      <c r="T39" s="56"/>
      <c r="U39" s="56"/>
      <c r="V39" s="56"/>
      <c r="W39" s="56"/>
      <c r="X39" s="12"/>
    </row>
    <row r="40" spans="1:25" s="6" customFormat="1" ht="32.1" customHeight="1">
      <c r="A40" s="7"/>
      <c r="B40" s="7"/>
      <c r="C40" s="56"/>
      <c r="D40" s="56"/>
      <c r="E40" s="9"/>
      <c r="F40" s="56"/>
      <c r="G40" s="10"/>
      <c r="H40" s="10"/>
      <c r="I40" s="56"/>
      <c r="J40" s="11"/>
      <c r="K40" s="56"/>
      <c r="L40" s="56"/>
      <c r="M40" s="56"/>
      <c r="N40" s="56"/>
      <c r="O40" s="56"/>
      <c r="P40" s="56"/>
      <c r="Q40" s="56"/>
      <c r="R40" s="56"/>
      <c r="S40" s="56"/>
      <c r="T40" s="56"/>
      <c r="U40" s="56"/>
      <c r="V40" s="56"/>
      <c r="W40" s="56"/>
      <c r="X40" s="12"/>
    </row>
    <row r="41" spans="1:25" s="6" customFormat="1" ht="32.1" customHeight="1">
      <c r="A41" s="7"/>
      <c r="B41" s="7"/>
      <c r="C41" s="56"/>
      <c r="D41" s="56"/>
      <c r="E41" s="9"/>
      <c r="F41" s="56"/>
      <c r="G41" s="10"/>
      <c r="H41" s="10"/>
      <c r="I41" s="56"/>
      <c r="J41" s="11"/>
      <c r="K41" s="56"/>
      <c r="L41" s="56"/>
      <c r="M41" s="56"/>
      <c r="N41" s="56"/>
      <c r="O41" s="56"/>
      <c r="P41" s="56"/>
      <c r="Q41" s="56"/>
      <c r="R41" s="56"/>
      <c r="S41" s="56"/>
      <c r="T41" s="56"/>
      <c r="U41" s="56"/>
      <c r="V41" s="56"/>
      <c r="W41" s="56"/>
      <c r="X41" s="12"/>
    </row>
    <row r="42" spans="1:25" s="6" customFormat="1" ht="32.1" customHeight="1">
      <c r="A42" s="7"/>
      <c r="B42" s="7"/>
      <c r="C42" s="56"/>
      <c r="D42" s="56"/>
      <c r="E42" s="9"/>
      <c r="F42" s="56"/>
      <c r="G42" s="10"/>
      <c r="H42" s="10"/>
      <c r="I42" s="56"/>
      <c r="J42" s="11"/>
      <c r="K42" s="56"/>
      <c r="L42" s="56"/>
      <c r="M42" s="56"/>
      <c r="N42" s="56"/>
      <c r="O42" s="56"/>
      <c r="P42" s="56"/>
      <c r="Q42" s="56"/>
      <c r="R42" s="56"/>
      <c r="S42" s="56"/>
      <c r="T42" s="56"/>
      <c r="U42" s="56"/>
      <c r="V42" s="56"/>
      <c r="W42" s="56"/>
      <c r="X42" s="12"/>
    </row>
    <row r="43" spans="1:25" s="6" customFormat="1" ht="32.1" customHeight="1">
      <c r="A43" s="7"/>
      <c r="B43" s="7"/>
      <c r="C43" s="56"/>
      <c r="D43" s="56"/>
      <c r="E43" s="9"/>
      <c r="F43" s="56"/>
      <c r="G43" s="10"/>
      <c r="H43" s="10"/>
      <c r="I43" s="56"/>
      <c r="J43" s="11"/>
      <c r="K43" s="56"/>
      <c r="L43" s="56"/>
      <c r="M43" s="56"/>
      <c r="N43" s="56"/>
      <c r="O43" s="56"/>
      <c r="P43" s="56"/>
      <c r="Q43" s="56"/>
      <c r="R43" s="56"/>
      <c r="S43" s="56"/>
      <c r="T43" s="56"/>
      <c r="U43" s="56"/>
      <c r="V43" s="56"/>
      <c r="W43" s="56"/>
      <c r="X43" s="12"/>
    </row>
    <row r="44" spans="1:25" s="6" customFormat="1" ht="32.1" customHeight="1">
      <c r="A44" s="7"/>
      <c r="B44" s="7"/>
      <c r="C44" s="56"/>
      <c r="D44" s="56"/>
      <c r="E44" s="9"/>
      <c r="F44" s="56"/>
      <c r="G44" s="10"/>
      <c r="H44" s="10"/>
      <c r="I44" s="56"/>
      <c r="J44" s="11"/>
      <c r="K44" s="56"/>
      <c r="L44" s="56"/>
      <c r="M44" s="56"/>
      <c r="N44" s="56"/>
      <c r="O44" s="56"/>
      <c r="P44" s="56"/>
      <c r="Q44" s="56"/>
      <c r="R44" s="56"/>
      <c r="S44" s="56"/>
      <c r="T44" s="56"/>
      <c r="U44" s="56"/>
      <c r="V44" s="56"/>
      <c r="W44" s="56"/>
      <c r="X44" s="12"/>
    </row>
    <row r="45" spans="1:25" s="6" customFormat="1" ht="32.1" customHeight="1">
      <c r="A45" s="7"/>
      <c r="B45" s="7"/>
      <c r="C45" s="56"/>
      <c r="D45" s="56"/>
      <c r="E45" s="9"/>
      <c r="F45" s="56"/>
      <c r="G45" s="10"/>
      <c r="H45" s="10"/>
      <c r="I45" s="56"/>
      <c r="J45" s="11"/>
      <c r="K45" s="56"/>
      <c r="L45" s="56"/>
      <c r="M45" s="56"/>
      <c r="N45" s="56"/>
      <c r="O45" s="56"/>
      <c r="P45" s="56"/>
      <c r="Q45" s="56"/>
      <c r="R45" s="56"/>
      <c r="S45" s="56"/>
      <c r="T45" s="56"/>
      <c r="U45" s="56"/>
      <c r="V45" s="56"/>
      <c r="W45" s="56"/>
      <c r="X45" s="12"/>
    </row>
    <row r="46" spans="1:25" s="6" customFormat="1" ht="32.1" customHeight="1">
      <c r="A46" s="7"/>
      <c r="B46" s="7"/>
      <c r="C46" s="56"/>
      <c r="D46" s="56"/>
      <c r="E46" s="9"/>
      <c r="F46" s="56"/>
      <c r="G46" s="10"/>
      <c r="H46" s="10"/>
      <c r="I46" s="56"/>
      <c r="J46" s="11"/>
      <c r="K46" s="56"/>
      <c r="L46" s="56"/>
      <c r="M46" s="56"/>
      <c r="N46" s="56"/>
      <c r="O46" s="56"/>
      <c r="P46" s="56"/>
      <c r="Q46" s="56"/>
      <c r="R46" s="56"/>
      <c r="S46" s="56"/>
      <c r="T46" s="56"/>
      <c r="U46" s="56"/>
      <c r="V46" s="56"/>
      <c r="W46" s="56"/>
      <c r="X46" s="12"/>
    </row>
    <row r="47" spans="1:25" s="6" customFormat="1" ht="32.1" customHeight="1">
      <c r="A47" s="7"/>
      <c r="B47" s="7"/>
      <c r="C47" s="56"/>
      <c r="D47" s="56"/>
      <c r="E47" s="9"/>
      <c r="F47" s="56"/>
      <c r="G47" s="10"/>
      <c r="H47" s="10"/>
      <c r="I47" s="56"/>
      <c r="J47" s="11"/>
      <c r="K47" s="56"/>
      <c r="L47" s="56"/>
      <c r="M47" s="56"/>
      <c r="N47" s="56"/>
      <c r="O47" s="56"/>
      <c r="P47" s="56"/>
      <c r="Q47" s="56"/>
      <c r="R47" s="56"/>
      <c r="S47" s="56"/>
      <c r="T47" s="56"/>
      <c r="U47" s="56"/>
      <c r="V47" s="56"/>
      <c r="W47" s="56"/>
      <c r="X47" s="12"/>
    </row>
    <row r="48" spans="1:25" s="6" customFormat="1" ht="32.1" customHeight="1">
      <c r="A48" s="7"/>
      <c r="B48" s="7"/>
      <c r="C48" s="56"/>
      <c r="D48" s="56"/>
      <c r="E48" s="9"/>
      <c r="F48" s="56"/>
      <c r="G48" s="10"/>
      <c r="H48" s="10"/>
      <c r="I48" s="56"/>
      <c r="J48" s="11"/>
      <c r="K48" s="56"/>
      <c r="L48" s="56"/>
      <c r="M48" s="56"/>
      <c r="N48" s="56"/>
      <c r="O48" s="56"/>
      <c r="P48" s="56"/>
      <c r="Q48" s="56"/>
      <c r="R48" s="56"/>
      <c r="S48" s="56"/>
      <c r="T48" s="56"/>
      <c r="U48" s="56"/>
      <c r="V48" s="56"/>
      <c r="W48" s="56"/>
      <c r="X48" s="12"/>
    </row>
    <row r="49" spans="1:24" s="6" customFormat="1" ht="32.1" customHeight="1">
      <c r="A49" s="7"/>
      <c r="B49" s="7"/>
      <c r="C49" s="56"/>
      <c r="D49" s="56"/>
      <c r="E49" s="9"/>
      <c r="F49" s="56"/>
      <c r="G49" s="10"/>
      <c r="H49" s="10"/>
      <c r="I49" s="56"/>
      <c r="J49" s="11"/>
      <c r="K49" s="56"/>
      <c r="L49" s="56"/>
      <c r="M49" s="56"/>
      <c r="N49" s="56"/>
      <c r="O49" s="56"/>
      <c r="P49" s="56"/>
      <c r="Q49" s="56"/>
      <c r="R49" s="56"/>
      <c r="S49" s="56"/>
      <c r="T49" s="56"/>
      <c r="U49" s="56"/>
      <c r="V49" s="56"/>
      <c r="W49" s="56"/>
      <c r="X49" s="12"/>
    </row>
    <row r="50" spans="1:24" s="6" customFormat="1" ht="32.1" customHeight="1">
      <c r="A50" s="7"/>
      <c r="B50" s="7"/>
      <c r="C50" s="56"/>
      <c r="D50" s="56"/>
      <c r="E50" s="9"/>
      <c r="F50" s="56"/>
      <c r="G50" s="10"/>
      <c r="H50" s="10"/>
      <c r="I50" s="56"/>
      <c r="J50" s="11"/>
      <c r="K50" s="56"/>
      <c r="L50" s="56"/>
      <c r="M50" s="56"/>
      <c r="N50" s="56"/>
      <c r="O50" s="56"/>
      <c r="P50" s="56"/>
      <c r="Q50" s="56"/>
      <c r="R50" s="56"/>
      <c r="S50" s="56"/>
      <c r="T50" s="56"/>
      <c r="U50" s="56"/>
      <c r="V50" s="56"/>
      <c r="W50" s="56"/>
      <c r="X50" s="12"/>
    </row>
  </sheetData>
  <mergeCells count="40">
    <mergeCell ref="Q35:T38"/>
    <mergeCell ref="L36:O37"/>
    <mergeCell ref="B33:Y33"/>
    <mergeCell ref="B31:Y31"/>
    <mergeCell ref="H32:Y32"/>
    <mergeCell ref="F26:G26"/>
    <mergeCell ref="F28:G28"/>
    <mergeCell ref="C35:F35"/>
    <mergeCell ref="M35:N35"/>
    <mergeCell ref="J26:P26"/>
    <mergeCell ref="J28:P28"/>
    <mergeCell ref="F20:G20"/>
    <mergeCell ref="F22:G22"/>
    <mergeCell ref="F24:G24"/>
    <mergeCell ref="J20:P20"/>
    <mergeCell ref="J22:P22"/>
    <mergeCell ref="J24:P24"/>
    <mergeCell ref="F14:G14"/>
    <mergeCell ref="F16:G16"/>
    <mergeCell ref="F18:G18"/>
    <mergeCell ref="J14:P14"/>
    <mergeCell ref="J16:P16"/>
    <mergeCell ref="J18:P18"/>
    <mergeCell ref="V6:W6"/>
    <mergeCell ref="X6:Y7"/>
    <mergeCell ref="F10:G10"/>
    <mergeCell ref="F12:G12"/>
    <mergeCell ref="T6:U6"/>
    <mergeCell ref="J12:P12"/>
    <mergeCell ref="A6:A7"/>
    <mergeCell ref="B6:B7"/>
    <mergeCell ref="C6:E6"/>
    <mergeCell ref="F6:P6"/>
    <mergeCell ref="Q6:S6"/>
    <mergeCell ref="A1:Y1"/>
    <mergeCell ref="A2:Y2"/>
    <mergeCell ref="A3:Y3"/>
    <mergeCell ref="A4:Y4"/>
    <mergeCell ref="A5:G5"/>
    <mergeCell ref="X5:Y5"/>
  </mergeCells>
  <printOptions horizontalCentered="1"/>
  <pageMargins left="0.39370078740157483" right="0.31496062992125984" top="0.39370078740157483" bottom="0.51181102362204722" header="0" footer="0"/>
  <pageSetup paperSize="9" scale="53" orientation="landscape" errors="blank" verticalDpi="360" r:id="rId1"/>
  <headerFooter alignWithMargins="0"/>
  <rowBreaks count="1" manualBreakCount="1">
    <brk id="24" max="24" man="1"/>
  </rowBreaks>
</worksheet>
</file>

<file path=xl/worksheets/sheet13.xml><?xml version="1.0" encoding="utf-8"?>
<worksheet xmlns="http://schemas.openxmlformats.org/spreadsheetml/2006/main" xmlns:r="http://schemas.openxmlformats.org/officeDocument/2006/relationships">
  <sheetPr>
    <tabColor rgb="FF00B050"/>
  </sheetPr>
  <dimension ref="A1:AA32"/>
  <sheetViews>
    <sheetView view="pageBreakPreview" zoomScale="80" zoomScaleSheetLayoutView="80" workbookViewId="0">
      <selection activeCell="AB12" sqref="AB12"/>
    </sheetView>
  </sheetViews>
  <sheetFormatPr defaultColWidth="9.140625" defaultRowHeight="12.75"/>
  <cols>
    <col min="1" max="1" width="4.85546875" style="1" customWidth="1"/>
    <col min="2" max="2" width="5.7109375" style="1" customWidth="1"/>
    <col min="3" max="3" width="10.42578125" style="14" customWidth="1"/>
    <col min="4" max="4" width="10.5703125" style="14" customWidth="1"/>
    <col min="5" max="5" width="8.140625" style="14" customWidth="1"/>
    <col min="6" max="6" width="12.28515625" style="1" customWidth="1"/>
    <col min="7" max="7" width="7.85546875" style="1" customWidth="1"/>
    <col min="8" max="8" width="7.42578125" style="1" customWidth="1"/>
    <col min="9" max="9" width="10.28515625" style="1" customWidth="1"/>
    <col min="10" max="10" width="9.7109375" style="1" customWidth="1"/>
    <col min="11" max="11" width="7.5703125" style="1" customWidth="1"/>
    <col min="12" max="12" width="9.28515625" style="1" customWidth="1"/>
    <col min="13" max="13" width="8.5703125" style="1" customWidth="1"/>
    <col min="14" max="14" width="7.85546875" style="1" customWidth="1"/>
    <col min="15" max="15" width="10.140625" style="1" customWidth="1"/>
    <col min="16" max="16" width="12.28515625" style="1" customWidth="1"/>
    <col min="17" max="17" width="10.42578125" style="1" customWidth="1"/>
    <col min="18" max="18" width="12.28515625" style="1" customWidth="1"/>
    <col min="19" max="19" width="8.140625" style="1" customWidth="1"/>
    <col min="20" max="21" width="10.42578125" style="1" customWidth="1"/>
    <col min="22" max="22" width="11.140625" style="1" customWidth="1"/>
    <col min="23" max="23" width="10.42578125" style="1" customWidth="1"/>
    <col min="24" max="24" width="18.28515625" style="1" customWidth="1"/>
    <col min="25" max="25" width="17.570312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85</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86</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86"/>
      <c r="B5" s="586"/>
      <c r="C5" s="586"/>
      <c r="D5" s="586"/>
      <c r="E5" s="586"/>
      <c r="F5" s="586"/>
      <c r="G5" s="586"/>
      <c r="H5" s="20"/>
      <c r="I5" s="20"/>
      <c r="J5" s="20"/>
      <c r="K5" s="20"/>
      <c r="L5" s="20"/>
      <c r="M5" s="20"/>
      <c r="N5" s="20"/>
      <c r="O5" s="20"/>
      <c r="P5" s="20"/>
      <c r="Q5" s="20"/>
      <c r="R5" s="20"/>
      <c r="S5" s="20"/>
      <c r="T5" s="20"/>
      <c r="U5" s="20"/>
      <c r="V5" s="20"/>
      <c r="W5" s="20"/>
      <c r="X5" s="20"/>
      <c r="Y5" s="20"/>
    </row>
    <row r="6" spans="1:27" s="4" customFormat="1" ht="21.75" customHeight="1">
      <c r="A6" s="602" t="s">
        <v>0</v>
      </c>
      <c r="B6" s="602" t="s">
        <v>28</v>
      </c>
      <c r="C6" s="602" t="s">
        <v>1</v>
      </c>
      <c r="D6" s="602"/>
      <c r="E6" s="602"/>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594"/>
      <c r="C7" s="149" t="s">
        <v>29</v>
      </c>
      <c r="D7" s="385" t="s">
        <v>265</v>
      </c>
      <c r="E7" s="149" t="s">
        <v>246</v>
      </c>
      <c r="F7" s="552" t="s">
        <v>7</v>
      </c>
      <c r="G7" s="552" t="s">
        <v>27</v>
      </c>
      <c r="H7" s="136" t="s">
        <v>282</v>
      </c>
      <c r="I7" s="137" t="s">
        <v>9</v>
      </c>
      <c r="J7" s="552" t="s">
        <v>10</v>
      </c>
      <c r="K7" s="137" t="s">
        <v>11</v>
      </c>
      <c r="L7" s="137" t="s">
        <v>12</v>
      </c>
      <c r="M7" s="137" t="s">
        <v>17</v>
      </c>
      <c r="N7" s="137" t="s">
        <v>13</v>
      </c>
      <c r="O7" s="137" t="s">
        <v>26</v>
      </c>
      <c r="P7" s="552" t="s">
        <v>14</v>
      </c>
      <c r="Q7" s="552" t="s">
        <v>35</v>
      </c>
      <c r="R7" s="552" t="s">
        <v>30</v>
      </c>
      <c r="S7" s="552" t="s">
        <v>25</v>
      </c>
      <c r="T7" s="137" t="s">
        <v>332</v>
      </c>
      <c r="U7" s="137" t="s">
        <v>288</v>
      </c>
      <c r="V7" s="137" t="s">
        <v>302</v>
      </c>
      <c r="W7" s="137" t="s">
        <v>290</v>
      </c>
      <c r="X7" s="592"/>
      <c r="Y7" s="592"/>
    </row>
    <row r="8" spans="1:27" s="4" customFormat="1" ht="25.5" customHeight="1">
      <c r="A8" s="149">
        <v>1</v>
      </c>
      <c r="B8" s="149"/>
      <c r="C8" s="149">
        <v>2</v>
      </c>
      <c r="D8" s="149">
        <v>3</v>
      </c>
      <c r="E8" s="149">
        <v>4</v>
      </c>
      <c r="F8" s="552">
        <v>5</v>
      </c>
      <c r="G8" s="552">
        <v>6</v>
      </c>
      <c r="H8" s="552">
        <v>7</v>
      </c>
      <c r="I8" s="552">
        <v>8</v>
      </c>
      <c r="J8" s="552">
        <v>9</v>
      </c>
      <c r="K8" s="552">
        <v>10</v>
      </c>
      <c r="L8" s="552">
        <v>11</v>
      </c>
      <c r="M8" s="552">
        <v>12</v>
      </c>
      <c r="N8" s="552">
        <v>13</v>
      </c>
      <c r="O8" s="552">
        <v>14</v>
      </c>
      <c r="P8" s="552">
        <v>15</v>
      </c>
      <c r="Q8" s="552">
        <v>16</v>
      </c>
      <c r="R8" s="552">
        <v>17</v>
      </c>
      <c r="S8" s="552">
        <v>18</v>
      </c>
      <c r="T8" s="552">
        <v>19</v>
      </c>
      <c r="U8" s="552">
        <v>20</v>
      </c>
      <c r="V8" s="552">
        <v>21</v>
      </c>
      <c r="W8" s="552">
        <v>22</v>
      </c>
      <c r="X8" s="552">
        <v>23</v>
      </c>
      <c r="Y8" s="552">
        <v>24</v>
      </c>
      <c r="Z8" s="22" t="e">
        <f>#REF!-#REF!</f>
        <v>#REF!</v>
      </c>
      <c r="AA8" s="6" t="e">
        <f>Z8*1000</f>
        <v>#REF!</v>
      </c>
    </row>
    <row r="9" spans="1:27" s="6" customFormat="1" ht="107.25" customHeight="1">
      <c r="A9" s="94">
        <v>2</v>
      </c>
      <c r="B9" s="96"/>
      <c r="C9" s="97">
        <v>280</v>
      </c>
      <c r="D9" s="97">
        <v>284.846</v>
      </c>
      <c r="E9" s="99">
        <v>4846</v>
      </c>
      <c r="F9" s="554">
        <v>71.3</v>
      </c>
      <c r="G9" s="555">
        <v>14.6</v>
      </c>
      <c r="H9" s="555">
        <v>3.7</v>
      </c>
      <c r="I9" s="104" t="s">
        <v>266</v>
      </c>
      <c r="J9" s="555" t="s">
        <v>46</v>
      </c>
      <c r="K9" s="550">
        <v>67.709999999999994</v>
      </c>
      <c r="L9" s="551">
        <v>25.065000000000001</v>
      </c>
      <c r="M9" s="551">
        <v>2.7010000000000001</v>
      </c>
      <c r="N9" s="551">
        <v>1.94</v>
      </c>
      <c r="O9" s="551">
        <v>1.0569999999999999</v>
      </c>
      <c r="P9" s="551">
        <v>71.546000000000006</v>
      </c>
      <c r="Q9" s="551">
        <v>0.46600000000000003</v>
      </c>
      <c r="R9" s="555">
        <v>0</v>
      </c>
      <c r="S9" s="554">
        <f t="shared" ref="S9" si="0">Q9+R9</f>
        <v>0.46600000000000003</v>
      </c>
      <c r="T9" s="554">
        <v>454.25700000000001</v>
      </c>
      <c r="U9" s="554">
        <v>453.791</v>
      </c>
      <c r="V9" s="551">
        <v>457.95699999999999</v>
      </c>
      <c r="W9" s="551">
        <v>457.49099999999999</v>
      </c>
      <c r="X9" s="28" t="s">
        <v>87</v>
      </c>
      <c r="Y9" s="553" t="s">
        <v>667</v>
      </c>
      <c r="Z9" s="22">
        <f>D10-C10</f>
        <v>0</v>
      </c>
      <c r="AA9" s="6">
        <f t="shared" ref="AA9:AA10" si="1">Z9*1000</f>
        <v>0</v>
      </c>
    </row>
    <row r="10" spans="1:27" s="6" customFormat="1" ht="33" customHeight="1">
      <c r="A10" s="95">
        <v>3</v>
      </c>
      <c r="B10" s="96"/>
      <c r="C10" s="97"/>
      <c r="D10" s="97"/>
      <c r="E10" s="99"/>
      <c r="F10" s="647" t="s">
        <v>552</v>
      </c>
      <c r="G10" s="647"/>
      <c r="H10" s="647"/>
      <c r="I10" s="647"/>
      <c r="J10" s="647"/>
      <c r="K10" s="647"/>
      <c r="L10" s="647"/>
      <c r="M10" s="647"/>
      <c r="N10" s="647"/>
      <c r="O10" s="647"/>
      <c r="P10" s="647"/>
      <c r="Q10" s="647"/>
      <c r="R10" s="647"/>
      <c r="S10" s="647"/>
      <c r="T10" s="186"/>
      <c r="U10" s="186"/>
      <c r="V10" s="551"/>
      <c r="W10" s="551"/>
      <c r="X10" s="648" t="s">
        <v>551</v>
      </c>
      <c r="Y10" s="648"/>
      <c r="Z10" s="22" t="e">
        <f>#REF!-#REF!</f>
        <v>#REF!</v>
      </c>
      <c r="AA10" s="6" t="e">
        <f t="shared" si="1"/>
        <v>#REF!</v>
      </c>
    </row>
    <row r="11" spans="1:27" s="6" customFormat="1" ht="77.25" customHeight="1">
      <c r="A11" s="95">
        <v>4</v>
      </c>
      <c r="B11" s="96"/>
      <c r="C11" s="97">
        <v>287.25</v>
      </c>
      <c r="D11" s="97">
        <v>294</v>
      </c>
      <c r="E11" s="99">
        <v>6750</v>
      </c>
      <c r="F11" s="551">
        <v>71.3</v>
      </c>
      <c r="G11" s="550">
        <v>14.8</v>
      </c>
      <c r="H11" s="555">
        <v>3.7</v>
      </c>
      <c r="I11" s="104" t="s">
        <v>267</v>
      </c>
      <c r="J11" s="550" t="str">
        <f>J9</f>
        <v>1.00 : 1</v>
      </c>
      <c r="K11" s="550">
        <v>68.45</v>
      </c>
      <c r="L11" s="551">
        <v>25.265000000000001</v>
      </c>
      <c r="M11" s="551">
        <v>2.7090000000000001</v>
      </c>
      <c r="N11" s="551">
        <v>1.9430000000000001</v>
      </c>
      <c r="O11" s="551">
        <v>1.0489999999999999</v>
      </c>
      <c r="P11" s="551">
        <v>71.781999999999996</v>
      </c>
      <c r="Q11" s="551">
        <v>0.63700000000000001</v>
      </c>
      <c r="R11" s="555">
        <v>0</v>
      </c>
      <c r="S11" s="554">
        <f t="shared" ref="S11" si="2">Q11+R11</f>
        <v>0.63700000000000001</v>
      </c>
      <c r="T11" s="554">
        <v>452.96199999999999</v>
      </c>
      <c r="U11" s="551">
        <v>452.32499999999999</v>
      </c>
      <c r="V11" s="551">
        <v>456.66199999999998</v>
      </c>
      <c r="W11" s="551">
        <v>456.02499999999998</v>
      </c>
      <c r="X11" s="28" t="s">
        <v>553</v>
      </c>
      <c r="Y11" s="23" t="s">
        <v>88</v>
      </c>
      <c r="Z11" s="22" t="e">
        <f>#REF!-#REF!</f>
        <v>#REF!</v>
      </c>
      <c r="AA11" s="6" t="e">
        <f t="shared" ref="AA11" si="3">Z11*1000</f>
        <v>#REF!</v>
      </c>
    </row>
    <row r="12" spans="1:27" s="6" customFormat="1" ht="21.75" customHeight="1">
      <c r="A12" s="7"/>
      <c r="B12" s="582" t="s">
        <v>92</v>
      </c>
      <c r="C12" s="582"/>
      <c r="D12" s="582"/>
      <c r="E12" s="582"/>
      <c r="F12" s="582"/>
      <c r="G12" s="582"/>
      <c r="H12" s="582"/>
      <c r="I12" s="582"/>
      <c r="J12" s="19"/>
      <c r="K12" s="18"/>
      <c r="L12" s="18"/>
      <c r="M12" s="18"/>
      <c r="N12" s="18"/>
      <c r="O12" s="18"/>
      <c r="P12" s="18"/>
      <c r="Q12" s="18"/>
      <c r="R12" s="18"/>
      <c r="S12" s="18"/>
      <c r="T12" s="18"/>
      <c r="U12" s="18"/>
      <c r="V12" s="18"/>
      <c r="W12" s="18"/>
      <c r="X12" s="18"/>
      <c r="Y12" s="12"/>
    </row>
    <row r="13" spans="1:27" s="6" customFormat="1" ht="21.75" customHeight="1">
      <c r="A13" s="7"/>
      <c r="B13" s="34"/>
      <c r="C13" s="583" t="s">
        <v>274</v>
      </c>
      <c r="D13" s="583"/>
      <c r="E13" s="583"/>
      <c r="F13" s="583"/>
      <c r="G13" s="583"/>
      <c r="H13" s="583"/>
      <c r="I13" s="583"/>
      <c r="J13" s="583"/>
      <c r="K13" s="583"/>
      <c r="L13" s="583"/>
      <c r="M13" s="583"/>
      <c r="N13" s="583"/>
      <c r="O13" s="583"/>
      <c r="P13" s="583"/>
      <c r="Q13" s="583"/>
      <c r="R13" s="583"/>
      <c r="S13" s="583"/>
      <c r="T13" s="583"/>
      <c r="U13" s="583"/>
      <c r="V13" s="583"/>
      <c r="W13" s="583"/>
      <c r="X13" s="583"/>
      <c r="Y13" s="583"/>
    </row>
    <row r="14" spans="1:27" s="6" customFormat="1" ht="39.75" customHeight="1">
      <c r="A14" s="7"/>
      <c r="B14" s="34"/>
      <c r="C14" s="583" t="s">
        <v>554</v>
      </c>
      <c r="D14" s="583"/>
      <c r="E14" s="583"/>
      <c r="F14" s="583"/>
      <c r="G14" s="583"/>
      <c r="H14" s="583"/>
      <c r="I14" s="583"/>
      <c r="J14" s="583"/>
      <c r="K14" s="583"/>
      <c r="L14" s="583"/>
      <c r="M14" s="583"/>
      <c r="N14" s="583"/>
      <c r="O14" s="583"/>
      <c r="P14" s="583"/>
      <c r="Q14" s="583"/>
      <c r="R14" s="583"/>
      <c r="S14" s="583"/>
      <c r="T14" s="583"/>
      <c r="U14" s="583"/>
      <c r="V14" s="583"/>
      <c r="W14" s="583"/>
      <c r="X14" s="583"/>
      <c r="Y14" s="583"/>
    </row>
    <row r="15" spans="1:27" s="6" customFormat="1" ht="21.75" customHeight="1">
      <c r="A15" s="7"/>
      <c r="B15" s="34"/>
      <c r="C15" s="583" t="s">
        <v>91</v>
      </c>
      <c r="D15" s="583"/>
      <c r="E15" s="583"/>
      <c r="F15" s="583"/>
      <c r="G15" s="583"/>
      <c r="H15" s="583"/>
      <c r="I15" s="583"/>
      <c r="J15" s="583"/>
      <c r="K15" s="583"/>
      <c r="L15" s="583"/>
      <c r="M15" s="583"/>
      <c r="N15" s="583"/>
      <c r="O15" s="583"/>
      <c r="P15" s="583"/>
      <c r="Q15" s="583"/>
      <c r="R15" s="583"/>
      <c r="S15" s="583"/>
      <c r="T15" s="583"/>
      <c r="U15" s="583"/>
      <c r="V15" s="583"/>
      <c r="W15" s="583"/>
      <c r="X15" s="583"/>
      <c r="Y15" s="583"/>
    </row>
    <row r="16" spans="1:27" s="6" customFormat="1" ht="30" customHeight="1">
      <c r="A16" s="7"/>
      <c r="B16" s="115"/>
      <c r="C16" s="114"/>
      <c r="D16" s="114"/>
      <c r="E16" s="114"/>
      <c r="F16" s="114"/>
      <c r="G16" s="114"/>
      <c r="H16" s="114"/>
      <c r="I16" s="114"/>
      <c r="J16" s="114"/>
      <c r="K16" s="114"/>
      <c r="L16" s="114"/>
      <c r="M16" s="114"/>
      <c r="N16" s="114"/>
      <c r="O16" s="114"/>
      <c r="P16" s="114"/>
      <c r="Q16" s="114"/>
      <c r="R16" s="114"/>
      <c r="S16" s="114"/>
      <c r="T16" s="114"/>
      <c r="U16" s="114"/>
      <c r="V16" s="114"/>
      <c r="W16" s="114"/>
      <c r="X16" s="114"/>
      <c r="Y16" s="114"/>
    </row>
    <row r="17" spans="1:25" s="6" customFormat="1" ht="31.5" customHeight="1">
      <c r="A17" s="7"/>
      <c r="B17" s="17"/>
      <c r="C17" s="566"/>
      <c r="D17" s="566"/>
      <c r="E17" s="566"/>
      <c r="F17" s="566"/>
      <c r="G17" s="16"/>
      <c r="H17" s="10"/>
      <c r="I17" s="30"/>
      <c r="J17" s="11"/>
      <c r="K17" s="57"/>
      <c r="L17" s="577" t="s">
        <v>24</v>
      </c>
      <c r="M17" s="577"/>
      <c r="N17" s="577"/>
      <c r="O17" s="16"/>
      <c r="P17" s="16"/>
      <c r="Q17" s="167"/>
      <c r="R17" s="167"/>
      <c r="S17" s="167"/>
      <c r="T17" s="167"/>
      <c r="U17" s="57"/>
      <c r="V17" s="57"/>
      <c r="W17" s="57"/>
      <c r="X17" s="57"/>
      <c r="Y17" s="12"/>
    </row>
    <row r="18" spans="1:25" s="6" customFormat="1" ht="32.1" customHeight="1">
      <c r="A18" s="7"/>
      <c r="B18" s="7"/>
      <c r="C18" s="57"/>
      <c r="D18" s="57"/>
      <c r="E18" s="9"/>
      <c r="F18" s="57"/>
      <c r="G18" s="10"/>
      <c r="H18" s="10"/>
      <c r="I18" s="30"/>
      <c r="J18" s="11"/>
      <c r="K18" s="577" t="s">
        <v>90</v>
      </c>
      <c r="L18" s="577"/>
      <c r="M18" s="577"/>
      <c r="N18" s="577"/>
      <c r="O18" s="577"/>
      <c r="P18" s="16"/>
      <c r="Q18" s="646" t="s">
        <v>89</v>
      </c>
      <c r="R18" s="646"/>
      <c r="S18" s="646"/>
      <c r="T18" s="646"/>
      <c r="U18" s="57"/>
      <c r="V18" s="57"/>
      <c r="W18" s="57"/>
      <c r="X18" s="57"/>
      <c r="Y18" s="12"/>
    </row>
    <row r="19" spans="1:25" s="6" customFormat="1" ht="32.1" customHeight="1">
      <c r="A19" s="7"/>
      <c r="B19" s="7"/>
      <c r="C19" s="57"/>
      <c r="D19" s="57"/>
      <c r="E19" s="9"/>
      <c r="F19" s="57"/>
      <c r="G19" s="10"/>
      <c r="H19" s="10"/>
      <c r="I19" s="30"/>
      <c r="J19" s="11"/>
      <c r="K19" s="577"/>
      <c r="L19" s="577"/>
      <c r="M19" s="577"/>
      <c r="N19" s="577"/>
      <c r="O19" s="577"/>
      <c r="P19" s="16"/>
      <c r="Q19" s="646"/>
      <c r="R19" s="646"/>
      <c r="S19" s="646"/>
      <c r="T19" s="646"/>
      <c r="U19" s="57"/>
      <c r="V19" s="57"/>
      <c r="W19" s="57"/>
      <c r="X19" s="57"/>
      <c r="Y19" s="12"/>
    </row>
    <row r="20" spans="1:25" s="6" customFormat="1" ht="44.25" customHeight="1">
      <c r="A20" s="7"/>
      <c r="B20" s="7"/>
      <c r="C20" s="57"/>
      <c r="D20" s="57"/>
      <c r="E20" s="9"/>
      <c r="F20" s="57"/>
      <c r="G20" s="10"/>
      <c r="H20" s="10"/>
      <c r="I20" s="57"/>
      <c r="J20" s="11" t="s">
        <v>22</v>
      </c>
      <c r="K20" s="577"/>
      <c r="L20" s="577"/>
      <c r="M20" s="577"/>
      <c r="N20" s="577"/>
      <c r="O20" s="577"/>
      <c r="P20" s="16"/>
      <c r="Q20" s="646"/>
      <c r="R20" s="646"/>
      <c r="S20" s="646"/>
      <c r="T20" s="646"/>
      <c r="U20" s="57"/>
      <c r="V20" s="57"/>
      <c r="W20" s="57"/>
      <c r="X20" s="57"/>
      <c r="Y20" s="12"/>
    </row>
    <row r="21" spans="1:25" s="6" customFormat="1" ht="32.1" customHeight="1">
      <c r="A21" s="7"/>
      <c r="B21" s="7"/>
      <c r="C21" s="57"/>
      <c r="D21" s="57"/>
      <c r="E21" s="9"/>
      <c r="F21" s="57"/>
      <c r="G21" s="10"/>
      <c r="H21" s="10"/>
      <c r="I21" s="57"/>
      <c r="J21" s="11" t="s">
        <v>15</v>
      </c>
      <c r="K21" s="57"/>
      <c r="L21" s="57"/>
      <c r="M21" s="57"/>
      <c r="N21" s="57"/>
      <c r="O21" s="57"/>
      <c r="P21" s="57"/>
      <c r="Q21" s="57"/>
      <c r="R21" s="57"/>
      <c r="S21" s="57"/>
      <c r="T21" s="57"/>
      <c r="U21" s="57"/>
      <c r="V21" s="57"/>
      <c r="W21" s="57"/>
      <c r="X21" s="57"/>
      <c r="Y21" s="12"/>
    </row>
    <row r="22" spans="1:25" s="6" customFormat="1" ht="32.1" customHeight="1">
      <c r="A22" s="7"/>
      <c r="B22" s="7"/>
      <c r="C22" s="57"/>
      <c r="D22" s="57"/>
      <c r="E22" s="9"/>
      <c r="F22" s="57"/>
      <c r="G22" s="10"/>
      <c r="H22" s="10"/>
      <c r="I22" s="57"/>
      <c r="J22" s="11"/>
      <c r="K22" s="57"/>
      <c r="L22" s="57"/>
      <c r="M22" s="57"/>
      <c r="N22" s="57"/>
      <c r="O22" s="57"/>
      <c r="P22" s="57"/>
      <c r="Q22" s="57"/>
      <c r="R22" s="57"/>
      <c r="S22" s="57"/>
      <c r="T22" s="57"/>
      <c r="U22" s="57"/>
      <c r="V22" s="57"/>
      <c r="W22" s="57"/>
      <c r="X22" s="57"/>
      <c r="Y22" s="12"/>
    </row>
    <row r="23" spans="1:25" s="6" customFormat="1" ht="32.1" customHeight="1">
      <c r="A23" s="7"/>
      <c r="B23" s="7"/>
      <c r="C23" s="57"/>
      <c r="D23" s="57"/>
      <c r="E23" s="9"/>
      <c r="F23" s="57"/>
      <c r="G23" s="10"/>
      <c r="H23" s="10"/>
      <c r="I23" s="57"/>
      <c r="J23" s="11"/>
      <c r="K23" s="57"/>
      <c r="L23" s="57"/>
      <c r="M23" s="57"/>
      <c r="N23" s="57"/>
      <c r="O23" s="57"/>
      <c r="P23" s="57"/>
      <c r="Q23" s="57"/>
      <c r="R23" s="57"/>
      <c r="S23" s="57"/>
      <c r="T23" s="57"/>
      <c r="U23" s="57"/>
      <c r="V23" s="57"/>
      <c r="W23" s="57"/>
      <c r="X23" s="57"/>
      <c r="Y23" s="12"/>
    </row>
    <row r="24" spans="1:25" s="6" customFormat="1" ht="32.1" customHeight="1">
      <c r="A24" s="7"/>
      <c r="B24" s="7"/>
      <c r="C24" s="57"/>
      <c r="D24" s="57"/>
      <c r="E24" s="9"/>
      <c r="F24" s="57"/>
      <c r="G24" s="10"/>
      <c r="H24" s="10"/>
      <c r="I24" s="57"/>
      <c r="J24" s="11"/>
      <c r="K24" s="57"/>
      <c r="L24" s="57"/>
      <c r="M24" s="57"/>
      <c r="N24" s="57"/>
      <c r="O24" s="57"/>
      <c r="P24" s="57"/>
      <c r="Q24" s="57"/>
      <c r="R24" s="57"/>
      <c r="S24" s="57"/>
      <c r="T24" s="57"/>
      <c r="U24" s="57"/>
      <c r="V24" s="57"/>
      <c r="W24" s="57"/>
      <c r="X24" s="57"/>
      <c r="Y24" s="12"/>
    </row>
    <row r="25" spans="1:25" s="6" customFormat="1" ht="32.1" customHeight="1">
      <c r="A25" s="7"/>
      <c r="B25" s="7"/>
      <c r="C25" s="57"/>
      <c r="D25" s="57"/>
      <c r="E25" s="9"/>
      <c r="F25" s="57"/>
      <c r="G25" s="10"/>
      <c r="H25" s="10"/>
      <c r="I25" s="57"/>
      <c r="J25" s="11"/>
      <c r="K25" s="57"/>
      <c r="L25" s="57"/>
      <c r="M25" s="57"/>
      <c r="N25" s="57"/>
      <c r="O25" s="57"/>
      <c r="P25" s="57"/>
      <c r="Q25" s="57"/>
      <c r="R25" s="57"/>
      <c r="S25" s="57"/>
      <c r="T25" s="57"/>
      <c r="U25" s="57"/>
      <c r="V25" s="57"/>
      <c r="W25" s="57"/>
      <c r="X25" s="57"/>
      <c r="Y25" s="12"/>
    </row>
    <row r="26" spans="1:25" s="6" customFormat="1" ht="32.1" customHeight="1">
      <c r="A26" s="7"/>
      <c r="B26" s="7"/>
      <c r="C26" s="57"/>
      <c r="D26" s="57"/>
      <c r="E26" s="9"/>
      <c r="F26" s="57"/>
      <c r="G26" s="10"/>
      <c r="H26" s="10"/>
      <c r="I26" s="57"/>
      <c r="J26" s="11"/>
      <c r="K26" s="57"/>
      <c r="L26" s="57"/>
      <c r="M26" s="57"/>
      <c r="N26" s="57"/>
      <c r="O26" s="57"/>
      <c r="P26" s="57"/>
      <c r="Q26" s="57"/>
      <c r="R26" s="57"/>
      <c r="S26" s="57"/>
      <c r="T26" s="57"/>
      <c r="U26" s="57"/>
      <c r="V26" s="57"/>
      <c r="W26" s="57"/>
      <c r="X26" s="57"/>
      <c r="Y26" s="12"/>
    </row>
    <row r="27" spans="1:25" s="6" customFormat="1" ht="32.1" customHeight="1">
      <c r="A27" s="7"/>
      <c r="B27" s="7"/>
      <c r="C27" s="57"/>
      <c r="D27" s="57"/>
      <c r="E27" s="9"/>
      <c r="F27" s="57"/>
      <c r="G27" s="10"/>
      <c r="H27" s="10"/>
      <c r="I27" s="57"/>
      <c r="J27" s="11"/>
      <c r="K27" s="57"/>
      <c r="L27" s="57"/>
      <c r="M27" s="57"/>
      <c r="N27" s="57"/>
      <c r="O27" s="57"/>
      <c r="P27" s="57"/>
      <c r="Q27" s="57"/>
      <c r="R27" s="57"/>
      <c r="S27" s="57"/>
      <c r="T27" s="57"/>
      <c r="U27" s="57"/>
      <c r="V27" s="57"/>
      <c r="W27" s="57"/>
      <c r="X27" s="57"/>
      <c r="Y27" s="12"/>
    </row>
    <row r="28" spans="1:25" s="6" customFormat="1" ht="32.1" customHeight="1">
      <c r="A28" s="7"/>
      <c r="B28" s="7"/>
      <c r="C28" s="57"/>
      <c r="D28" s="57"/>
      <c r="E28" s="9"/>
      <c r="F28" s="57"/>
      <c r="G28" s="10"/>
      <c r="H28" s="10"/>
      <c r="I28" s="57"/>
      <c r="J28" s="11"/>
      <c r="K28" s="57"/>
      <c r="L28" s="57"/>
      <c r="M28" s="57"/>
      <c r="N28" s="57"/>
      <c r="O28" s="57"/>
      <c r="P28" s="57"/>
      <c r="Q28" s="57"/>
      <c r="R28" s="57"/>
      <c r="S28" s="57"/>
      <c r="T28" s="57"/>
      <c r="U28" s="57"/>
      <c r="V28" s="57"/>
      <c r="W28" s="57"/>
      <c r="X28" s="57"/>
      <c r="Y28" s="12"/>
    </row>
    <row r="29" spans="1:25" s="6" customFormat="1" ht="32.1" customHeight="1">
      <c r="A29" s="7"/>
      <c r="B29" s="7"/>
      <c r="C29" s="57"/>
      <c r="D29" s="57"/>
      <c r="E29" s="9"/>
      <c r="F29" s="57"/>
      <c r="G29" s="10"/>
      <c r="H29" s="10"/>
      <c r="I29" s="57"/>
      <c r="J29" s="11"/>
      <c r="K29" s="57"/>
      <c r="L29" s="57"/>
      <c r="M29" s="57"/>
      <c r="N29" s="57"/>
      <c r="O29" s="57"/>
      <c r="P29" s="57"/>
      <c r="Q29" s="57"/>
      <c r="R29" s="57"/>
      <c r="S29" s="57"/>
      <c r="T29" s="57"/>
      <c r="U29" s="57"/>
      <c r="V29" s="57"/>
      <c r="W29" s="57"/>
      <c r="X29" s="57"/>
      <c r="Y29" s="12"/>
    </row>
    <row r="30" spans="1:25" s="6" customFormat="1" ht="32.1" customHeight="1">
      <c r="A30" s="7"/>
      <c r="B30" s="7"/>
      <c r="C30" s="57"/>
      <c r="D30" s="57"/>
      <c r="E30" s="9"/>
      <c r="F30" s="57"/>
      <c r="G30" s="10"/>
      <c r="H30" s="10"/>
      <c r="I30" s="57"/>
      <c r="J30" s="11"/>
      <c r="K30" s="57"/>
      <c r="L30" s="57"/>
      <c r="M30" s="57"/>
      <c r="N30" s="57"/>
      <c r="O30" s="57"/>
      <c r="P30" s="57"/>
      <c r="Q30" s="57"/>
      <c r="R30" s="57"/>
      <c r="S30" s="57"/>
      <c r="T30" s="57"/>
      <c r="U30" s="57"/>
      <c r="V30" s="57"/>
      <c r="W30" s="57"/>
      <c r="X30" s="57"/>
      <c r="Y30" s="12"/>
    </row>
    <row r="31" spans="1:25" s="6" customFormat="1" ht="32.1" customHeight="1">
      <c r="A31" s="7"/>
      <c r="B31" s="7"/>
      <c r="C31" s="57"/>
      <c r="D31" s="57"/>
      <c r="E31" s="9"/>
      <c r="F31" s="57"/>
      <c r="G31" s="10"/>
      <c r="H31" s="10"/>
      <c r="I31" s="57"/>
      <c r="J31" s="11"/>
      <c r="K31" s="57"/>
      <c r="L31" s="57"/>
      <c r="M31" s="57"/>
      <c r="N31" s="57"/>
      <c r="O31" s="57"/>
      <c r="P31" s="57"/>
      <c r="Q31" s="57"/>
      <c r="R31" s="57"/>
      <c r="S31" s="57"/>
      <c r="T31" s="57"/>
      <c r="U31" s="57"/>
      <c r="V31" s="57"/>
      <c r="W31" s="57"/>
      <c r="X31" s="57"/>
      <c r="Y31" s="12"/>
    </row>
    <row r="32" spans="1:25" s="6" customFormat="1" ht="32.1" customHeight="1">
      <c r="A32" s="7"/>
      <c r="B32" s="7"/>
      <c r="C32" s="57"/>
      <c r="D32" s="57"/>
      <c r="E32" s="9"/>
      <c r="F32" s="57"/>
      <c r="G32" s="10"/>
      <c r="H32" s="10"/>
      <c r="I32" s="57"/>
      <c r="J32" s="11"/>
      <c r="K32" s="57"/>
      <c r="L32" s="57"/>
      <c r="M32" s="57"/>
      <c r="N32" s="57"/>
      <c r="O32" s="57"/>
      <c r="P32" s="57"/>
      <c r="Q32" s="57"/>
      <c r="R32" s="57"/>
      <c r="S32" s="57"/>
      <c r="T32" s="57"/>
      <c r="U32" s="57"/>
      <c r="V32" s="57"/>
      <c r="W32" s="57"/>
      <c r="X32" s="57"/>
      <c r="Y32" s="12"/>
    </row>
  </sheetData>
  <mergeCells count="23">
    <mergeCell ref="Q6:S6"/>
    <mergeCell ref="A1:Y1"/>
    <mergeCell ref="A2:Y2"/>
    <mergeCell ref="A3:Y3"/>
    <mergeCell ref="A4:Y4"/>
    <mergeCell ref="A5:G5"/>
    <mergeCell ref="X6:Y7"/>
    <mergeCell ref="T6:U6"/>
    <mergeCell ref="V6:W6"/>
    <mergeCell ref="A6:A7"/>
    <mergeCell ref="B6:B7"/>
    <mergeCell ref="C6:E6"/>
    <mergeCell ref="F6:P6"/>
    <mergeCell ref="Q18:T20"/>
    <mergeCell ref="F10:S10"/>
    <mergeCell ref="K18:O20"/>
    <mergeCell ref="X10:Y10"/>
    <mergeCell ref="C14:Y14"/>
    <mergeCell ref="C15:Y15"/>
    <mergeCell ref="B12:I12"/>
    <mergeCell ref="C13:Y13"/>
    <mergeCell ref="L17:N17"/>
    <mergeCell ref="C17:F17"/>
  </mergeCells>
  <printOptions horizontalCentered="1"/>
  <pageMargins left="0.39370078740157483" right="0.27559055118110237" top="0.39370078740157483" bottom="0.51181102362204722" header="0" footer="0"/>
  <pageSetup paperSize="9" scale="53" orientation="landscape" errors="blank" verticalDpi="360" r:id="rId1"/>
  <headerFooter alignWithMargins="0"/>
</worksheet>
</file>

<file path=xl/worksheets/sheet14.xml><?xml version="1.0" encoding="utf-8"?>
<worksheet xmlns="http://schemas.openxmlformats.org/spreadsheetml/2006/main" xmlns:r="http://schemas.openxmlformats.org/officeDocument/2006/relationships">
  <sheetPr>
    <tabColor rgb="FF00B050"/>
  </sheetPr>
  <dimension ref="A1:Z32"/>
  <sheetViews>
    <sheetView view="pageBreakPreview" topLeftCell="I1" zoomScale="70" zoomScaleSheetLayoutView="70" workbookViewId="0">
      <selection activeCell="W19" sqref="W19"/>
    </sheetView>
  </sheetViews>
  <sheetFormatPr defaultColWidth="9.140625" defaultRowHeight="12.75"/>
  <cols>
    <col min="1" max="1" width="4.42578125" style="1" customWidth="1"/>
    <col min="2" max="2" width="11.28515625" style="14" customWidth="1"/>
    <col min="3" max="3" width="11.140625" style="14" customWidth="1"/>
    <col min="4" max="4" width="10.85546875" style="14" customWidth="1"/>
    <col min="5" max="5" width="12.28515625" style="1" customWidth="1"/>
    <col min="6" max="6" width="7.85546875" style="1" customWidth="1"/>
    <col min="7" max="7" width="7.42578125" style="1" customWidth="1"/>
    <col min="8" max="8" width="10.5703125" style="1" customWidth="1"/>
    <col min="9" max="9" width="9" style="1" customWidth="1"/>
    <col min="10" max="11" width="8.85546875" style="1" customWidth="1"/>
    <col min="12" max="12" width="8" style="1" customWidth="1"/>
    <col min="13" max="13" width="8.5703125" style="1" customWidth="1"/>
    <col min="14" max="14" width="10.28515625" style="1" customWidth="1"/>
    <col min="15" max="15" width="12.5703125" style="1" customWidth="1"/>
    <col min="16" max="16" width="9.85546875" style="1" customWidth="1"/>
    <col min="17" max="17" width="11.85546875" style="1" customWidth="1"/>
    <col min="18" max="18" width="8.140625" style="1" customWidth="1"/>
    <col min="19" max="22" width="10.5703125" style="1" customWidth="1"/>
    <col min="23" max="23" width="18.28515625" style="1" customWidth="1"/>
    <col min="24" max="24" width="11.85546875" style="1" customWidth="1"/>
    <col min="25" max="16384" width="9.140625" style="1"/>
  </cols>
  <sheetData>
    <row r="1" spans="1:26"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6"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6" s="15" customFormat="1" ht="15.75" customHeight="1">
      <c r="A3" s="570" t="s">
        <v>105</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6" s="3" customFormat="1" ht="21.95" customHeight="1">
      <c r="A4" s="572" t="s">
        <v>106</v>
      </c>
      <c r="B4" s="572"/>
      <c r="C4" s="572"/>
      <c r="D4" s="572"/>
      <c r="E4" s="572"/>
      <c r="F4" s="572"/>
      <c r="G4" s="572"/>
      <c r="H4" s="572"/>
      <c r="I4" s="572"/>
      <c r="J4" s="572"/>
      <c r="K4" s="572"/>
      <c r="L4" s="572"/>
      <c r="M4" s="572"/>
      <c r="N4" s="572"/>
      <c r="O4" s="572"/>
      <c r="P4" s="572"/>
      <c r="Q4" s="572"/>
      <c r="R4" s="572"/>
      <c r="S4" s="572"/>
      <c r="T4" s="572"/>
      <c r="U4" s="572"/>
      <c r="V4" s="572"/>
      <c r="W4" s="572"/>
      <c r="X4" s="572"/>
    </row>
    <row r="5" spans="1:26" s="3" customFormat="1" ht="17.25" customHeight="1">
      <c r="A5" s="586"/>
      <c r="B5" s="586"/>
      <c r="C5" s="586"/>
      <c r="D5" s="586"/>
      <c r="E5" s="586"/>
      <c r="F5" s="586"/>
      <c r="G5" s="20"/>
      <c r="H5" s="20"/>
      <c r="I5" s="20"/>
      <c r="J5" s="20"/>
      <c r="K5" s="20"/>
      <c r="L5" s="20"/>
      <c r="M5" s="20"/>
      <c r="N5" s="20"/>
      <c r="O5" s="20"/>
      <c r="P5" s="20"/>
      <c r="Q5" s="20"/>
      <c r="R5" s="20"/>
      <c r="S5" s="20"/>
      <c r="T5" s="20"/>
      <c r="U5" s="20"/>
      <c r="V5" s="20"/>
      <c r="W5" s="20"/>
      <c r="X5" s="20"/>
    </row>
    <row r="6" spans="1:26" s="4" customFormat="1" ht="32.25" customHeight="1">
      <c r="A6" s="602" t="s">
        <v>0</v>
      </c>
      <c r="B6" s="602" t="s">
        <v>1</v>
      </c>
      <c r="C6" s="602"/>
      <c r="D6" s="602"/>
      <c r="E6" s="602" t="s">
        <v>2</v>
      </c>
      <c r="F6" s="602"/>
      <c r="G6" s="602"/>
      <c r="H6" s="602"/>
      <c r="I6" s="602"/>
      <c r="J6" s="602"/>
      <c r="K6" s="602"/>
      <c r="L6" s="602"/>
      <c r="M6" s="602"/>
      <c r="N6" s="602"/>
      <c r="O6" s="602"/>
      <c r="P6" s="602" t="s">
        <v>37</v>
      </c>
      <c r="Q6" s="602"/>
      <c r="R6" s="602"/>
      <c r="S6" s="613" t="s">
        <v>36</v>
      </c>
      <c r="T6" s="613"/>
      <c r="U6" s="613" t="s">
        <v>3</v>
      </c>
      <c r="V6" s="613"/>
      <c r="W6" s="650" t="s">
        <v>4</v>
      </c>
      <c r="X6" s="651"/>
    </row>
    <row r="7" spans="1:26" s="4" customFormat="1" ht="50.25" customHeight="1">
      <c r="A7" s="594"/>
      <c r="B7" s="149" t="s">
        <v>29</v>
      </c>
      <c r="C7" s="149" t="s">
        <v>265</v>
      </c>
      <c r="D7" s="149" t="s">
        <v>246</v>
      </c>
      <c r="E7" s="149" t="s">
        <v>7</v>
      </c>
      <c r="F7" s="149" t="s">
        <v>27</v>
      </c>
      <c r="G7" s="136" t="s">
        <v>282</v>
      </c>
      <c r="H7" s="137" t="s">
        <v>9</v>
      </c>
      <c r="I7" s="149" t="s">
        <v>10</v>
      </c>
      <c r="J7" s="137" t="s">
        <v>11</v>
      </c>
      <c r="K7" s="137" t="s">
        <v>12</v>
      </c>
      <c r="L7" s="137" t="s">
        <v>17</v>
      </c>
      <c r="M7" s="137" t="s">
        <v>13</v>
      </c>
      <c r="N7" s="137" t="s">
        <v>26</v>
      </c>
      <c r="O7" s="149" t="s">
        <v>14</v>
      </c>
      <c r="P7" s="149" t="s">
        <v>35</v>
      </c>
      <c r="Q7" s="149" t="s">
        <v>30</v>
      </c>
      <c r="R7" s="149" t="s">
        <v>25</v>
      </c>
      <c r="S7" s="137" t="s">
        <v>287</v>
      </c>
      <c r="T7" s="137" t="s">
        <v>301</v>
      </c>
      <c r="U7" s="137" t="s">
        <v>302</v>
      </c>
      <c r="V7" s="137" t="s">
        <v>290</v>
      </c>
      <c r="W7" s="652"/>
      <c r="X7" s="653"/>
    </row>
    <row r="8" spans="1:26" s="4" customFormat="1" ht="25.5" customHeight="1">
      <c r="A8" s="149">
        <v>1</v>
      </c>
      <c r="B8" s="149">
        <v>2</v>
      </c>
      <c r="C8" s="149">
        <v>3</v>
      </c>
      <c r="D8" s="149">
        <v>4</v>
      </c>
      <c r="E8" s="149">
        <v>5</v>
      </c>
      <c r="F8" s="149">
        <v>6</v>
      </c>
      <c r="G8" s="149">
        <v>7</v>
      </c>
      <c r="H8" s="149">
        <v>8</v>
      </c>
      <c r="I8" s="149">
        <v>9</v>
      </c>
      <c r="J8" s="149">
        <v>10</v>
      </c>
      <c r="K8" s="149">
        <v>11</v>
      </c>
      <c r="L8" s="149">
        <v>12</v>
      </c>
      <c r="M8" s="149">
        <v>13</v>
      </c>
      <c r="N8" s="149">
        <v>14</v>
      </c>
      <c r="O8" s="149">
        <v>15</v>
      </c>
      <c r="P8" s="149">
        <v>16</v>
      </c>
      <c r="Q8" s="149">
        <v>17</v>
      </c>
      <c r="R8" s="149">
        <v>18</v>
      </c>
      <c r="S8" s="149">
        <v>19</v>
      </c>
      <c r="T8" s="149">
        <v>20</v>
      </c>
      <c r="U8" s="149">
        <v>21</v>
      </c>
      <c r="V8" s="149">
        <v>22</v>
      </c>
      <c r="W8" s="149">
        <v>23</v>
      </c>
      <c r="X8" s="149">
        <v>24</v>
      </c>
      <c r="Y8" s="22" t="e">
        <f>#REF!-#REF!</f>
        <v>#REF!</v>
      </c>
      <c r="Z8" s="6" t="e">
        <f>Y8*1000</f>
        <v>#REF!</v>
      </c>
    </row>
    <row r="9" spans="1:26" s="6" customFormat="1" ht="62.25" customHeight="1">
      <c r="A9" s="95">
        <v>1</v>
      </c>
      <c r="B9" s="97">
        <v>294</v>
      </c>
      <c r="C9" s="97">
        <v>294.97500000000002</v>
      </c>
      <c r="D9" s="99">
        <v>975</v>
      </c>
      <c r="E9" s="97">
        <v>71.3</v>
      </c>
      <c r="F9" s="100">
        <v>14.8</v>
      </c>
      <c r="G9" s="100">
        <v>3.7</v>
      </c>
      <c r="H9" s="104" t="str">
        <f>'Package no-5 (1)'!I11</f>
        <v>1:10600</v>
      </c>
      <c r="I9" s="100" t="s">
        <v>16</v>
      </c>
      <c r="J9" s="148">
        <v>68.45</v>
      </c>
      <c r="K9" s="148">
        <v>25.265000000000001</v>
      </c>
      <c r="L9" s="148">
        <v>2.7090000000000001</v>
      </c>
      <c r="M9" s="148">
        <v>1.9430000000000001</v>
      </c>
      <c r="N9" s="148">
        <v>1.0489999999999999</v>
      </c>
      <c r="O9" s="148">
        <v>71.781999999999996</v>
      </c>
      <c r="P9" s="148">
        <v>9.1999999999999998E-2</v>
      </c>
      <c r="Q9" s="100">
        <v>0</v>
      </c>
      <c r="R9" s="97">
        <f t="shared" ref="R9:R13" si="0">P9+Q9</f>
        <v>9.1999999999999998E-2</v>
      </c>
      <c r="S9" s="97">
        <v>452.32499999999999</v>
      </c>
      <c r="T9" s="97">
        <v>452.23399999999998</v>
      </c>
      <c r="U9" s="148">
        <v>456.02499999999998</v>
      </c>
      <c r="V9" s="148">
        <v>455.93400000000003</v>
      </c>
      <c r="W9" s="27" t="s">
        <v>107</v>
      </c>
      <c r="X9" s="51" t="s">
        <v>88</v>
      </c>
      <c r="Y9" s="22">
        <f t="shared" ref="Y9:Y12" si="1">C10-B10</f>
        <v>4.9999999999954525E-2</v>
      </c>
      <c r="Z9" s="6">
        <f t="shared" ref="Z9:Z13" si="2">Y9*1000</f>
        <v>49.999999999954525</v>
      </c>
    </row>
    <row r="10" spans="1:26" s="6" customFormat="1" ht="27.75" customHeight="1">
      <c r="A10" s="94">
        <v>2</v>
      </c>
      <c r="B10" s="97">
        <f t="shared" ref="B10:B13" si="3">C9</f>
        <v>294.97500000000002</v>
      </c>
      <c r="C10" s="97">
        <v>295.02499999999998</v>
      </c>
      <c r="D10" s="99">
        <f t="shared" ref="D10:D13" si="4">Z9</f>
        <v>49.999999999954525</v>
      </c>
      <c r="E10" s="641" t="s">
        <v>18</v>
      </c>
      <c r="F10" s="642"/>
      <c r="G10" s="100">
        <v>3.7</v>
      </c>
      <c r="H10" s="162" t="s">
        <v>268</v>
      </c>
      <c r="I10" s="106"/>
      <c r="J10" s="562"/>
      <c r="K10" s="563"/>
      <c r="L10" s="563"/>
      <c r="M10" s="563"/>
      <c r="N10" s="563"/>
      <c r="O10" s="564"/>
      <c r="P10" s="148">
        <v>4.0000000000000001E-3</v>
      </c>
      <c r="Q10" s="100">
        <v>0</v>
      </c>
      <c r="R10" s="97">
        <f t="shared" si="0"/>
        <v>4.0000000000000001E-3</v>
      </c>
      <c r="S10" s="97">
        <f>T9</f>
        <v>452.23399999999998</v>
      </c>
      <c r="T10" s="148">
        <v>452.23</v>
      </c>
      <c r="U10" s="148">
        <f>V9</f>
        <v>455.93400000000003</v>
      </c>
      <c r="V10" s="148">
        <v>455.93</v>
      </c>
      <c r="W10" s="23"/>
      <c r="X10" s="13"/>
      <c r="Y10" s="22">
        <f t="shared" si="1"/>
        <v>0.20000000000004547</v>
      </c>
      <c r="Z10" s="6">
        <f t="shared" si="2"/>
        <v>200.00000000004547</v>
      </c>
    </row>
    <row r="11" spans="1:26" s="6" customFormat="1" ht="32.25" customHeight="1">
      <c r="A11" s="95">
        <v>3</v>
      </c>
      <c r="B11" s="97">
        <f t="shared" si="3"/>
        <v>295.02499999999998</v>
      </c>
      <c r="C11" s="97">
        <v>295.22500000000002</v>
      </c>
      <c r="D11" s="99">
        <f t="shared" si="4"/>
        <v>200.00000000004547</v>
      </c>
      <c r="E11" s="97">
        <v>71.3</v>
      </c>
      <c r="F11" s="100">
        <v>14.3</v>
      </c>
      <c r="G11" s="100">
        <v>3.7</v>
      </c>
      <c r="H11" s="104" t="s">
        <v>269</v>
      </c>
      <c r="I11" s="100" t="s">
        <v>21</v>
      </c>
      <c r="J11" s="148">
        <v>73.45</v>
      </c>
      <c r="K11" s="148">
        <v>27.640999999999998</v>
      </c>
      <c r="L11" s="148">
        <v>2.657</v>
      </c>
      <c r="M11" s="148">
        <v>1.9179999999999999</v>
      </c>
      <c r="N11" s="148">
        <v>0.97299999999999998</v>
      </c>
      <c r="O11" s="148">
        <v>71.456999999999994</v>
      </c>
      <c r="P11" s="148">
        <v>1.7000000000000001E-2</v>
      </c>
      <c r="Q11" s="100">
        <v>0</v>
      </c>
      <c r="R11" s="97">
        <f t="shared" si="0"/>
        <v>1.7000000000000001E-2</v>
      </c>
      <c r="S11" s="97">
        <f t="shared" ref="S11:S13" si="5">T10</f>
        <v>452.23</v>
      </c>
      <c r="T11" s="148">
        <v>452.21300000000002</v>
      </c>
      <c r="U11" s="148">
        <f t="shared" ref="U11:U13" si="6">V10</f>
        <v>455.93</v>
      </c>
      <c r="V11" s="148">
        <v>455.91300000000001</v>
      </c>
      <c r="W11" s="27" t="s">
        <v>108</v>
      </c>
      <c r="X11" s="51" t="s">
        <v>109</v>
      </c>
      <c r="Y11" s="22">
        <f t="shared" si="1"/>
        <v>4.9999999999954525E-2</v>
      </c>
      <c r="Z11" s="6">
        <f t="shared" si="2"/>
        <v>49.999999999954525</v>
      </c>
    </row>
    <row r="12" spans="1:26" s="6" customFormat="1" ht="27.75" customHeight="1">
      <c r="A12" s="94">
        <v>4</v>
      </c>
      <c r="B12" s="97">
        <f t="shared" si="3"/>
        <v>295.22500000000002</v>
      </c>
      <c r="C12" s="97">
        <v>295.27499999999998</v>
      </c>
      <c r="D12" s="99">
        <f t="shared" si="4"/>
        <v>49.999999999954525</v>
      </c>
      <c r="E12" s="567" t="s">
        <v>18</v>
      </c>
      <c r="F12" s="568"/>
      <c r="G12" s="100">
        <v>3.7</v>
      </c>
      <c r="H12" s="104" t="str">
        <f>H10</f>
        <v>1:11300</v>
      </c>
      <c r="I12" s="106"/>
      <c r="J12" s="138"/>
      <c r="K12" s="139"/>
      <c r="L12" s="139"/>
      <c r="M12" s="139"/>
      <c r="N12" s="139"/>
      <c r="O12" s="140"/>
      <c r="P12" s="148">
        <v>4.0000000000000001E-3</v>
      </c>
      <c r="Q12" s="100">
        <v>0</v>
      </c>
      <c r="R12" s="97">
        <f t="shared" si="0"/>
        <v>4.0000000000000001E-3</v>
      </c>
      <c r="S12" s="97">
        <f t="shared" si="5"/>
        <v>452.21300000000002</v>
      </c>
      <c r="T12" s="148">
        <v>452.209</v>
      </c>
      <c r="U12" s="148">
        <f t="shared" si="6"/>
        <v>455.91300000000001</v>
      </c>
      <c r="V12" s="148">
        <v>455.90899999999999</v>
      </c>
      <c r="W12" s="23" t="s">
        <v>19</v>
      </c>
      <c r="X12" s="13"/>
      <c r="Y12" s="22">
        <f t="shared" si="1"/>
        <v>0.65000000000003411</v>
      </c>
      <c r="Z12" s="6">
        <f t="shared" si="2"/>
        <v>650.00000000003411</v>
      </c>
    </row>
    <row r="13" spans="1:26" s="6" customFormat="1" ht="50.25" customHeight="1">
      <c r="A13" s="95">
        <v>5</v>
      </c>
      <c r="B13" s="97">
        <f t="shared" si="3"/>
        <v>295.27499999999998</v>
      </c>
      <c r="C13" s="97">
        <v>295.92500000000001</v>
      </c>
      <c r="D13" s="99">
        <f t="shared" si="4"/>
        <v>650.00000000003411</v>
      </c>
      <c r="E13" s="97">
        <v>71.3</v>
      </c>
      <c r="F13" s="100">
        <v>14.8</v>
      </c>
      <c r="G13" s="100">
        <v>3.7</v>
      </c>
      <c r="H13" s="104" t="str">
        <f>H9</f>
        <v>1:10600</v>
      </c>
      <c r="I13" s="100" t="s">
        <v>16</v>
      </c>
      <c r="J13" s="148">
        <v>68.45</v>
      </c>
      <c r="K13" s="148">
        <v>25.265000000000001</v>
      </c>
      <c r="L13" s="148">
        <v>2.7090000000000001</v>
      </c>
      <c r="M13" s="148">
        <v>1.9430000000000001</v>
      </c>
      <c r="N13" s="148">
        <v>1.0489999999999999</v>
      </c>
      <c r="O13" s="148">
        <v>71.781999999999996</v>
      </c>
      <c r="P13" s="148">
        <v>6.0999999999999999E-2</v>
      </c>
      <c r="Q13" s="100">
        <v>0</v>
      </c>
      <c r="R13" s="97">
        <f t="shared" si="0"/>
        <v>6.0999999999999999E-2</v>
      </c>
      <c r="S13" s="97">
        <f t="shared" si="5"/>
        <v>452.209</v>
      </c>
      <c r="T13" s="148">
        <v>452.14800000000002</v>
      </c>
      <c r="U13" s="148">
        <f t="shared" si="6"/>
        <v>455.90899999999999</v>
      </c>
      <c r="V13" s="148">
        <v>455.84800000000001</v>
      </c>
      <c r="W13" s="27" t="s">
        <v>334</v>
      </c>
      <c r="X13" s="51" t="s">
        <v>109</v>
      </c>
      <c r="Y13" s="22" t="e">
        <f>#REF!-#REF!</f>
        <v>#REF!</v>
      </c>
      <c r="Z13" s="6" t="e">
        <f t="shared" si="2"/>
        <v>#REF!</v>
      </c>
    </row>
    <row r="14" spans="1:26" s="6" customFormat="1" ht="21.75" customHeight="1">
      <c r="A14" s="7"/>
      <c r="B14" s="649" t="s">
        <v>102</v>
      </c>
      <c r="C14" s="649"/>
      <c r="D14" s="649"/>
      <c r="E14" s="649"/>
      <c r="F14" s="649"/>
      <c r="G14" s="649"/>
      <c r="H14" s="649"/>
      <c r="I14" s="19"/>
      <c r="J14" s="145"/>
      <c r="K14" s="145"/>
      <c r="L14" s="145"/>
      <c r="M14" s="145"/>
      <c r="N14" s="145"/>
      <c r="O14" s="145"/>
      <c r="P14" s="145"/>
      <c r="Q14" s="145"/>
      <c r="R14" s="145"/>
      <c r="S14" s="145"/>
      <c r="T14" s="145"/>
      <c r="U14" s="145"/>
      <c r="V14" s="145"/>
      <c r="W14" s="145"/>
      <c r="X14" s="12"/>
    </row>
    <row r="15" spans="1:26" s="6" customFormat="1" ht="21.75" customHeight="1">
      <c r="A15" s="7"/>
      <c r="B15" s="583" t="s">
        <v>110</v>
      </c>
      <c r="C15" s="583"/>
      <c r="D15" s="583"/>
      <c r="E15" s="583"/>
      <c r="F15" s="583"/>
      <c r="G15" s="583"/>
      <c r="H15" s="583"/>
      <c r="I15" s="583"/>
      <c r="J15" s="583"/>
      <c r="K15" s="583"/>
      <c r="L15" s="583"/>
      <c r="M15" s="583"/>
      <c r="N15" s="583"/>
      <c r="O15" s="583"/>
      <c r="P15" s="583"/>
      <c r="Q15" s="583"/>
      <c r="R15" s="583"/>
      <c r="S15" s="583"/>
      <c r="T15" s="583"/>
      <c r="U15" s="583"/>
      <c r="V15" s="583"/>
      <c r="W15" s="583"/>
      <c r="X15" s="583"/>
    </row>
    <row r="16" spans="1:26" s="6" customFormat="1" ht="24.75" customHeight="1">
      <c r="A16" s="7"/>
      <c r="B16" s="654"/>
      <c r="C16" s="654"/>
      <c r="D16" s="654"/>
      <c r="E16" s="654"/>
      <c r="F16" s="654"/>
      <c r="G16" s="654"/>
      <c r="H16" s="654"/>
      <c r="I16" s="654"/>
      <c r="J16" s="654"/>
      <c r="K16" s="654"/>
      <c r="L16" s="654"/>
      <c r="M16" s="654"/>
      <c r="N16" s="654"/>
      <c r="O16" s="654"/>
      <c r="P16" s="654"/>
      <c r="Q16" s="654"/>
      <c r="R16" s="654"/>
      <c r="S16" s="654"/>
      <c r="T16" s="654"/>
      <c r="U16" s="654"/>
      <c r="V16" s="654"/>
      <c r="W16" s="654"/>
      <c r="X16" s="654"/>
    </row>
    <row r="17" spans="1:24" s="6" customFormat="1" ht="31.5" customHeight="1">
      <c r="A17" s="7"/>
      <c r="B17" s="566"/>
      <c r="C17" s="566"/>
      <c r="D17" s="566"/>
      <c r="E17" s="566"/>
      <c r="F17" s="16"/>
      <c r="G17" s="10"/>
      <c r="H17" s="30"/>
      <c r="I17" s="11"/>
      <c r="J17" s="66"/>
      <c r="K17" s="163"/>
      <c r="L17" s="655"/>
      <c r="M17" s="655"/>
      <c r="N17" s="163"/>
      <c r="O17" s="163"/>
      <c r="P17" s="165"/>
      <c r="Q17" s="165"/>
      <c r="R17" s="165"/>
      <c r="S17" s="165"/>
      <c r="T17" s="66"/>
      <c r="U17" s="66"/>
      <c r="V17" s="66"/>
      <c r="W17" s="66"/>
      <c r="X17" s="12"/>
    </row>
    <row r="18" spans="1:24" s="6" customFormat="1" ht="32.1" customHeight="1">
      <c r="A18" s="7"/>
      <c r="B18" s="66"/>
      <c r="C18" s="66"/>
      <c r="D18" s="9"/>
      <c r="E18" s="66"/>
      <c r="F18" s="10"/>
      <c r="G18" s="10"/>
      <c r="H18" s="30"/>
      <c r="I18" s="11"/>
      <c r="J18" s="66"/>
      <c r="K18" s="635" t="s">
        <v>333</v>
      </c>
      <c r="L18" s="635"/>
      <c r="M18" s="635"/>
      <c r="N18" s="635"/>
      <c r="O18" s="163"/>
      <c r="P18" s="635" t="s">
        <v>111</v>
      </c>
      <c r="Q18" s="635"/>
      <c r="R18" s="635"/>
      <c r="S18" s="635"/>
      <c r="T18" s="66"/>
      <c r="U18" s="66"/>
      <c r="V18" s="66"/>
      <c r="W18" s="66"/>
      <c r="X18" s="12"/>
    </row>
    <row r="19" spans="1:24" s="6" customFormat="1" ht="32.1" customHeight="1">
      <c r="A19" s="7"/>
      <c r="B19" s="66"/>
      <c r="C19" s="66"/>
      <c r="D19" s="9"/>
      <c r="E19" s="66"/>
      <c r="F19" s="10"/>
      <c r="G19" s="10"/>
      <c r="H19" s="30"/>
      <c r="I19" s="11"/>
      <c r="J19" s="66"/>
      <c r="K19" s="635"/>
      <c r="L19" s="635"/>
      <c r="M19" s="635"/>
      <c r="N19" s="635"/>
      <c r="O19" s="163"/>
      <c r="P19" s="635"/>
      <c r="Q19" s="635"/>
      <c r="R19" s="635"/>
      <c r="S19" s="635"/>
      <c r="T19" s="66"/>
      <c r="U19" s="66"/>
      <c r="V19" s="66"/>
      <c r="W19" s="66"/>
      <c r="X19" s="12"/>
    </row>
    <row r="20" spans="1:24" s="6" customFormat="1" ht="44.25" customHeight="1">
      <c r="A20" s="7"/>
      <c r="B20" s="66"/>
      <c r="C20" s="66"/>
      <c r="D20" s="9"/>
      <c r="E20" s="66"/>
      <c r="F20" s="10"/>
      <c r="G20" s="10"/>
      <c r="H20" s="66"/>
      <c r="I20" s="11" t="s">
        <v>22</v>
      </c>
      <c r="J20" s="66"/>
      <c r="K20" s="635"/>
      <c r="L20" s="635"/>
      <c r="M20" s="635"/>
      <c r="N20" s="635"/>
      <c r="O20" s="163"/>
      <c r="P20" s="635"/>
      <c r="Q20" s="635"/>
      <c r="R20" s="635"/>
      <c r="S20" s="635"/>
      <c r="T20" s="66"/>
      <c r="U20" s="66"/>
      <c r="V20" s="66"/>
      <c r="W20" s="66"/>
      <c r="X20" s="12"/>
    </row>
    <row r="21" spans="1:24" s="6" customFormat="1" ht="32.1" customHeight="1">
      <c r="A21" s="7"/>
      <c r="B21" s="66"/>
      <c r="C21" s="66"/>
      <c r="D21" s="9"/>
      <c r="E21" s="66"/>
      <c r="F21" s="10"/>
      <c r="G21" s="10"/>
      <c r="H21" s="66"/>
      <c r="I21" s="11" t="s">
        <v>15</v>
      </c>
      <c r="J21" s="66"/>
      <c r="K21" s="66"/>
      <c r="L21" s="66"/>
      <c r="M21" s="66"/>
      <c r="N21" s="66"/>
      <c r="O21" s="66"/>
      <c r="P21" s="66"/>
      <c r="Q21" s="66"/>
      <c r="R21" s="66"/>
      <c r="S21" s="66"/>
      <c r="T21" s="66"/>
      <c r="U21" s="66"/>
      <c r="V21" s="66"/>
      <c r="W21" s="66"/>
      <c r="X21" s="12"/>
    </row>
    <row r="22" spans="1:24" s="6" customFormat="1" ht="32.1" customHeight="1">
      <c r="A22" s="7"/>
      <c r="B22" s="66"/>
      <c r="C22" s="66"/>
      <c r="D22" s="9"/>
      <c r="E22" s="66"/>
      <c r="F22" s="10"/>
      <c r="G22" s="10"/>
      <c r="H22" s="66"/>
      <c r="I22" s="11"/>
      <c r="J22" s="66"/>
      <c r="K22" s="66"/>
      <c r="L22" s="66"/>
      <c r="M22" s="66"/>
      <c r="N22" s="66"/>
      <c r="O22" s="66"/>
      <c r="P22" s="66"/>
      <c r="Q22" s="66"/>
      <c r="R22" s="66"/>
      <c r="S22" s="66"/>
      <c r="T22" s="66"/>
      <c r="U22" s="66"/>
      <c r="V22" s="66"/>
      <c r="W22" s="66"/>
      <c r="X22" s="12"/>
    </row>
    <row r="23" spans="1:24" s="6" customFormat="1" ht="32.1" customHeight="1">
      <c r="A23" s="7"/>
      <c r="B23" s="66"/>
      <c r="C23" s="66"/>
      <c r="D23" s="9"/>
      <c r="E23" s="66"/>
      <c r="F23" s="10"/>
      <c r="G23" s="10"/>
      <c r="H23" s="66"/>
      <c r="I23" s="11"/>
      <c r="J23" s="66"/>
      <c r="K23" s="66"/>
      <c r="L23" s="66"/>
      <c r="M23" s="66"/>
      <c r="N23" s="66"/>
      <c r="O23" s="66"/>
      <c r="P23" s="66"/>
      <c r="Q23" s="66"/>
      <c r="R23" s="66"/>
      <c r="S23" s="66"/>
      <c r="T23" s="66"/>
      <c r="U23" s="66"/>
      <c r="V23" s="66"/>
      <c r="W23" s="66"/>
      <c r="X23" s="12"/>
    </row>
    <row r="24" spans="1:24" s="6" customFormat="1" ht="32.1" customHeight="1">
      <c r="A24" s="7"/>
      <c r="B24" s="66"/>
      <c r="C24" s="66"/>
      <c r="D24" s="9"/>
      <c r="E24" s="66"/>
      <c r="F24" s="10"/>
      <c r="G24" s="10"/>
      <c r="H24" s="66"/>
      <c r="I24" s="11"/>
      <c r="J24" s="66"/>
      <c r="K24" s="66"/>
      <c r="L24" s="66"/>
      <c r="M24" s="66"/>
      <c r="N24" s="66"/>
      <c r="O24" s="66"/>
      <c r="P24" s="66"/>
      <c r="Q24" s="66"/>
      <c r="R24" s="66"/>
      <c r="S24" s="66"/>
      <c r="T24" s="66"/>
      <c r="U24" s="66"/>
      <c r="V24" s="66"/>
      <c r="W24" s="66"/>
      <c r="X24" s="12"/>
    </row>
    <row r="25" spans="1:24" s="6" customFormat="1" ht="32.1" customHeight="1">
      <c r="A25" s="7"/>
      <c r="B25" s="66"/>
      <c r="C25" s="66"/>
      <c r="D25" s="9"/>
      <c r="E25" s="66"/>
      <c r="F25" s="10"/>
      <c r="G25" s="10"/>
      <c r="H25" s="66"/>
      <c r="I25" s="11"/>
      <c r="J25" s="66"/>
      <c r="K25" s="66"/>
      <c r="L25" s="66"/>
      <c r="M25" s="66"/>
      <c r="N25" s="66"/>
      <c r="O25" s="66"/>
      <c r="P25" s="66"/>
      <c r="Q25" s="66"/>
      <c r="R25" s="66"/>
      <c r="S25" s="66"/>
      <c r="T25" s="66"/>
      <c r="U25" s="66"/>
      <c r="V25" s="66"/>
      <c r="W25" s="66"/>
      <c r="X25" s="12"/>
    </row>
    <row r="26" spans="1:24" s="6" customFormat="1" ht="32.1" customHeight="1">
      <c r="A26" s="7"/>
      <c r="B26" s="66"/>
      <c r="C26" s="66"/>
      <c r="D26" s="9"/>
      <c r="E26" s="66"/>
      <c r="F26" s="10"/>
      <c r="G26" s="10"/>
      <c r="H26" s="66"/>
      <c r="I26" s="11"/>
      <c r="J26" s="66"/>
      <c r="K26" s="66"/>
      <c r="L26" s="66"/>
      <c r="M26" s="66"/>
      <c r="N26" s="66"/>
      <c r="O26" s="66"/>
      <c r="P26" s="66"/>
      <c r="Q26" s="66"/>
      <c r="R26" s="66"/>
      <c r="S26" s="66"/>
      <c r="T26" s="66"/>
      <c r="U26" s="66"/>
      <c r="V26" s="66"/>
      <c r="W26" s="66"/>
      <c r="X26" s="12"/>
    </row>
    <row r="27" spans="1:24" s="6" customFormat="1" ht="32.1" customHeight="1">
      <c r="A27" s="7"/>
      <c r="B27" s="66"/>
      <c r="C27" s="66"/>
      <c r="D27" s="9"/>
      <c r="E27" s="66"/>
      <c r="F27" s="10"/>
      <c r="G27" s="10"/>
      <c r="H27" s="66"/>
      <c r="I27" s="11"/>
      <c r="J27" s="66"/>
      <c r="K27" s="66"/>
      <c r="L27" s="66"/>
      <c r="M27" s="66"/>
      <c r="N27" s="66"/>
      <c r="O27" s="66"/>
      <c r="P27" s="66"/>
      <c r="Q27" s="66"/>
      <c r="R27" s="66"/>
      <c r="S27" s="66"/>
      <c r="T27" s="66"/>
      <c r="U27" s="66"/>
      <c r="V27" s="66"/>
      <c r="W27" s="66"/>
      <c r="X27" s="12"/>
    </row>
    <row r="28" spans="1:24" s="6" customFormat="1" ht="32.1" customHeight="1">
      <c r="A28" s="7"/>
      <c r="B28" s="66"/>
      <c r="C28" s="66"/>
      <c r="D28" s="9"/>
      <c r="E28" s="66"/>
      <c r="F28" s="10"/>
      <c r="G28" s="10"/>
      <c r="H28" s="66"/>
      <c r="I28" s="11"/>
      <c r="J28" s="66"/>
      <c r="K28" s="66"/>
      <c r="L28" s="66"/>
      <c r="M28" s="66"/>
      <c r="N28" s="66"/>
      <c r="O28" s="66"/>
      <c r="P28" s="66"/>
      <c r="Q28" s="66"/>
      <c r="R28" s="66"/>
      <c r="S28" s="66"/>
      <c r="T28" s="66"/>
      <c r="U28" s="66"/>
      <c r="V28" s="66"/>
      <c r="W28" s="66"/>
      <c r="X28" s="12"/>
    </row>
    <row r="29" spans="1:24" s="6" customFormat="1" ht="32.1" customHeight="1">
      <c r="A29" s="7"/>
      <c r="B29" s="66"/>
      <c r="C29" s="66"/>
      <c r="D29" s="9"/>
      <c r="E29" s="66"/>
      <c r="F29" s="10"/>
      <c r="G29" s="10"/>
      <c r="H29" s="66"/>
      <c r="I29" s="11"/>
      <c r="J29" s="66"/>
      <c r="K29" s="66"/>
      <c r="L29" s="66"/>
      <c r="M29" s="66"/>
      <c r="N29" s="66"/>
      <c r="O29" s="66"/>
      <c r="P29" s="66"/>
      <c r="Q29" s="66"/>
      <c r="R29" s="66"/>
      <c r="S29" s="66"/>
      <c r="T29" s="66"/>
      <c r="U29" s="66"/>
      <c r="V29" s="66"/>
      <c r="W29" s="66"/>
      <c r="X29" s="12"/>
    </row>
    <row r="30" spans="1:24" s="6" customFormat="1" ht="32.1" customHeight="1">
      <c r="A30" s="7"/>
      <c r="B30" s="66"/>
      <c r="C30" s="66"/>
      <c r="D30" s="9"/>
      <c r="E30" s="66"/>
      <c r="F30" s="10"/>
      <c r="G30" s="10"/>
      <c r="H30" s="66"/>
      <c r="I30" s="11"/>
      <c r="J30" s="66"/>
      <c r="K30" s="66"/>
      <c r="L30" s="66"/>
      <c r="M30" s="66"/>
      <c r="N30" s="66"/>
      <c r="O30" s="66"/>
      <c r="P30" s="66"/>
      <c r="Q30" s="66"/>
      <c r="R30" s="66"/>
      <c r="S30" s="66"/>
      <c r="T30" s="66"/>
      <c r="U30" s="66"/>
      <c r="V30" s="66"/>
      <c r="W30" s="66"/>
      <c r="X30" s="12"/>
    </row>
    <row r="31" spans="1:24" s="6" customFormat="1" ht="32.1" customHeight="1">
      <c r="A31" s="7"/>
      <c r="B31" s="66"/>
      <c r="C31" s="66"/>
      <c r="D31" s="9"/>
      <c r="E31" s="66"/>
      <c r="F31" s="10"/>
      <c r="G31" s="10"/>
      <c r="H31" s="66"/>
      <c r="I31" s="11"/>
      <c r="J31" s="66"/>
      <c r="K31" s="66"/>
      <c r="L31" s="66"/>
      <c r="M31" s="66"/>
      <c r="N31" s="66"/>
      <c r="O31" s="66"/>
      <c r="P31" s="66"/>
      <c r="Q31" s="66"/>
      <c r="R31" s="66"/>
      <c r="S31" s="66"/>
      <c r="T31" s="66"/>
      <c r="U31" s="66"/>
      <c r="V31" s="66"/>
      <c r="W31" s="66"/>
      <c r="X31" s="12"/>
    </row>
    <row r="32" spans="1:24" s="6" customFormat="1" ht="32.1" customHeight="1">
      <c r="A32" s="7"/>
      <c r="B32" s="66"/>
      <c r="C32" s="66"/>
      <c r="D32" s="9"/>
      <c r="E32" s="66"/>
      <c r="F32" s="10"/>
      <c r="G32" s="10"/>
      <c r="H32" s="66"/>
      <c r="I32" s="11"/>
      <c r="J32" s="66"/>
      <c r="K32" s="66"/>
      <c r="L32" s="66"/>
      <c r="M32" s="66"/>
      <c r="N32" s="66"/>
      <c r="O32" s="66"/>
      <c r="P32" s="66"/>
      <c r="Q32" s="66"/>
      <c r="R32" s="66"/>
      <c r="S32" s="66"/>
      <c r="T32" s="66"/>
      <c r="U32" s="66"/>
      <c r="V32" s="66"/>
      <c r="W32" s="66"/>
      <c r="X32" s="12"/>
    </row>
  </sheetData>
  <mergeCells count="22">
    <mergeCell ref="B16:X16"/>
    <mergeCell ref="B17:E17"/>
    <mergeCell ref="L17:M17"/>
    <mergeCell ref="K18:N20"/>
    <mergeCell ref="P18:S20"/>
    <mergeCell ref="B14:H14"/>
    <mergeCell ref="B15:X15"/>
    <mergeCell ref="S6:T6"/>
    <mergeCell ref="U6:V6"/>
    <mergeCell ref="W6:X7"/>
    <mergeCell ref="E10:F10"/>
    <mergeCell ref="J10:O10"/>
    <mergeCell ref="E12:F12"/>
    <mergeCell ref="A6:A7"/>
    <mergeCell ref="B6:D6"/>
    <mergeCell ref="E6:O6"/>
    <mergeCell ref="P6:R6"/>
    <mergeCell ref="A1:X1"/>
    <mergeCell ref="A2:X2"/>
    <mergeCell ref="A3:X3"/>
    <mergeCell ref="A4:X4"/>
    <mergeCell ref="A5:F5"/>
  </mergeCells>
  <printOptions horizontalCentered="1"/>
  <pageMargins left="0.2" right="0.2" top="1" bottom="0.5" header="0" footer="0"/>
  <pageSetup paperSize="9" scale="58" orientation="landscape" errors="blank" verticalDpi="360" r:id="rId1"/>
  <headerFooter alignWithMargins="0"/>
</worksheet>
</file>

<file path=xl/worksheets/sheet15.xml><?xml version="1.0" encoding="utf-8"?>
<worksheet xmlns="http://schemas.openxmlformats.org/spreadsheetml/2006/main" xmlns:r="http://schemas.openxmlformats.org/officeDocument/2006/relationships">
  <sheetPr>
    <tabColor rgb="FF00B050"/>
  </sheetPr>
  <dimension ref="A1:AA40"/>
  <sheetViews>
    <sheetView view="pageBreakPreview" topLeftCell="D13" zoomScale="70" zoomScaleSheetLayoutView="70" workbookViewId="0">
      <selection activeCell="P30" sqref="P30"/>
    </sheetView>
  </sheetViews>
  <sheetFormatPr defaultColWidth="9.140625" defaultRowHeight="12.75"/>
  <cols>
    <col min="1" max="1" width="4.42578125" style="1" customWidth="1"/>
    <col min="2" max="2" width="7.28515625" style="1" customWidth="1"/>
    <col min="3" max="3" width="10.7109375" style="14" customWidth="1"/>
    <col min="4" max="4" width="11.140625" style="14" customWidth="1"/>
    <col min="5" max="5" width="10.85546875" style="14" customWidth="1"/>
    <col min="6" max="6" width="12.5703125" style="1" customWidth="1"/>
    <col min="7" max="7" width="8.42578125" style="1" customWidth="1"/>
    <col min="8" max="8" width="7.42578125" style="1" customWidth="1"/>
    <col min="9" max="9" width="10.28515625" style="1" customWidth="1"/>
    <col min="10" max="10" width="8.7109375" style="1" customWidth="1"/>
    <col min="11" max="11" width="8.85546875" style="1" customWidth="1"/>
    <col min="12" max="12" width="9.140625" style="1" customWidth="1"/>
    <col min="13" max="13" width="8.5703125" style="1" customWidth="1"/>
    <col min="14" max="14" width="8" style="1" customWidth="1"/>
    <col min="15" max="15" width="10" style="1" customWidth="1"/>
    <col min="16" max="16" width="12.5703125" style="1" customWidth="1"/>
    <col min="17" max="17" width="10.42578125" style="1" customWidth="1"/>
    <col min="18" max="18" width="11.28515625" style="1" customWidth="1"/>
    <col min="19" max="19" width="8.140625" style="1" customWidth="1"/>
    <col min="20" max="23" width="10.5703125" style="1" customWidth="1"/>
    <col min="24" max="24" width="17.7109375" style="1" customWidth="1"/>
    <col min="25" max="25" width="22"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93</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94</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9.75" customHeight="1">
      <c r="A5" s="586"/>
      <c r="B5" s="586"/>
      <c r="C5" s="586"/>
      <c r="D5" s="586"/>
      <c r="E5" s="586"/>
      <c r="F5" s="586"/>
      <c r="G5" s="586"/>
      <c r="H5" s="20"/>
      <c r="I5" s="20"/>
      <c r="J5" s="20"/>
      <c r="K5" s="20"/>
      <c r="L5" s="20"/>
      <c r="M5" s="20"/>
      <c r="N5" s="20"/>
      <c r="O5" s="20"/>
      <c r="P5" s="20"/>
      <c r="Q5" s="20"/>
      <c r="R5" s="20"/>
      <c r="S5" s="20"/>
      <c r="T5" s="20"/>
      <c r="U5" s="20"/>
      <c r="V5" s="20"/>
      <c r="W5" s="20"/>
      <c r="X5" s="20"/>
      <c r="Y5" s="20"/>
    </row>
    <row r="6" spans="1:27" s="4" customFormat="1" ht="33.75" customHeight="1">
      <c r="A6" s="602" t="s">
        <v>0</v>
      </c>
      <c r="B6" s="656" t="s">
        <v>95</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50" t="s">
        <v>4</v>
      </c>
      <c r="Y6" s="651"/>
    </row>
    <row r="7" spans="1:27" s="4" customFormat="1" ht="67.5" customHeight="1">
      <c r="A7" s="594"/>
      <c r="B7" s="602"/>
      <c r="C7" s="149" t="s">
        <v>29</v>
      </c>
      <c r="D7" s="149" t="s">
        <v>265</v>
      </c>
      <c r="E7" s="149" t="s">
        <v>246</v>
      </c>
      <c r="F7" s="149" t="s">
        <v>7</v>
      </c>
      <c r="G7" s="149" t="s">
        <v>27</v>
      </c>
      <c r="H7" s="136" t="s">
        <v>282</v>
      </c>
      <c r="I7" s="137" t="s">
        <v>9</v>
      </c>
      <c r="J7" s="149" t="s">
        <v>10</v>
      </c>
      <c r="K7" s="137" t="s">
        <v>11</v>
      </c>
      <c r="L7" s="137" t="s">
        <v>12</v>
      </c>
      <c r="M7" s="137" t="s">
        <v>17</v>
      </c>
      <c r="N7" s="137" t="s">
        <v>13</v>
      </c>
      <c r="O7" s="137" t="s">
        <v>26</v>
      </c>
      <c r="P7" s="149" t="s">
        <v>14</v>
      </c>
      <c r="Q7" s="149" t="s">
        <v>35</v>
      </c>
      <c r="R7" s="149" t="s">
        <v>30</v>
      </c>
      <c r="S7" s="149" t="s">
        <v>25</v>
      </c>
      <c r="T7" s="137" t="s">
        <v>31</v>
      </c>
      <c r="U7" s="137" t="s">
        <v>32</v>
      </c>
      <c r="V7" s="137" t="s">
        <v>33</v>
      </c>
      <c r="W7" s="137" t="s">
        <v>34</v>
      </c>
      <c r="X7" s="652"/>
      <c r="Y7" s="653"/>
    </row>
    <row r="8" spans="1:27" s="4" customFormat="1" ht="25.5" customHeight="1">
      <c r="A8" s="149">
        <v>1</v>
      </c>
      <c r="B8" s="149"/>
      <c r="C8" s="149">
        <v>2</v>
      </c>
      <c r="D8" s="149">
        <v>3</v>
      </c>
      <c r="E8" s="149">
        <v>4</v>
      </c>
      <c r="F8" s="149">
        <v>5</v>
      </c>
      <c r="G8" s="149">
        <v>6</v>
      </c>
      <c r="H8" s="149">
        <v>7</v>
      </c>
      <c r="I8" s="149">
        <v>8</v>
      </c>
      <c r="J8" s="149">
        <v>9</v>
      </c>
      <c r="K8" s="149">
        <v>10</v>
      </c>
      <c r="L8" s="149">
        <v>11</v>
      </c>
      <c r="M8" s="149">
        <v>12</v>
      </c>
      <c r="N8" s="149">
        <v>13</v>
      </c>
      <c r="O8" s="149">
        <v>14</v>
      </c>
      <c r="P8" s="149">
        <v>15</v>
      </c>
      <c r="Q8" s="149">
        <v>16</v>
      </c>
      <c r="R8" s="149">
        <v>17</v>
      </c>
      <c r="S8" s="149">
        <v>18</v>
      </c>
      <c r="T8" s="149">
        <v>19</v>
      </c>
      <c r="U8" s="149">
        <v>20</v>
      </c>
      <c r="V8" s="149">
        <v>21</v>
      </c>
      <c r="W8" s="149">
        <v>22</v>
      </c>
      <c r="X8" s="149">
        <v>23</v>
      </c>
      <c r="Y8" s="149">
        <v>24</v>
      </c>
      <c r="Z8" s="22" t="e">
        <f>#REF!-#REF!</f>
        <v>#REF!</v>
      </c>
      <c r="AA8" s="6" t="e">
        <f>Z8*1000</f>
        <v>#REF!</v>
      </c>
    </row>
    <row r="9" spans="1:27" s="6" customFormat="1" ht="30">
      <c r="A9" s="95">
        <v>1</v>
      </c>
      <c r="B9" s="95">
        <v>5</v>
      </c>
      <c r="C9" s="97">
        <v>295.8</v>
      </c>
      <c r="D9" s="97">
        <v>295.92500000000001</v>
      </c>
      <c r="E9" s="99">
        <v>125</v>
      </c>
      <c r="F9" s="97">
        <v>71.3</v>
      </c>
      <c r="G9" s="100">
        <v>14.8</v>
      </c>
      <c r="H9" s="100">
        <v>3.7</v>
      </c>
      <c r="I9" s="104" t="s">
        <v>267</v>
      </c>
      <c r="J9" s="100" t="s">
        <v>16</v>
      </c>
      <c r="K9" s="148">
        <v>68.45</v>
      </c>
      <c r="L9" s="148">
        <v>25.265000000000001</v>
      </c>
      <c r="M9" s="148">
        <v>2.7090000000000001</v>
      </c>
      <c r="N9" s="148">
        <v>1.9430000000000001</v>
      </c>
      <c r="O9" s="148">
        <v>1.0489999999999999</v>
      </c>
      <c r="P9" s="148">
        <v>71.781999999999996</v>
      </c>
      <c r="Q9" s="148">
        <v>1.2E-2</v>
      </c>
      <c r="R9" s="100">
        <v>0</v>
      </c>
      <c r="S9" s="97">
        <f t="shared" ref="S9:S13" si="0">Q9+R9</f>
        <v>1.2E-2</v>
      </c>
      <c r="T9" s="97">
        <v>452.16</v>
      </c>
      <c r="U9" s="97">
        <v>452.14800000000002</v>
      </c>
      <c r="V9" s="148">
        <v>455.86</v>
      </c>
      <c r="W9" s="148">
        <v>455.84800000000001</v>
      </c>
      <c r="X9" s="27" t="s">
        <v>98</v>
      </c>
      <c r="Y9" s="51"/>
      <c r="Z9" s="22">
        <f t="shared" ref="Z9:Z12" si="1">D10-C10</f>
        <v>5.0000000000011369E-2</v>
      </c>
      <c r="AA9" s="6">
        <f t="shared" ref="AA9:AA13" si="2">Z9*1000</f>
        <v>50.000000000011369</v>
      </c>
    </row>
    <row r="10" spans="1:27" s="6" customFormat="1" ht="27.75" customHeight="1">
      <c r="A10" s="94">
        <v>2</v>
      </c>
      <c r="B10" s="94"/>
      <c r="C10" s="97">
        <f t="shared" ref="C10:C18" si="3">D9</f>
        <v>295.92500000000001</v>
      </c>
      <c r="D10" s="97">
        <v>295.97500000000002</v>
      </c>
      <c r="E10" s="99">
        <f t="shared" ref="E10:E13" si="4">AA9</f>
        <v>50.000000000011369</v>
      </c>
      <c r="F10" s="641" t="s">
        <v>18</v>
      </c>
      <c r="G10" s="642"/>
      <c r="H10" s="100">
        <v>3.7</v>
      </c>
      <c r="I10" s="104" t="s">
        <v>249</v>
      </c>
      <c r="J10" s="106"/>
      <c r="K10" s="562"/>
      <c r="L10" s="563"/>
      <c r="M10" s="563"/>
      <c r="N10" s="563"/>
      <c r="O10" s="563"/>
      <c r="P10" s="564"/>
      <c r="Q10" s="148">
        <v>5.0000000000000001E-3</v>
      </c>
      <c r="R10" s="100">
        <v>0</v>
      </c>
      <c r="S10" s="97">
        <f t="shared" si="0"/>
        <v>5.0000000000000001E-3</v>
      </c>
      <c r="T10" s="97">
        <f>U9</f>
        <v>452.14800000000002</v>
      </c>
      <c r="U10" s="148">
        <v>452.14299999999997</v>
      </c>
      <c r="V10" s="148">
        <f>W9</f>
        <v>455.84800000000001</v>
      </c>
      <c r="W10" s="148">
        <v>455.84300000000002</v>
      </c>
      <c r="X10" s="23"/>
      <c r="Y10" s="13"/>
      <c r="Z10" s="22">
        <f t="shared" si="1"/>
        <v>2.3499999999999659</v>
      </c>
      <c r="AA10" s="6">
        <f t="shared" si="2"/>
        <v>2349.9999999999659</v>
      </c>
    </row>
    <row r="11" spans="1:27" s="6" customFormat="1" ht="32.25" customHeight="1">
      <c r="A11" s="95">
        <v>3</v>
      </c>
      <c r="B11" s="95">
        <v>6</v>
      </c>
      <c r="C11" s="97">
        <f t="shared" si="3"/>
        <v>295.97500000000002</v>
      </c>
      <c r="D11" s="97">
        <v>298.32499999999999</v>
      </c>
      <c r="E11" s="99">
        <f t="shared" si="4"/>
        <v>2349.9999999999659</v>
      </c>
      <c r="F11" s="97">
        <v>71.3</v>
      </c>
      <c r="G11" s="100">
        <v>10.7</v>
      </c>
      <c r="H11" s="100">
        <v>3.7</v>
      </c>
      <c r="I11" s="141" t="s">
        <v>335</v>
      </c>
      <c r="J11" s="100" t="s">
        <v>23</v>
      </c>
      <c r="K11" s="148">
        <v>66.97</v>
      </c>
      <c r="L11" s="148">
        <v>27.247</v>
      </c>
      <c r="M11" s="148">
        <v>2.4580000000000002</v>
      </c>
      <c r="N11" s="148">
        <v>1.821</v>
      </c>
      <c r="O11" s="148">
        <v>1.0669999999999999</v>
      </c>
      <c r="P11" s="148">
        <v>71.427000000000007</v>
      </c>
      <c r="Q11" s="148">
        <v>0.26100000000000001</v>
      </c>
      <c r="R11" s="100">
        <v>0</v>
      </c>
      <c r="S11" s="97">
        <f t="shared" si="0"/>
        <v>0.26100000000000001</v>
      </c>
      <c r="T11" s="97">
        <f t="shared" ref="T11:T13" si="5">U10</f>
        <v>452.14299999999997</v>
      </c>
      <c r="U11" s="148">
        <v>451.88200000000001</v>
      </c>
      <c r="V11" s="148">
        <f t="shared" ref="V11:V13" si="6">W10</f>
        <v>455.84300000000002</v>
      </c>
      <c r="W11" s="148">
        <v>455.58199999999999</v>
      </c>
      <c r="X11" s="27" t="s">
        <v>99</v>
      </c>
      <c r="Y11" s="51"/>
      <c r="Z11" s="22">
        <f t="shared" si="1"/>
        <v>5.0000000000011369E-2</v>
      </c>
      <c r="AA11" s="6">
        <f t="shared" si="2"/>
        <v>50.000000000011369</v>
      </c>
    </row>
    <row r="12" spans="1:27" s="6" customFormat="1" ht="27.75" customHeight="1">
      <c r="A12" s="94">
        <v>4</v>
      </c>
      <c r="B12" s="94"/>
      <c r="C12" s="97">
        <f t="shared" si="3"/>
        <v>298.32499999999999</v>
      </c>
      <c r="D12" s="97">
        <v>298.375</v>
      </c>
      <c r="E12" s="99">
        <f t="shared" si="4"/>
        <v>50.000000000011369</v>
      </c>
      <c r="F12" s="567" t="s">
        <v>18</v>
      </c>
      <c r="G12" s="568"/>
      <c r="H12" s="100">
        <v>3.7</v>
      </c>
      <c r="I12" s="168" t="s">
        <v>336</v>
      </c>
      <c r="J12" s="106"/>
      <c r="K12" s="138"/>
      <c r="L12" s="139"/>
      <c r="M12" s="139"/>
      <c r="N12" s="139"/>
      <c r="O12" s="139"/>
      <c r="P12" s="140"/>
      <c r="Q12" s="148">
        <v>6.0000000000000001E-3</v>
      </c>
      <c r="R12" s="100">
        <v>0</v>
      </c>
      <c r="S12" s="97">
        <f t="shared" si="0"/>
        <v>6.0000000000000001E-3</v>
      </c>
      <c r="T12" s="97">
        <f t="shared" si="5"/>
        <v>451.88200000000001</v>
      </c>
      <c r="U12" s="148">
        <v>451.87599999999998</v>
      </c>
      <c r="V12" s="148">
        <f t="shared" si="6"/>
        <v>455.58199999999999</v>
      </c>
      <c r="W12" s="148">
        <v>455.57600000000002</v>
      </c>
      <c r="X12" s="23" t="s">
        <v>19</v>
      </c>
      <c r="Y12" s="13"/>
      <c r="Z12" s="22">
        <f t="shared" si="1"/>
        <v>0.47500000000002274</v>
      </c>
      <c r="AA12" s="6">
        <f t="shared" si="2"/>
        <v>475.00000000002274</v>
      </c>
    </row>
    <row r="13" spans="1:27" s="6" customFormat="1" ht="30">
      <c r="A13" s="95">
        <v>5</v>
      </c>
      <c r="B13" s="95">
        <v>7</v>
      </c>
      <c r="C13" s="97">
        <f t="shared" si="3"/>
        <v>298.375</v>
      </c>
      <c r="D13" s="97">
        <v>298.85000000000002</v>
      </c>
      <c r="E13" s="99">
        <f t="shared" si="4"/>
        <v>475.00000000002274</v>
      </c>
      <c r="F13" s="97">
        <v>71.3</v>
      </c>
      <c r="G13" s="100">
        <v>13.3</v>
      </c>
      <c r="H13" s="100">
        <v>3.7</v>
      </c>
      <c r="I13" s="141" t="s">
        <v>337</v>
      </c>
      <c r="J13" s="100" t="s">
        <v>16</v>
      </c>
      <c r="K13" s="148">
        <v>62.9</v>
      </c>
      <c r="L13" s="148">
        <v>23.765000000000001</v>
      </c>
      <c r="M13" s="148">
        <v>2.6469999999999998</v>
      </c>
      <c r="N13" s="148">
        <v>1.913</v>
      </c>
      <c r="O13" s="148">
        <v>1.1879999999999999</v>
      </c>
      <c r="P13" s="148">
        <v>74.754999999999995</v>
      </c>
      <c r="Q13" s="148">
        <v>5.8999999999999997E-2</v>
      </c>
      <c r="R13" s="100">
        <v>0</v>
      </c>
      <c r="S13" s="97">
        <f t="shared" si="0"/>
        <v>5.8999999999999997E-2</v>
      </c>
      <c r="T13" s="97">
        <f t="shared" si="5"/>
        <v>451.87599999999998</v>
      </c>
      <c r="U13" s="148">
        <v>451.81700000000001</v>
      </c>
      <c r="V13" s="148">
        <f t="shared" si="6"/>
        <v>455.57600000000002</v>
      </c>
      <c r="W13" s="148">
        <v>455.517</v>
      </c>
      <c r="X13" s="27" t="s">
        <v>98</v>
      </c>
      <c r="Y13" s="51"/>
      <c r="Z13" s="22" t="e">
        <f>#REF!-#REF!</f>
        <v>#REF!</v>
      </c>
      <c r="AA13" s="6" t="e">
        <f t="shared" si="2"/>
        <v>#REF!</v>
      </c>
    </row>
    <row r="14" spans="1:27" s="6" customFormat="1" ht="27.75" customHeight="1">
      <c r="A14" s="94">
        <v>6</v>
      </c>
      <c r="B14" s="94"/>
      <c r="C14" s="97">
        <f t="shared" si="3"/>
        <v>298.85000000000002</v>
      </c>
      <c r="D14" s="97">
        <v>298.89999999999998</v>
      </c>
      <c r="E14" s="99">
        <v>50</v>
      </c>
      <c r="F14" s="641" t="s">
        <v>18</v>
      </c>
      <c r="G14" s="642"/>
      <c r="H14" s="100">
        <v>3.7</v>
      </c>
      <c r="I14" s="141" t="s">
        <v>336</v>
      </c>
      <c r="J14" s="106"/>
      <c r="K14" s="562"/>
      <c r="L14" s="563"/>
      <c r="M14" s="563"/>
      <c r="N14" s="563"/>
      <c r="O14" s="563"/>
      <c r="P14" s="564"/>
      <c r="Q14" s="148">
        <v>6.0000000000000001E-3</v>
      </c>
      <c r="R14" s="100">
        <v>0</v>
      </c>
      <c r="S14" s="97">
        <f t="shared" ref="S14:S17" si="7">Q14+R14</f>
        <v>6.0000000000000001E-3</v>
      </c>
      <c r="T14" s="97">
        <f>U13</f>
        <v>451.81700000000001</v>
      </c>
      <c r="U14" s="148">
        <v>451.81099999999998</v>
      </c>
      <c r="V14" s="148">
        <f>W13</f>
        <v>455.517</v>
      </c>
      <c r="W14" s="148">
        <v>455.51100000000002</v>
      </c>
      <c r="X14" s="23"/>
      <c r="Y14" s="13"/>
      <c r="Z14" s="22">
        <f t="shared" ref="Z14:Z16" si="8">D15-C15</f>
        <v>0.25</v>
      </c>
      <c r="AA14" s="6">
        <f t="shared" ref="AA14:AA17" si="9">Z14*1000</f>
        <v>250</v>
      </c>
    </row>
    <row r="15" spans="1:27" s="6" customFormat="1" ht="32.25" customHeight="1">
      <c r="A15" s="95">
        <v>7</v>
      </c>
      <c r="B15" s="95">
        <v>8</v>
      </c>
      <c r="C15" s="97">
        <f t="shared" si="3"/>
        <v>298.89999999999998</v>
      </c>
      <c r="D15" s="97">
        <v>299.14999999999998</v>
      </c>
      <c r="E15" s="99">
        <f t="shared" ref="E15:E17" si="10">AA14</f>
        <v>250</v>
      </c>
      <c r="F15" s="97">
        <v>71.3</v>
      </c>
      <c r="G15" s="100">
        <v>12.1</v>
      </c>
      <c r="H15" s="100">
        <v>3.7</v>
      </c>
      <c r="I15" s="141" t="s">
        <v>249</v>
      </c>
      <c r="J15" s="100" t="s">
        <v>21</v>
      </c>
      <c r="K15" s="148">
        <v>65.31</v>
      </c>
      <c r="L15" s="148">
        <v>25.440999999999999</v>
      </c>
      <c r="M15" s="148">
        <v>2.5670000000000002</v>
      </c>
      <c r="N15" s="148">
        <v>1.875</v>
      </c>
      <c r="O15" s="148">
        <v>1.0980000000000001</v>
      </c>
      <c r="P15" s="148">
        <v>71.697000000000003</v>
      </c>
      <c r="Q15" s="148">
        <v>2.8000000000000001E-2</v>
      </c>
      <c r="R15" s="100">
        <v>0</v>
      </c>
      <c r="S15" s="97">
        <f t="shared" si="7"/>
        <v>2.8000000000000001E-2</v>
      </c>
      <c r="T15" s="97">
        <f t="shared" ref="T15:T17" si="11">U14</f>
        <v>451.81099999999998</v>
      </c>
      <c r="U15" s="148">
        <v>451.78300000000002</v>
      </c>
      <c r="V15" s="148">
        <f t="shared" ref="V15:V17" si="12">W14</f>
        <v>455.51100000000002</v>
      </c>
      <c r="W15" s="148">
        <v>455.483</v>
      </c>
      <c r="X15" s="27" t="s">
        <v>39</v>
      </c>
      <c r="Y15" s="51"/>
      <c r="Z15" s="22">
        <f t="shared" si="8"/>
        <v>5.0000000000011369E-2</v>
      </c>
      <c r="AA15" s="6">
        <f t="shared" si="9"/>
        <v>50.000000000011369</v>
      </c>
    </row>
    <row r="16" spans="1:27" s="6" customFormat="1" ht="27.75" customHeight="1">
      <c r="A16" s="94">
        <v>8</v>
      </c>
      <c r="B16" s="94"/>
      <c r="C16" s="97">
        <f t="shared" si="3"/>
        <v>299.14999999999998</v>
      </c>
      <c r="D16" s="97">
        <v>299.2</v>
      </c>
      <c r="E16" s="99">
        <f t="shared" si="10"/>
        <v>50.000000000011369</v>
      </c>
      <c r="F16" s="567" t="s">
        <v>18</v>
      </c>
      <c r="G16" s="568"/>
      <c r="H16" s="100">
        <v>3.7</v>
      </c>
      <c r="I16" s="141" t="s">
        <v>336</v>
      </c>
      <c r="J16" s="106"/>
      <c r="K16" s="138"/>
      <c r="L16" s="139"/>
      <c r="M16" s="139"/>
      <c r="N16" s="139"/>
      <c r="O16" s="139"/>
      <c r="P16" s="140"/>
      <c r="Q16" s="148">
        <v>6.0000000000000001E-3</v>
      </c>
      <c r="R16" s="100">
        <v>0</v>
      </c>
      <c r="S16" s="97">
        <f t="shared" si="7"/>
        <v>6.0000000000000001E-3</v>
      </c>
      <c r="T16" s="97">
        <f t="shared" si="11"/>
        <v>451.78300000000002</v>
      </c>
      <c r="U16" s="148">
        <v>451.77699999999999</v>
      </c>
      <c r="V16" s="148">
        <f t="shared" si="12"/>
        <v>455.483</v>
      </c>
      <c r="W16" s="148">
        <v>455.47699999999998</v>
      </c>
      <c r="X16" s="23" t="s">
        <v>19</v>
      </c>
      <c r="Y16" s="13"/>
      <c r="Z16" s="22">
        <f t="shared" si="8"/>
        <v>0.44700000000000273</v>
      </c>
      <c r="AA16" s="6">
        <f t="shared" si="9"/>
        <v>447.00000000000273</v>
      </c>
    </row>
    <row r="17" spans="1:27" s="6" customFormat="1" ht="112.5" customHeight="1">
      <c r="A17" s="95">
        <v>9</v>
      </c>
      <c r="B17" s="95">
        <v>9</v>
      </c>
      <c r="C17" s="97">
        <f t="shared" si="3"/>
        <v>299.2</v>
      </c>
      <c r="D17" s="97">
        <v>299.64699999999999</v>
      </c>
      <c r="E17" s="99">
        <f t="shared" si="10"/>
        <v>447.00000000000273</v>
      </c>
      <c r="F17" s="97">
        <v>71.3</v>
      </c>
      <c r="G17" s="100">
        <v>12.8</v>
      </c>
      <c r="H17" s="100">
        <v>3.7</v>
      </c>
      <c r="I17" s="141" t="s">
        <v>337</v>
      </c>
      <c r="J17" s="100" t="s">
        <v>16</v>
      </c>
      <c r="K17" s="148">
        <v>61.05</v>
      </c>
      <c r="L17" s="148">
        <v>23.265000000000001</v>
      </c>
      <c r="M17" s="148">
        <v>2.6240000000000001</v>
      </c>
      <c r="N17" s="148">
        <v>1.9019999999999999</v>
      </c>
      <c r="O17" s="148">
        <v>1.1819999999999999</v>
      </c>
      <c r="P17" s="148">
        <v>72.141999999999996</v>
      </c>
      <c r="Q17" s="148">
        <v>5.7000000000000002E-2</v>
      </c>
      <c r="R17" s="100">
        <v>0</v>
      </c>
      <c r="S17" s="97">
        <f t="shared" si="7"/>
        <v>5.7000000000000002E-2</v>
      </c>
      <c r="T17" s="97">
        <f t="shared" si="11"/>
        <v>451.77699999999999</v>
      </c>
      <c r="U17" s="148">
        <v>451.72</v>
      </c>
      <c r="V17" s="148">
        <f t="shared" si="12"/>
        <v>455.47699999999998</v>
      </c>
      <c r="W17" s="148">
        <v>455.42</v>
      </c>
      <c r="X17" s="23" t="s">
        <v>100</v>
      </c>
      <c r="Y17" s="51" t="s">
        <v>101</v>
      </c>
      <c r="Z17" s="22" t="e">
        <f>#REF!-#REF!</f>
        <v>#REF!</v>
      </c>
      <c r="AA17" s="6" t="e">
        <f t="shared" si="9"/>
        <v>#REF!</v>
      </c>
    </row>
    <row r="18" spans="1:27" s="6" customFormat="1" ht="49.5">
      <c r="A18" s="94">
        <v>10</v>
      </c>
      <c r="B18" s="94"/>
      <c r="C18" s="97">
        <f t="shared" si="3"/>
        <v>299.64699999999999</v>
      </c>
      <c r="D18" s="97" t="s">
        <v>96</v>
      </c>
      <c r="E18" s="99">
        <v>50</v>
      </c>
      <c r="F18" s="132" t="s">
        <v>18</v>
      </c>
      <c r="G18" s="133" t="s">
        <v>97</v>
      </c>
      <c r="H18" s="100">
        <v>3.7</v>
      </c>
      <c r="I18" s="141" t="s">
        <v>335</v>
      </c>
      <c r="J18" s="567"/>
      <c r="K18" s="581"/>
      <c r="L18" s="581"/>
      <c r="M18" s="581"/>
      <c r="N18" s="581"/>
      <c r="O18" s="581"/>
      <c r="P18" s="568"/>
      <c r="Q18" s="148">
        <v>5.0000000000000001E-3</v>
      </c>
      <c r="R18" s="100">
        <v>0</v>
      </c>
      <c r="S18" s="97">
        <f t="shared" ref="S18" si="13">Q18+R18</f>
        <v>5.0000000000000001E-3</v>
      </c>
      <c r="T18" s="97">
        <f t="shared" ref="T18" si="14">U17</f>
        <v>451.72</v>
      </c>
      <c r="U18" s="148">
        <v>451.71499999999997</v>
      </c>
      <c r="V18" s="148">
        <f t="shared" ref="V18" si="15">W17</f>
        <v>455.42</v>
      </c>
      <c r="W18" s="148">
        <v>455.41500000000002</v>
      </c>
      <c r="X18" s="23" t="s">
        <v>19</v>
      </c>
      <c r="Y18" s="13"/>
      <c r="Z18" s="22">
        <f t="shared" ref="Z18" si="16">D19-C19</f>
        <v>0</v>
      </c>
      <c r="AA18" s="6">
        <f t="shared" ref="AA18" si="17">Z18*1000</f>
        <v>0</v>
      </c>
    </row>
    <row r="19" spans="1:27" s="6" customFormat="1" ht="21.75" customHeight="1">
      <c r="A19" s="7"/>
      <c r="B19" s="582" t="s">
        <v>102</v>
      </c>
      <c r="C19" s="582"/>
      <c r="D19" s="582"/>
      <c r="E19" s="582"/>
      <c r="F19" s="582"/>
      <c r="G19" s="582"/>
      <c r="H19" s="582"/>
      <c r="I19" s="582"/>
      <c r="J19" s="19"/>
      <c r="K19" s="145"/>
      <c r="L19" s="145"/>
      <c r="M19" s="145"/>
      <c r="N19" s="145"/>
      <c r="O19" s="145"/>
      <c r="P19" s="145"/>
      <c r="Q19" s="145"/>
      <c r="R19" s="145"/>
      <c r="S19" s="145"/>
      <c r="T19" s="145"/>
      <c r="U19" s="145"/>
      <c r="V19" s="145"/>
      <c r="W19" s="145"/>
      <c r="X19" s="145"/>
      <c r="Y19" s="169"/>
    </row>
    <row r="20" spans="1:27" s="6" customFormat="1" ht="21.75" customHeight="1">
      <c r="A20" s="7"/>
      <c r="B20" s="583" t="s">
        <v>555</v>
      </c>
      <c r="C20" s="583"/>
      <c r="D20" s="583"/>
      <c r="E20" s="583"/>
      <c r="F20" s="583"/>
      <c r="G20" s="583"/>
      <c r="H20" s="583"/>
      <c r="I20" s="583"/>
      <c r="J20" s="583"/>
      <c r="K20" s="583"/>
      <c r="L20" s="583"/>
      <c r="M20" s="583"/>
      <c r="N20" s="583"/>
      <c r="O20" s="583"/>
      <c r="P20" s="583"/>
      <c r="Q20" s="583"/>
      <c r="R20" s="583"/>
      <c r="S20" s="583"/>
      <c r="T20" s="583"/>
      <c r="U20" s="583"/>
      <c r="V20" s="583"/>
      <c r="W20" s="583"/>
      <c r="X20" s="583"/>
      <c r="Y20" s="583"/>
    </row>
    <row r="21" spans="1:27" s="6" customFormat="1" ht="38.25" customHeight="1">
      <c r="A21" s="7"/>
      <c r="B21" s="583" t="s">
        <v>103</v>
      </c>
      <c r="C21" s="583"/>
      <c r="D21" s="583"/>
      <c r="E21" s="583"/>
      <c r="F21" s="583"/>
      <c r="G21" s="583"/>
      <c r="H21" s="583"/>
      <c r="I21" s="583"/>
      <c r="J21" s="583"/>
      <c r="K21" s="583"/>
      <c r="L21" s="583"/>
      <c r="M21" s="583"/>
      <c r="N21" s="583"/>
      <c r="O21" s="583"/>
      <c r="P21" s="583"/>
      <c r="Q21" s="583"/>
      <c r="R21" s="583"/>
      <c r="S21" s="583"/>
      <c r="T21" s="583"/>
      <c r="U21" s="583"/>
      <c r="V21" s="583"/>
      <c r="W21" s="583"/>
      <c r="X21" s="583"/>
      <c r="Y21" s="583"/>
    </row>
    <row r="22" spans="1:27" s="6" customFormat="1" ht="24" customHeight="1">
      <c r="A22" s="7"/>
      <c r="B22" s="583" t="s">
        <v>104</v>
      </c>
      <c r="C22" s="583"/>
      <c r="D22" s="583"/>
      <c r="E22" s="583"/>
      <c r="F22" s="583"/>
      <c r="G22" s="583"/>
      <c r="H22" s="583"/>
      <c r="I22" s="583"/>
      <c r="J22" s="583"/>
      <c r="K22" s="583"/>
      <c r="L22" s="583"/>
      <c r="M22" s="583"/>
      <c r="N22" s="583"/>
      <c r="O22" s="583"/>
      <c r="P22" s="583"/>
      <c r="Q22" s="583"/>
      <c r="R22" s="583"/>
      <c r="S22" s="583"/>
      <c r="T22" s="583"/>
      <c r="U22" s="583"/>
      <c r="V22" s="583"/>
      <c r="W22" s="583"/>
      <c r="X22" s="583"/>
      <c r="Y22" s="583"/>
    </row>
    <row r="23" spans="1:27" s="6" customFormat="1" ht="22.5" customHeight="1">
      <c r="A23" s="7"/>
      <c r="B23" s="583" t="s">
        <v>338</v>
      </c>
      <c r="C23" s="583"/>
      <c r="D23" s="583"/>
      <c r="E23" s="583"/>
      <c r="F23" s="583"/>
      <c r="G23" s="583"/>
      <c r="H23" s="583"/>
      <c r="I23" s="583"/>
      <c r="J23" s="583"/>
      <c r="K23" s="583"/>
      <c r="L23" s="583"/>
      <c r="M23" s="583"/>
      <c r="N23" s="583"/>
      <c r="O23" s="583"/>
      <c r="P23" s="583"/>
      <c r="Q23" s="583"/>
      <c r="R23" s="583"/>
      <c r="S23" s="583"/>
      <c r="T23" s="583"/>
      <c r="U23" s="583"/>
      <c r="V23" s="583"/>
      <c r="W23" s="583"/>
      <c r="X23" s="583"/>
      <c r="Y23" s="583"/>
    </row>
    <row r="24" spans="1:27" s="6" customFormat="1" ht="36.75" customHeight="1">
      <c r="A24" s="7"/>
      <c r="B24" s="19"/>
      <c r="C24" s="146"/>
      <c r="D24" s="146"/>
      <c r="E24" s="146"/>
      <c r="F24" s="146"/>
      <c r="G24" s="146"/>
      <c r="H24" s="146"/>
      <c r="I24" s="146"/>
      <c r="J24" s="146"/>
      <c r="K24" s="146"/>
      <c r="L24" s="146"/>
      <c r="M24" s="146"/>
      <c r="N24" s="146"/>
      <c r="O24" s="146"/>
      <c r="P24" s="146"/>
      <c r="Q24" s="146"/>
      <c r="R24" s="146"/>
      <c r="S24" s="146"/>
      <c r="T24" s="146"/>
      <c r="U24" s="146"/>
      <c r="V24" s="146"/>
      <c r="W24" s="146"/>
      <c r="X24" s="146"/>
      <c r="Y24" s="146"/>
    </row>
    <row r="25" spans="1:27" s="6" customFormat="1" ht="31.5" customHeight="1">
      <c r="A25" s="7"/>
      <c r="B25" s="7"/>
      <c r="C25" s="566"/>
      <c r="D25" s="566"/>
      <c r="E25" s="566"/>
      <c r="F25" s="566"/>
      <c r="G25" s="16"/>
      <c r="H25" s="10"/>
      <c r="I25" s="30"/>
      <c r="J25" s="11"/>
      <c r="K25" s="57"/>
      <c r="L25" s="16"/>
      <c r="M25" s="577"/>
      <c r="N25" s="577"/>
      <c r="O25" s="16"/>
      <c r="P25" s="16"/>
      <c r="Q25" s="646" t="s">
        <v>43</v>
      </c>
      <c r="R25" s="646"/>
      <c r="S25" s="646"/>
      <c r="T25" s="646"/>
      <c r="U25" s="57"/>
      <c r="V25" s="57"/>
      <c r="W25" s="57"/>
      <c r="X25" s="57"/>
      <c r="Y25" s="12"/>
    </row>
    <row r="26" spans="1:27" s="6" customFormat="1" ht="32.1" customHeight="1">
      <c r="A26" s="7"/>
      <c r="B26" s="7"/>
      <c r="C26" s="57"/>
      <c r="D26" s="57"/>
      <c r="E26" s="9"/>
      <c r="F26" s="57"/>
      <c r="G26" s="10"/>
      <c r="H26" s="10"/>
      <c r="I26" s="30"/>
      <c r="J26" s="11"/>
      <c r="K26" s="577" t="s">
        <v>556</v>
      </c>
      <c r="L26" s="577"/>
      <c r="M26" s="577"/>
      <c r="N26" s="577"/>
      <c r="O26" s="577"/>
      <c r="P26" s="16"/>
      <c r="Q26" s="646"/>
      <c r="R26" s="646"/>
      <c r="S26" s="646"/>
      <c r="T26" s="646"/>
      <c r="U26" s="57"/>
      <c r="V26" s="57"/>
      <c r="W26" s="57"/>
      <c r="X26" s="57"/>
      <c r="Y26" s="12"/>
    </row>
    <row r="27" spans="1:27" s="6" customFormat="1" ht="32.1" customHeight="1">
      <c r="A27" s="7"/>
      <c r="B27" s="7"/>
      <c r="C27" s="57"/>
      <c r="D27" s="57"/>
      <c r="E27" s="9"/>
      <c r="F27" s="57"/>
      <c r="G27" s="10"/>
      <c r="H27" s="10"/>
      <c r="I27" s="30"/>
      <c r="J27" s="11"/>
      <c r="K27" s="577"/>
      <c r="L27" s="577"/>
      <c r="M27" s="577"/>
      <c r="N27" s="577"/>
      <c r="O27" s="577"/>
      <c r="P27" s="16"/>
      <c r="Q27" s="646"/>
      <c r="R27" s="646"/>
      <c r="S27" s="646"/>
      <c r="T27" s="646"/>
      <c r="U27" s="57"/>
      <c r="V27" s="57"/>
      <c r="W27" s="57"/>
      <c r="X27" s="57"/>
      <c r="Y27" s="12"/>
    </row>
    <row r="28" spans="1:27" s="6" customFormat="1" ht="44.25" customHeight="1">
      <c r="A28" s="7"/>
      <c r="B28" s="7"/>
      <c r="C28" s="57"/>
      <c r="D28" s="57"/>
      <c r="E28" s="9"/>
      <c r="F28" s="57"/>
      <c r="G28" s="10"/>
      <c r="H28" s="10"/>
      <c r="I28" s="57"/>
      <c r="J28" s="11" t="s">
        <v>22</v>
      </c>
      <c r="K28" s="577"/>
      <c r="L28" s="577"/>
      <c r="M28" s="577"/>
      <c r="N28" s="577"/>
      <c r="O28" s="577"/>
      <c r="P28" s="16"/>
      <c r="Q28" s="646"/>
      <c r="R28" s="646"/>
      <c r="S28" s="646"/>
      <c r="T28" s="646"/>
      <c r="U28" s="57"/>
      <c r="V28" s="57"/>
      <c r="W28" s="57"/>
      <c r="X28" s="57"/>
      <c r="Y28" s="12"/>
    </row>
    <row r="29" spans="1:27" s="6" customFormat="1" ht="32.1" customHeight="1">
      <c r="A29" s="7"/>
      <c r="B29" s="7"/>
      <c r="C29" s="57"/>
      <c r="D29" s="57"/>
      <c r="E29" s="9"/>
      <c r="F29" s="57"/>
      <c r="G29" s="10"/>
      <c r="H29" s="10"/>
      <c r="I29" s="57"/>
      <c r="J29" s="11" t="s">
        <v>15</v>
      </c>
      <c r="K29" s="57"/>
      <c r="L29" s="57"/>
      <c r="M29" s="57"/>
      <c r="N29" s="57"/>
      <c r="O29" s="57"/>
      <c r="P29" s="57"/>
      <c r="Q29" s="57"/>
      <c r="R29" s="57"/>
      <c r="S29" s="57"/>
      <c r="T29" s="57"/>
      <c r="U29" s="57"/>
      <c r="V29" s="57"/>
      <c r="W29" s="57"/>
      <c r="X29" s="57"/>
      <c r="Y29" s="12"/>
    </row>
    <row r="30" spans="1:27" s="6" customFormat="1" ht="32.1" customHeight="1">
      <c r="A30" s="7"/>
      <c r="B30" s="7"/>
      <c r="C30" s="57"/>
      <c r="D30" s="57"/>
      <c r="E30" s="9"/>
      <c r="F30" s="57"/>
      <c r="G30" s="10"/>
      <c r="H30" s="10"/>
      <c r="I30" s="57"/>
      <c r="J30" s="11"/>
      <c r="K30" s="57"/>
      <c r="L30" s="57"/>
      <c r="M30" s="57"/>
      <c r="N30" s="57"/>
      <c r="O30" s="57"/>
      <c r="P30" s="57"/>
      <c r="Q30" s="57"/>
      <c r="R30" s="57"/>
      <c r="S30" s="57"/>
      <c r="T30" s="57"/>
      <c r="U30" s="57"/>
      <c r="V30" s="57"/>
      <c r="W30" s="57"/>
      <c r="X30" s="57"/>
      <c r="Y30" s="12"/>
    </row>
    <row r="31" spans="1:27" s="6" customFormat="1" ht="32.1" customHeight="1">
      <c r="A31" s="7"/>
      <c r="B31" s="7"/>
      <c r="C31" s="57"/>
      <c r="D31" s="57"/>
      <c r="E31" s="9"/>
      <c r="F31" s="57"/>
      <c r="G31" s="10"/>
      <c r="H31" s="10"/>
      <c r="I31" s="57"/>
      <c r="J31" s="11"/>
      <c r="K31" s="57"/>
      <c r="L31" s="57"/>
      <c r="M31" s="57"/>
      <c r="N31" s="57"/>
      <c r="O31" s="57"/>
      <c r="P31" s="57"/>
      <c r="Q31" s="57"/>
      <c r="R31" s="57"/>
      <c r="S31" s="57"/>
      <c r="T31" s="57"/>
      <c r="U31" s="57"/>
      <c r="V31" s="57"/>
      <c r="W31" s="57"/>
      <c r="X31" s="57"/>
      <c r="Y31" s="12"/>
    </row>
    <row r="32" spans="1:27" s="6" customFormat="1" ht="32.1" customHeight="1">
      <c r="A32" s="7"/>
      <c r="B32" s="7"/>
      <c r="C32" s="57"/>
      <c r="D32" s="57"/>
      <c r="E32" s="9"/>
      <c r="F32" s="57"/>
      <c r="G32" s="10"/>
      <c r="H32" s="10"/>
      <c r="I32" s="57"/>
      <c r="J32" s="11"/>
      <c r="K32" s="57"/>
      <c r="L32" s="57"/>
      <c r="M32" s="57"/>
      <c r="N32" s="57"/>
      <c r="O32" s="57"/>
      <c r="P32" s="57"/>
      <c r="Q32" s="57"/>
      <c r="R32" s="57"/>
      <c r="S32" s="57"/>
      <c r="T32" s="57"/>
      <c r="U32" s="57"/>
      <c r="V32" s="57"/>
      <c r="W32" s="57"/>
      <c r="X32" s="57"/>
      <c r="Y32" s="12"/>
    </row>
    <row r="33" spans="1:25" s="6" customFormat="1" ht="32.1" customHeight="1">
      <c r="A33" s="7"/>
      <c r="B33" s="7"/>
      <c r="C33" s="57"/>
      <c r="D33" s="57"/>
      <c r="E33" s="9"/>
      <c r="F33" s="57"/>
      <c r="G33" s="10"/>
      <c r="H33" s="10"/>
      <c r="I33" s="57"/>
      <c r="J33" s="11"/>
      <c r="K33" s="57"/>
      <c r="L33" s="57"/>
      <c r="M33" s="57"/>
      <c r="N33" s="57"/>
      <c r="O33" s="57"/>
      <c r="P33" s="57"/>
      <c r="Q33" s="57"/>
      <c r="R33" s="57"/>
      <c r="S33" s="57"/>
      <c r="T33" s="57"/>
      <c r="U33" s="57"/>
      <c r="V33" s="57"/>
      <c r="W33" s="57"/>
      <c r="X33" s="57"/>
      <c r="Y33" s="12"/>
    </row>
    <row r="34" spans="1:25" s="6" customFormat="1" ht="32.1" customHeight="1">
      <c r="A34" s="7"/>
      <c r="B34" s="7"/>
      <c r="C34" s="57"/>
      <c r="D34" s="57"/>
      <c r="E34" s="9"/>
      <c r="F34" s="57"/>
      <c r="G34" s="10"/>
      <c r="H34" s="10"/>
      <c r="I34" s="57"/>
      <c r="J34" s="11"/>
      <c r="K34" s="57"/>
      <c r="L34" s="57"/>
      <c r="M34" s="57"/>
      <c r="N34" s="57"/>
      <c r="O34" s="57"/>
      <c r="P34" s="57"/>
      <c r="Q34" s="57"/>
      <c r="R34" s="57"/>
      <c r="S34" s="57"/>
      <c r="T34" s="57"/>
      <c r="U34" s="57"/>
      <c r="V34" s="57"/>
      <c r="W34" s="57"/>
      <c r="X34" s="57"/>
      <c r="Y34" s="12"/>
    </row>
    <row r="35" spans="1:25" s="6" customFormat="1" ht="32.1" customHeight="1">
      <c r="A35" s="7"/>
      <c r="B35" s="7"/>
      <c r="C35" s="57"/>
      <c r="D35" s="57"/>
      <c r="E35" s="9"/>
      <c r="F35" s="57"/>
      <c r="G35" s="10"/>
      <c r="H35" s="10"/>
      <c r="I35" s="57"/>
      <c r="J35" s="11"/>
      <c r="K35" s="57"/>
      <c r="L35" s="57"/>
      <c r="M35" s="57"/>
      <c r="N35" s="57"/>
      <c r="O35" s="57"/>
      <c r="P35" s="57"/>
      <c r="Q35" s="57"/>
      <c r="R35" s="57"/>
      <c r="S35" s="57"/>
      <c r="T35" s="57"/>
      <c r="U35" s="57"/>
      <c r="V35" s="57"/>
      <c r="W35" s="57"/>
      <c r="X35" s="57"/>
      <c r="Y35" s="12"/>
    </row>
    <row r="36" spans="1:25" s="6" customFormat="1" ht="32.1" customHeight="1">
      <c r="A36" s="7"/>
      <c r="B36" s="7"/>
      <c r="C36" s="57"/>
      <c r="D36" s="57"/>
      <c r="E36" s="9"/>
      <c r="F36" s="57"/>
      <c r="G36" s="10"/>
      <c r="H36" s="10"/>
      <c r="I36" s="57"/>
      <c r="J36" s="11"/>
      <c r="K36" s="57"/>
      <c r="L36" s="57"/>
      <c r="M36" s="57"/>
      <c r="N36" s="57"/>
      <c r="O36" s="57"/>
      <c r="P36" s="57"/>
      <c r="Q36" s="57"/>
      <c r="R36" s="57"/>
      <c r="S36" s="57"/>
      <c r="T36" s="57"/>
      <c r="U36" s="57"/>
      <c r="V36" s="57"/>
      <c r="W36" s="57"/>
      <c r="X36" s="57"/>
      <c r="Y36" s="12"/>
    </row>
    <row r="37" spans="1:25" s="6" customFormat="1" ht="32.1" customHeight="1">
      <c r="A37" s="7"/>
      <c r="B37" s="7"/>
      <c r="C37" s="57"/>
      <c r="D37" s="57"/>
      <c r="E37" s="9"/>
      <c r="F37" s="57"/>
      <c r="G37" s="10"/>
      <c r="H37" s="10"/>
      <c r="I37" s="57"/>
      <c r="J37" s="11"/>
      <c r="K37" s="57"/>
      <c r="L37" s="57"/>
      <c r="M37" s="57"/>
      <c r="N37" s="57"/>
      <c r="O37" s="57"/>
      <c r="P37" s="57"/>
      <c r="Q37" s="57"/>
      <c r="R37" s="57"/>
      <c r="S37" s="57"/>
      <c r="T37" s="57"/>
      <c r="U37" s="57"/>
      <c r="V37" s="57"/>
      <c r="W37" s="57"/>
      <c r="X37" s="57"/>
      <c r="Y37" s="12"/>
    </row>
    <row r="38" spans="1:25" s="6" customFormat="1" ht="32.1" customHeight="1">
      <c r="A38" s="7"/>
      <c r="B38" s="7"/>
      <c r="C38" s="57"/>
      <c r="D38" s="57"/>
      <c r="E38" s="9"/>
      <c r="F38" s="57"/>
      <c r="G38" s="10"/>
      <c r="H38" s="10"/>
      <c r="I38" s="57"/>
      <c r="J38" s="11"/>
      <c r="K38" s="57"/>
      <c r="L38" s="57"/>
      <c r="M38" s="57"/>
      <c r="N38" s="57"/>
      <c r="O38" s="57"/>
      <c r="P38" s="57"/>
      <c r="Q38" s="57"/>
      <c r="R38" s="57"/>
      <c r="S38" s="57"/>
      <c r="T38" s="57"/>
      <c r="U38" s="57"/>
      <c r="V38" s="57"/>
      <c r="W38" s="57"/>
      <c r="X38" s="57"/>
      <c r="Y38" s="12"/>
    </row>
    <row r="39" spans="1:25" s="6" customFormat="1" ht="32.1" customHeight="1">
      <c r="A39" s="7"/>
      <c r="B39" s="7"/>
      <c r="C39" s="57"/>
      <c r="D39" s="57"/>
      <c r="E39" s="9"/>
      <c r="F39" s="57"/>
      <c r="G39" s="10"/>
      <c r="H39" s="10"/>
      <c r="I39" s="57"/>
      <c r="J39" s="11"/>
      <c r="K39" s="57"/>
      <c r="L39" s="57"/>
      <c r="M39" s="57"/>
      <c r="N39" s="57"/>
      <c r="O39" s="57"/>
      <c r="P39" s="57"/>
      <c r="Q39" s="57"/>
      <c r="R39" s="57"/>
      <c r="S39" s="57"/>
      <c r="T39" s="57"/>
      <c r="U39" s="57"/>
      <c r="V39" s="57"/>
      <c r="W39" s="57"/>
      <c r="X39" s="57"/>
      <c r="Y39" s="12"/>
    </row>
    <row r="40" spans="1:25" s="6" customFormat="1" ht="32.1" customHeight="1">
      <c r="A40" s="7"/>
      <c r="B40" s="7"/>
      <c r="C40" s="57"/>
      <c r="D40" s="57"/>
      <c r="E40" s="9"/>
      <c r="F40" s="57"/>
      <c r="G40" s="10"/>
      <c r="H40" s="10"/>
      <c r="I40" s="57"/>
      <c r="J40" s="11"/>
      <c r="K40" s="57"/>
      <c r="L40" s="57"/>
      <c r="M40" s="57"/>
      <c r="N40" s="57"/>
      <c r="O40" s="57"/>
      <c r="P40" s="57"/>
      <c r="Q40" s="57"/>
      <c r="R40" s="57"/>
      <c r="S40" s="57"/>
      <c r="T40" s="57"/>
      <c r="U40" s="57"/>
      <c r="V40" s="57"/>
      <c r="W40" s="57"/>
      <c r="X40" s="57"/>
      <c r="Y40" s="12"/>
    </row>
  </sheetData>
  <mergeCells count="29">
    <mergeCell ref="V6:W6"/>
    <mergeCell ref="X6:Y7"/>
    <mergeCell ref="F10:G10"/>
    <mergeCell ref="F12:G12"/>
    <mergeCell ref="K10:P10"/>
    <mergeCell ref="T6:U6"/>
    <mergeCell ref="A6:A7"/>
    <mergeCell ref="B6:B7"/>
    <mergeCell ref="C6:E6"/>
    <mergeCell ref="F6:P6"/>
    <mergeCell ref="Q6:S6"/>
    <mergeCell ref="A1:Y1"/>
    <mergeCell ref="A2:Y2"/>
    <mergeCell ref="A3:Y3"/>
    <mergeCell ref="A4:Y4"/>
    <mergeCell ref="A5:G5"/>
    <mergeCell ref="C25:F25"/>
    <mergeCell ref="M25:N25"/>
    <mergeCell ref="Q25:T28"/>
    <mergeCell ref="F14:G14"/>
    <mergeCell ref="K14:P14"/>
    <mergeCell ref="F16:G16"/>
    <mergeCell ref="B19:I19"/>
    <mergeCell ref="J18:P18"/>
    <mergeCell ref="B20:Y20"/>
    <mergeCell ref="B21:Y21"/>
    <mergeCell ref="B22:Y22"/>
    <mergeCell ref="B23:Y23"/>
    <mergeCell ref="K26:O28"/>
  </mergeCells>
  <printOptions horizontalCentered="1"/>
  <pageMargins left="0.39370078740157483" right="0.31496062992125984" top="0.47244094488188981" bottom="0.39370078740157483" header="0" footer="0"/>
  <pageSetup paperSize="9" scale="54" orientation="landscape" errors="blank" verticalDpi="360" r:id="rId1"/>
  <headerFooter alignWithMargins="0"/>
</worksheet>
</file>

<file path=xl/worksheets/sheet16.xml><?xml version="1.0" encoding="utf-8"?>
<worksheet xmlns="http://schemas.openxmlformats.org/spreadsheetml/2006/main" xmlns:r="http://schemas.openxmlformats.org/officeDocument/2006/relationships">
  <sheetPr>
    <tabColor rgb="FF00B050"/>
  </sheetPr>
  <dimension ref="A1:AA37"/>
  <sheetViews>
    <sheetView view="pageBreakPreview" zoomScale="70" zoomScaleSheetLayoutView="70" workbookViewId="0">
      <selection activeCell="F18" sqref="F18:G18"/>
    </sheetView>
  </sheetViews>
  <sheetFormatPr defaultColWidth="9.140625" defaultRowHeight="12.75"/>
  <cols>
    <col min="1" max="1" width="4.42578125" style="1" customWidth="1"/>
    <col min="2" max="2" width="6.140625" style="1" customWidth="1"/>
    <col min="3" max="4" width="11.140625" style="14" customWidth="1"/>
    <col min="5" max="5" width="9" style="14" customWidth="1"/>
    <col min="6" max="6" width="12.42578125" style="1" customWidth="1"/>
    <col min="7" max="7" width="8.42578125" style="1" customWidth="1"/>
    <col min="8" max="8" width="7.42578125" style="1" customWidth="1"/>
    <col min="9" max="9" width="10.42578125" style="1" customWidth="1"/>
    <col min="10" max="10" width="8.28515625" style="1" customWidth="1"/>
    <col min="11" max="12" width="9" style="1" customWidth="1"/>
    <col min="13" max="13" width="9.42578125" style="1" customWidth="1"/>
    <col min="14" max="14" width="7.85546875" style="1" customWidth="1"/>
    <col min="15" max="15" width="10.42578125" style="1" customWidth="1"/>
    <col min="16" max="16" width="12.42578125" style="1" customWidth="1"/>
    <col min="17" max="17" width="9.5703125" style="1" customWidth="1"/>
    <col min="18" max="18" width="12.28515625" style="1" customWidth="1"/>
    <col min="19" max="19" width="8.140625" style="1" customWidth="1"/>
    <col min="20" max="23" width="10.5703125" style="1" customWidth="1"/>
    <col min="24" max="24" width="18.28515625" style="1" customWidth="1"/>
    <col min="25" max="25" width="16.710937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112</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113</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86"/>
      <c r="B5" s="586"/>
      <c r="C5" s="586"/>
      <c r="D5" s="586"/>
      <c r="E5" s="586"/>
      <c r="F5" s="586"/>
      <c r="G5" s="586"/>
      <c r="H5" s="20"/>
      <c r="I5" s="20"/>
      <c r="J5" s="20"/>
      <c r="K5" s="20"/>
      <c r="L5" s="20"/>
      <c r="M5" s="20"/>
      <c r="N5" s="20"/>
      <c r="O5" s="20"/>
      <c r="P5" s="20"/>
      <c r="Q5" s="20"/>
      <c r="R5" s="20"/>
      <c r="S5" s="20"/>
      <c r="T5" s="20"/>
      <c r="U5" s="20"/>
      <c r="V5" s="20"/>
      <c r="W5" s="20"/>
      <c r="X5" s="20"/>
      <c r="Y5" s="20"/>
    </row>
    <row r="6" spans="1:27" s="4" customFormat="1" ht="34.5" customHeight="1">
      <c r="A6" s="602" t="s">
        <v>0</v>
      </c>
      <c r="B6" s="656" t="s">
        <v>95</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50" t="s">
        <v>4</v>
      </c>
      <c r="Y6" s="651"/>
    </row>
    <row r="7" spans="1:27" s="4" customFormat="1" ht="65.25" customHeight="1">
      <c r="A7" s="594"/>
      <c r="B7" s="602"/>
      <c r="C7" s="149" t="s">
        <v>29</v>
      </c>
      <c r="D7" s="149" t="s">
        <v>265</v>
      </c>
      <c r="E7" s="552" t="s">
        <v>246</v>
      </c>
      <c r="F7" s="149" t="s">
        <v>7</v>
      </c>
      <c r="G7" s="149" t="s">
        <v>27</v>
      </c>
      <c r="H7" s="136" t="s">
        <v>282</v>
      </c>
      <c r="I7" s="137" t="s">
        <v>9</v>
      </c>
      <c r="J7" s="149" t="s">
        <v>10</v>
      </c>
      <c r="K7" s="137" t="s">
        <v>11</v>
      </c>
      <c r="L7" s="137" t="s">
        <v>12</v>
      </c>
      <c r="M7" s="137" t="s">
        <v>17</v>
      </c>
      <c r="N7" s="137" t="s">
        <v>13</v>
      </c>
      <c r="O7" s="137" t="s">
        <v>26</v>
      </c>
      <c r="P7" s="149" t="s">
        <v>14</v>
      </c>
      <c r="Q7" s="149" t="s">
        <v>35</v>
      </c>
      <c r="R7" s="149" t="s">
        <v>30</v>
      </c>
      <c r="S7" s="149" t="s">
        <v>25</v>
      </c>
      <c r="T7" s="137" t="s">
        <v>287</v>
      </c>
      <c r="U7" s="137" t="s">
        <v>301</v>
      </c>
      <c r="V7" s="137" t="s">
        <v>302</v>
      </c>
      <c r="W7" s="137" t="s">
        <v>290</v>
      </c>
      <c r="X7" s="652"/>
      <c r="Y7" s="653"/>
    </row>
    <row r="8" spans="1:27" s="4" customFormat="1" ht="25.5" customHeight="1">
      <c r="A8" s="149">
        <v>1</v>
      </c>
      <c r="B8" s="149"/>
      <c r="C8" s="149">
        <v>2</v>
      </c>
      <c r="D8" s="149">
        <v>3</v>
      </c>
      <c r="E8" s="149">
        <v>4</v>
      </c>
      <c r="F8" s="149">
        <v>5</v>
      </c>
      <c r="G8" s="149">
        <v>6</v>
      </c>
      <c r="H8" s="149">
        <v>7</v>
      </c>
      <c r="I8" s="149">
        <v>8</v>
      </c>
      <c r="J8" s="149">
        <v>9</v>
      </c>
      <c r="K8" s="149">
        <v>10</v>
      </c>
      <c r="L8" s="149">
        <v>11</v>
      </c>
      <c r="M8" s="149">
        <v>12</v>
      </c>
      <c r="N8" s="149">
        <v>13</v>
      </c>
      <c r="O8" s="149">
        <v>14</v>
      </c>
      <c r="P8" s="149">
        <v>15</v>
      </c>
      <c r="Q8" s="149">
        <v>16</v>
      </c>
      <c r="R8" s="149">
        <v>17</v>
      </c>
      <c r="S8" s="149">
        <v>18</v>
      </c>
      <c r="T8" s="149">
        <v>19</v>
      </c>
      <c r="U8" s="149">
        <v>20</v>
      </c>
      <c r="V8" s="149">
        <v>21</v>
      </c>
      <c r="W8" s="149">
        <v>22</v>
      </c>
      <c r="X8" s="149">
        <v>23</v>
      </c>
      <c r="Y8" s="149">
        <v>24</v>
      </c>
      <c r="Z8" s="22" t="e">
        <f>#REF!-#REF!</f>
        <v>#REF!</v>
      </c>
      <c r="AA8" s="6" t="e">
        <f>Z8*1000</f>
        <v>#REF!</v>
      </c>
    </row>
    <row r="9" spans="1:27" s="6" customFormat="1" ht="77.25" customHeight="1">
      <c r="A9" s="95">
        <v>1</v>
      </c>
      <c r="B9" s="95">
        <v>1</v>
      </c>
      <c r="C9" s="97">
        <v>300</v>
      </c>
      <c r="D9" s="97">
        <v>300.3</v>
      </c>
      <c r="E9" s="99">
        <v>300</v>
      </c>
      <c r="F9" s="97">
        <v>71.3</v>
      </c>
      <c r="G9" s="100">
        <v>14.3</v>
      </c>
      <c r="H9" s="100">
        <v>3.7</v>
      </c>
      <c r="I9" s="162" t="s">
        <v>245</v>
      </c>
      <c r="J9" s="100" t="s">
        <v>16</v>
      </c>
      <c r="K9" s="148">
        <v>66.599999999999994</v>
      </c>
      <c r="L9" s="148">
        <v>24.765000000000001</v>
      </c>
      <c r="M9" s="148">
        <v>2.6890000000000001</v>
      </c>
      <c r="N9" s="148">
        <v>1.9339999999999999</v>
      </c>
      <c r="O9" s="148">
        <v>1.0740000000000001</v>
      </c>
      <c r="P9" s="148">
        <v>71.552000000000007</v>
      </c>
      <c r="Q9" s="148">
        <v>0.03</v>
      </c>
      <c r="R9" s="100">
        <v>0</v>
      </c>
      <c r="S9" s="97">
        <f t="shared" ref="S9:S18" si="0">Q9+R9</f>
        <v>0.03</v>
      </c>
      <c r="T9" s="97">
        <v>451.71499999999997</v>
      </c>
      <c r="U9" s="97">
        <v>451.685</v>
      </c>
      <c r="V9" s="148">
        <v>455.41500000000002</v>
      </c>
      <c r="W9" s="148">
        <v>455.38499999999999</v>
      </c>
      <c r="X9" s="27" t="s">
        <v>114</v>
      </c>
      <c r="Y9" s="51" t="s">
        <v>668</v>
      </c>
      <c r="Z9" s="22">
        <f t="shared" ref="Z9:Z12" si="1">D10-C10</f>
        <v>5.0000000000011369E-2</v>
      </c>
      <c r="AA9" s="6">
        <f t="shared" ref="AA9:AA18" si="2">Z9*1000</f>
        <v>50.000000000011369</v>
      </c>
    </row>
    <row r="10" spans="1:27" s="6" customFormat="1" ht="27.75" customHeight="1">
      <c r="A10" s="94">
        <v>2</v>
      </c>
      <c r="B10" s="94"/>
      <c r="C10" s="97">
        <f t="shared" ref="C10:C18" si="3">D9</f>
        <v>300.3</v>
      </c>
      <c r="D10" s="97">
        <v>300.35000000000002</v>
      </c>
      <c r="E10" s="99">
        <f t="shared" ref="E10:E13" si="4">AA9</f>
        <v>50.000000000011369</v>
      </c>
      <c r="F10" s="641" t="s">
        <v>18</v>
      </c>
      <c r="G10" s="642"/>
      <c r="H10" s="100">
        <v>3.7</v>
      </c>
      <c r="I10" s="162" t="s">
        <v>270</v>
      </c>
      <c r="J10" s="106"/>
      <c r="K10" s="562"/>
      <c r="L10" s="563"/>
      <c r="M10" s="563"/>
      <c r="N10" s="563"/>
      <c r="O10" s="563"/>
      <c r="P10" s="564"/>
      <c r="Q10" s="141">
        <v>4.8999999999999998E-3</v>
      </c>
      <c r="R10" s="100">
        <v>0</v>
      </c>
      <c r="S10" s="97">
        <f t="shared" si="0"/>
        <v>4.8999999999999998E-3</v>
      </c>
      <c r="T10" s="97">
        <f>U9</f>
        <v>451.685</v>
      </c>
      <c r="U10" s="148">
        <v>451.68</v>
      </c>
      <c r="V10" s="148">
        <f>W9</f>
        <v>455.38499999999999</v>
      </c>
      <c r="W10" s="148">
        <v>455.38</v>
      </c>
      <c r="X10" s="23"/>
      <c r="Y10" s="52"/>
      <c r="Z10" s="22">
        <f t="shared" si="1"/>
        <v>1.0499999999999545</v>
      </c>
      <c r="AA10" s="6">
        <f t="shared" si="2"/>
        <v>1049.9999999999545</v>
      </c>
    </row>
    <row r="11" spans="1:27" s="6" customFormat="1" ht="32.25" customHeight="1">
      <c r="A11" s="95">
        <v>3</v>
      </c>
      <c r="B11" s="95">
        <v>2</v>
      </c>
      <c r="C11" s="97">
        <f t="shared" si="3"/>
        <v>300.35000000000002</v>
      </c>
      <c r="D11" s="97">
        <v>301.39999999999998</v>
      </c>
      <c r="E11" s="99">
        <f t="shared" si="4"/>
        <v>1049.9999999999545</v>
      </c>
      <c r="F11" s="97">
        <v>71.3</v>
      </c>
      <c r="G11" s="100">
        <v>13.1</v>
      </c>
      <c r="H11" s="100">
        <v>3.7</v>
      </c>
      <c r="I11" s="162" t="s">
        <v>271</v>
      </c>
      <c r="J11" s="100" t="s">
        <v>21</v>
      </c>
      <c r="K11" s="148">
        <v>69.010000000000005</v>
      </c>
      <c r="L11" s="148">
        <v>26.440999999999999</v>
      </c>
      <c r="M11" s="148">
        <v>2.61</v>
      </c>
      <c r="N11" s="148">
        <v>1.8959999999999999</v>
      </c>
      <c r="O11" s="148">
        <v>1.0349999999999999</v>
      </c>
      <c r="P11" s="148">
        <v>71.430000000000007</v>
      </c>
      <c r="Q11" s="148">
        <v>0.10100000000000001</v>
      </c>
      <c r="R11" s="100">
        <v>0</v>
      </c>
      <c r="S11" s="97">
        <f t="shared" si="0"/>
        <v>0.10100000000000001</v>
      </c>
      <c r="T11" s="97">
        <f t="shared" ref="T11:T13" si="5">U10</f>
        <v>451.68</v>
      </c>
      <c r="U11" s="148">
        <v>451.57900000000001</v>
      </c>
      <c r="V11" s="148">
        <f t="shared" ref="V11:V13" si="6">W10</f>
        <v>455.38</v>
      </c>
      <c r="W11" s="148">
        <v>455.279</v>
      </c>
      <c r="X11" s="27" t="s">
        <v>39</v>
      </c>
      <c r="Y11" s="51" t="s">
        <v>115</v>
      </c>
      <c r="Z11" s="22">
        <f t="shared" si="1"/>
        <v>5.0000000000011369E-2</v>
      </c>
      <c r="AA11" s="6">
        <f t="shared" si="2"/>
        <v>50.000000000011369</v>
      </c>
    </row>
    <row r="12" spans="1:27" s="6" customFormat="1" ht="27.75" customHeight="1">
      <c r="A12" s="94">
        <v>4</v>
      </c>
      <c r="B12" s="94"/>
      <c r="C12" s="97">
        <f t="shared" si="3"/>
        <v>301.39999999999998</v>
      </c>
      <c r="D12" s="97">
        <v>301.45</v>
      </c>
      <c r="E12" s="99">
        <f t="shared" si="4"/>
        <v>50.000000000011369</v>
      </c>
      <c r="F12" s="567" t="s">
        <v>18</v>
      </c>
      <c r="G12" s="568"/>
      <c r="H12" s="100">
        <v>3.7</v>
      </c>
      <c r="I12" s="162" t="s">
        <v>272</v>
      </c>
      <c r="J12" s="106"/>
      <c r="K12" s="138"/>
      <c r="L12" s="139"/>
      <c r="M12" s="139"/>
      <c r="N12" s="139"/>
      <c r="O12" s="139"/>
      <c r="P12" s="140"/>
      <c r="Q12" s="148">
        <v>4.0000000000000001E-3</v>
      </c>
      <c r="R12" s="100">
        <v>0</v>
      </c>
      <c r="S12" s="97">
        <f t="shared" si="0"/>
        <v>4.0000000000000001E-3</v>
      </c>
      <c r="T12" s="97">
        <f t="shared" si="5"/>
        <v>451.57900000000001</v>
      </c>
      <c r="U12" s="148">
        <v>451.57400000000001</v>
      </c>
      <c r="V12" s="148">
        <f t="shared" si="6"/>
        <v>455.279</v>
      </c>
      <c r="W12" s="148">
        <v>455.274</v>
      </c>
      <c r="X12" s="23" t="s">
        <v>19</v>
      </c>
      <c r="Y12" s="52"/>
      <c r="Z12" s="22">
        <f t="shared" si="1"/>
        <v>2.25</v>
      </c>
      <c r="AA12" s="6">
        <f t="shared" si="2"/>
        <v>2250</v>
      </c>
    </row>
    <row r="13" spans="1:27" s="6" customFormat="1" ht="48" customHeight="1">
      <c r="A13" s="95">
        <v>5</v>
      </c>
      <c r="B13" s="95">
        <v>3</v>
      </c>
      <c r="C13" s="97">
        <f t="shared" si="3"/>
        <v>301.45</v>
      </c>
      <c r="D13" s="97">
        <v>303.7</v>
      </c>
      <c r="E13" s="99">
        <f t="shared" si="4"/>
        <v>2250</v>
      </c>
      <c r="F13" s="97">
        <v>71.3</v>
      </c>
      <c r="G13" s="100">
        <v>13</v>
      </c>
      <c r="H13" s="100">
        <v>3.7</v>
      </c>
      <c r="I13" s="162" t="s">
        <v>269</v>
      </c>
      <c r="J13" s="100" t="s">
        <v>23</v>
      </c>
      <c r="K13" s="148">
        <v>75.48</v>
      </c>
      <c r="L13" s="148">
        <v>29.547000000000001</v>
      </c>
      <c r="M13" s="148">
        <v>2.5550000000000002</v>
      </c>
      <c r="N13" s="148">
        <v>1.869</v>
      </c>
      <c r="O13" s="148">
        <v>0.94799999999999995</v>
      </c>
      <c r="P13" s="148">
        <v>71.534000000000006</v>
      </c>
      <c r="Q13" s="148">
        <v>0.188</v>
      </c>
      <c r="R13" s="100">
        <v>0</v>
      </c>
      <c r="S13" s="97">
        <f t="shared" si="0"/>
        <v>0.188</v>
      </c>
      <c r="T13" s="97">
        <f t="shared" si="5"/>
        <v>451.57400000000001</v>
      </c>
      <c r="U13" s="148">
        <v>451.387</v>
      </c>
      <c r="V13" s="148">
        <f t="shared" si="6"/>
        <v>455.274</v>
      </c>
      <c r="W13" s="148">
        <v>455.08699999999999</v>
      </c>
      <c r="X13" s="27" t="s">
        <v>340</v>
      </c>
      <c r="Y13" s="51" t="s">
        <v>115</v>
      </c>
      <c r="Z13" s="22" t="e">
        <f>#REF!-#REF!</f>
        <v>#REF!</v>
      </c>
      <c r="AA13" s="6" t="e">
        <f t="shared" si="2"/>
        <v>#REF!</v>
      </c>
    </row>
    <row r="14" spans="1:27" s="6" customFormat="1" ht="27.75" customHeight="1">
      <c r="A14" s="94">
        <v>6</v>
      </c>
      <c r="B14" s="94"/>
      <c r="C14" s="97">
        <f t="shared" si="3"/>
        <v>303.7</v>
      </c>
      <c r="D14" s="97">
        <v>303.75</v>
      </c>
      <c r="E14" s="99">
        <v>50</v>
      </c>
      <c r="F14" s="641" t="s">
        <v>18</v>
      </c>
      <c r="G14" s="642"/>
      <c r="H14" s="100">
        <v>3.7</v>
      </c>
      <c r="I14" s="162" t="s">
        <v>272</v>
      </c>
      <c r="J14" s="106"/>
      <c r="K14" s="562"/>
      <c r="L14" s="563"/>
      <c r="M14" s="563"/>
      <c r="N14" s="563"/>
      <c r="O14" s="563"/>
      <c r="P14" s="564"/>
      <c r="Q14" s="148">
        <v>4.0000000000000001E-3</v>
      </c>
      <c r="R14" s="100">
        <v>0</v>
      </c>
      <c r="S14" s="97">
        <f t="shared" si="0"/>
        <v>4.0000000000000001E-3</v>
      </c>
      <c r="T14" s="97">
        <f>U13</f>
        <v>451.387</v>
      </c>
      <c r="U14" s="148">
        <v>451.38200000000001</v>
      </c>
      <c r="V14" s="148">
        <f>W13</f>
        <v>455.08699999999999</v>
      </c>
      <c r="W14" s="148">
        <v>455.08199999999999</v>
      </c>
      <c r="X14" s="23"/>
      <c r="Y14" s="52"/>
      <c r="Z14" s="22">
        <f t="shared" ref="Z14:Z16" si="7">D15-C15</f>
        <v>3.75</v>
      </c>
      <c r="AA14" s="6">
        <f t="shared" si="2"/>
        <v>3750</v>
      </c>
    </row>
    <row r="15" spans="1:27" s="6" customFormat="1" ht="32.25" customHeight="1">
      <c r="A15" s="95">
        <v>7</v>
      </c>
      <c r="B15" s="95">
        <v>4</v>
      </c>
      <c r="C15" s="97">
        <f t="shared" si="3"/>
        <v>303.75</v>
      </c>
      <c r="D15" s="97">
        <v>307.5</v>
      </c>
      <c r="E15" s="99">
        <f t="shared" ref="E15:E17" si="8">AA14</f>
        <v>3750</v>
      </c>
      <c r="F15" s="97">
        <v>71.3</v>
      </c>
      <c r="G15" s="100">
        <v>13.1</v>
      </c>
      <c r="H15" s="100">
        <v>3.7</v>
      </c>
      <c r="I15" s="162" t="s">
        <v>271</v>
      </c>
      <c r="J15" s="100" t="s">
        <v>21</v>
      </c>
      <c r="K15" s="148">
        <v>69.010000000000005</v>
      </c>
      <c r="L15" s="148">
        <v>26.440999999999999</v>
      </c>
      <c r="M15" s="148">
        <v>2.61</v>
      </c>
      <c r="N15" s="148">
        <v>1.8959999999999999</v>
      </c>
      <c r="O15" s="148">
        <v>1.0349999999999999</v>
      </c>
      <c r="P15" s="148">
        <v>71.430000000000007</v>
      </c>
      <c r="Q15" s="148">
        <v>0.36199999999999999</v>
      </c>
      <c r="R15" s="100">
        <v>0</v>
      </c>
      <c r="S15" s="97">
        <f t="shared" si="0"/>
        <v>0.36199999999999999</v>
      </c>
      <c r="T15" s="97">
        <f t="shared" ref="T15:T18" si="9">U14</f>
        <v>451.38200000000001</v>
      </c>
      <c r="U15" s="148">
        <v>451.02</v>
      </c>
      <c r="V15" s="148">
        <f t="shared" ref="V15:V18" si="10">W14</f>
        <v>455.08199999999999</v>
      </c>
      <c r="W15" s="148">
        <v>454.72</v>
      </c>
      <c r="X15" s="27" t="s">
        <v>39</v>
      </c>
      <c r="Y15" s="51" t="s">
        <v>115</v>
      </c>
      <c r="Z15" s="22">
        <f t="shared" si="7"/>
        <v>5.0000000000011369E-2</v>
      </c>
      <c r="AA15" s="6">
        <f t="shared" si="2"/>
        <v>50.000000000011369</v>
      </c>
    </row>
    <row r="16" spans="1:27" s="6" customFormat="1" ht="27.75" customHeight="1">
      <c r="A16" s="94">
        <v>8</v>
      </c>
      <c r="B16" s="94"/>
      <c r="C16" s="97">
        <f t="shared" si="3"/>
        <v>307.5</v>
      </c>
      <c r="D16" s="97">
        <v>307.55</v>
      </c>
      <c r="E16" s="99">
        <f t="shared" si="8"/>
        <v>50.000000000011369</v>
      </c>
      <c r="F16" s="567" t="s">
        <v>18</v>
      </c>
      <c r="G16" s="568"/>
      <c r="H16" s="100">
        <v>3.7</v>
      </c>
      <c r="I16" s="162" t="s">
        <v>270</v>
      </c>
      <c r="J16" s="106"/>
      <c r="K16" s="138"/>
      <c r="L16" s="139"/>
      <c r="M16" s="139"/>
      <c r="N16" s="139"/>
      <c r="O16" s="139"/>
      <c r="P16" s="140"/>
      <c r="Q16" s="148">
        <v>5.0000000000000001E-3</v>
      </c>
      <c r="R16" s="100">
        <v>0</v>
      </c>
      <c r="S16" s="97">
        <f t="shared" si="0"/>
        <v>5.0000000000000001E-3</v>
      </c>
      <c r="T16" s="97">
        <f t="shared" si="9"/>
        <v>451.02</v>
      </c>
      <c r="U16" s="148">
        <v>451.01499999999999</v>
      </c>
      <c r="V16" s="148">
        <f t="shared" si="10"/>
        <v>454.72</v>
      </c>
      <c r="W16" s="148">
        <v>454.71499999999997</v>
      </c>
      <c r="X16" s="23" t="s">
        <v>19</v>
      </c>
      <c r="Y16" s="52"/>
      <c r="Z16" s="22">
        <f t="shared" si="7"/>
        <v>1.3999999999999773</v>
      </c>
      <c r="AA16" s="6">
        <f t="shared" si="2"/>
        <v>1399.9999999999773</v>
      </c>
    </row>
    <row r="17" spans="1:27" s="6" customFormat="1" ht="45">
      <c r="A17" s="95">
        <v>9</v>
      </c>
      <c r="B17" s="95">
        <v>5</v>
      </c>
      <c r="C17" s="97">
        <f t="shared" si="3"/>
        <v>307.55</v>
      </c>
      <c r="D17" s="97">
        <v>308.95</v>
      </c>
      <c r="E17" s="99">
        <f t="shared" si="8"/>
        <v>1399.9999999999773</v>
      </c>
      <c r="F17" s="97">
        <v>71.3</v>
      </c>
      <c r="G17" s="100">
        <v>14.3</v>
      </c>
      <c r="H17" s="100">
        <v>3.7</v>
      </c>
      <c r="I17" s="162" t="s">
        <v>245</v>
      </c>
      <c r="J17" s="100" t="s">
        <v>16</v>
      </c>
      <c r="K17" s="148">
        <v>66.599999999999994</v>
      </c>
      <c r="L17" s="148">
        <v>24.765000000000001</v>
      </c>
      <c r="M17" s="148">
        <v>2.6890000000000001</v>
      </c>
      <c r="N17" s="148">
        <v>1.9339999999999999</v>
      </c>
      <c r="O17" s="148">
        <v>1.0740000000000001</v>
      </c>
      <c r="P17" s="148">
        <v>71.552000000000007</v>
      </c>
      <c r="Q17" s="148">
        <v>0.14000000000000001</v>
      </c>
      <c r="R17" s="100">
        <v>0</v>
      </c>
      <c r="S17" s="97">
        <f t="shared" si="0"/>
        <v>0.14000000000000001</v>
      </c>
      <c r="T17" s="97">
        <f t="shared" si="9"/>
        <v>451.01499999999999</v>
      </c>
      <c r="U17" s="148">
        <v>450.875</v>
      </c>
      <c r="V17" s="148">
        <f t="shared" si="10"/>
        <v>454.71499999999997</v>
      </c>
      <c r="W17" s="148">
        <v>454.57499999999999</v>
      </c>
      <c r="X17" s="23" t="s">
        <v>339</v>
      </c>
      <c r="Y17" s="51" t="s">
        <v>116</v>
      </c>
      <c r="Z17" s="22" t="e">
        <f>#REF!-#REF!</f>
        <v>#REF!</v>
      </c>
      <c r="AA17" s="6" t="e">
        <f t="shared" si="2"/>
        <v>#REF!</v>
      </c>
    </row>
    <row r="18" spans="1:27" s="6" customFormat="1" ht="37.5" customHeight="1">
      <c r="A18" s="94">
        <v>10</v>
      </c>
      <c r="B18" s="94"/>
      <c r="C18" s="97">
        <f t="shared" si="3"/>
        <v>308.95</v>
      </c>
      <c r="D18" s="97">
        <v>309</v>
      </c>
      <c r="E18" s="99">
        <v>50</v>
      </c>
      <c r="F18" s="567" t="s">
        <v>18</v>
      </c>
      <c r="G18" s="568"/>
      <c r="H18" s="100">
        <v>3.7</v>
      </c>
      <c r="I18" s="162" t="s">
        <v>270</v>
      </c>
      <c r="J18" s="567"/>
      <c r="K18" s="581"/>
      <c r="L18" s="581"/>
      <c r="M18" s="581"/>
      <c r="N18" s="581"/>
      <c r="O18" s="581"/>
      <c r="P18" s="568"/>
      <c r="Q18" s="148">
        <v>5.0000000000000001E-3</v>
      </c>
      <c r="R18" s="100">
        <v>0</v>
      </c>
      <c r="S18" s="97">
        <f t="shared" si="0"/>
        <v>5.0000000000000001E-3</v>
      </c>
      <c r="T18" s="97">
        <f t="shared" si="9"/>
        <v>450.875</v>
      </c>
      <c r="U18" s="148">
        <v>450.87</v>
      </c>
      <c r="V18" s="148">
        <f t="shared" si="10"/>
        <v>454.57499999999999</v>
      </c>
      <c r="W18" s="148">
        <v>454.57</v>
      </c>
      <c r="X18" s="23" t="s">
        <v>19</v>
      </c>
      <c r="Y18" s="52"/>
      <c r="Z18" s="22">
        <f t="shared" ref="Z18" si="11">D20-C20</f>
        <v>0</v>
      </c>
      <c r="AA18" s="6">
        <f t="shared" si="2"/>
        <v>0</v>
      </c>
    </row>
    <row r="19" spans="1:27" s="6" customFormat="1" ht="48" customHeight="1">
      <c r="A19" s="95">
        <v>11</v>
      </c>
      <c r="B19" s="95">
        <v>6</v>
      </c>
      <c r="C19" s="97">
        <f t="shared" ref="C19" si="12">D18</f>
        <v>309</v>
      </c>
      <c r="D19" s="97">
        <v>310</v>
      </c>
      <c r="E19" s="99">
        <v>1000</v>
      </c>
      <c r="F19" s="97">
        <v>71.3</v>
      </c>
      <c r="G19" s="100">
        <v>13.1</v>
      </c>
      <c r="H19" s="100">
        <v>3.7</v>
      </c>
      <c r="I19" s="162" t="s">
        <v>271</v>
      </c>
      <c r="J19" s="100" t="s">
        <v>21</v>
      </c>
      <c r="K19" s="148">
        <v>69.010000000000005</v>
      </c>
      <c r="L19" s="148">
        <v>26.440999999999999</v>
      </c>
      <c r="M19" s="148">
        <v>2.61</v>
      </c>
      <c r="N19" s="148">
        <v>1.8959999999999999</v>
      </c>
      <c r="O19" s="148">
        <v>1.0349999999999999</v>
      </c>
      <c r="P19" s="148">
        <v>71.430000000000007</v>
      </c>
      <c r="Q19" s="148">
        <v>9.7000000000000003E-2</v>
      </c>
      <c r="R19" s="100">
        <v>0</v>
      </c>
      <c r="S19" s="97">
        <f t="shared" ref="S19" si="13">Q19+R19</f>
        <v>9.7000000000000003E-2</v>
      </c>
      <c r="T19" s="97">
        <f t="shared" ref="T19" si="14">U18</f>
        <v>450.87</v>
      </c>
      <c r="U19" s="148">
        <v>450.77300000000002</v>
      </c>
      <c r="V19" s="148">
        <f t="shared" ref="V19" si="15">W18</f>
        <v>454.57</v>
      </c>
      <c r="W19" s="148">
        <v>454.47300000000001</v>
      </c>
      <c r="X19" s="23" t="s">
        <v>339</v>
      </c>
      <c r="Y19" s="51" t="s">
        <v>116</v>
      </c>
      <c r="Z19" s="22" t="e">
        <f>#REF!-#REF!</f>
        <v>#REF!</v>
      </c>
      <c r="AA19" s="6" t="e">
        <f t="shared" ref="AA19" si="16">Z19*1000</f>
        <v>#REF!</v>
      </c>
    </row>
    <row r="20" spans="1:27" s="6" customFormat="1" ht="21.75" customHeight="1">
      <c r="A20" s="7"/>
      <c r="B20" s="657" t="s">
        <v>102</v>
      </c>
      <c r="C20" s="657"/>
      <c r="D20" s="657"/>
      <c r="E20" s="657"/>
      <c r="F20" s="657"/>
      <c r="G20" s="657"/>
      <c r="H20" s="657"/>
      <c r="I20" s="657"/>
      <c r="J20" s="19"/>
      <c r="K20" s="18"/>
      <c r="L20" s="18"/>
      <c r="M20" s="18"/>
      <c r="N20" s="18"/>
      <c r="O20" s="18"/>
      <c r="P20" s="18"/>
      <c r="Q20" s="18"/>
      <c r="R20" s="18"/>
      <c r="S20" s="18"/>
      <c r="T20" s="18"/>
      <c r="U20" s="18"/>
      <c r="V20" s="18"/>
      <c r="W20" s="18"/>
      <c r="X20" s="18"/>
      <c r="Y20" s="12"/>
    </row>
    <row r="21" spans="1:27" s="6" customFormat="1" ht="26.25" customHeight="1">
      <c r="A21" s="7"/>
      <c r="B21" s="654" t="s">
        <v>119</v>
      </c>
      <c r="C21" s="654"/>
      <c r="D21" s="654"/>
      <c r="E21" s="654"/>
      <c r="F21" s="654"/>
      <c r="G21" s="654"/>
      <c r="H21" s="654"/>
      <c r="I21" s="654"/>
      <c r="J21" s="654"/>
      <c r="K21" s="654"/>
      <c r="L21" s="654"/>
      <c r="M21" s="654"/>
      <c r="N21" s="654"/>
      <c r="O21" s="654"/>
      <c r="P21" s="654"/>
      <c r="Q21" s="654"/>
      <c r="R21" s="654"/>
      <c r="S21" s="654"/>
      <c r="T21" s="654"/>
      <c r="U21" s="654"/>
      <c r="V21" s="654"/>
      <c r="W21" s="654"/>
      <c r="X21" s="654"/>
      <c r="Y21" s="654"/>
    </row>
    <row r="22" spans="1:27" s="6" customFormat="1" ht="31.5" customHeight="1">
      <c r="A22" s="7"/>
      <c r="B22" s="7"/>
      <c r="C22" s="566"/>
      <c r="D22" s="566"/>
      <c r="E22" s="566"/>
      <c r="F22" s="566"/>
      <c r="G22" s="16"/>
      <c r="H22" s="10"/>
      <c r="I22" s="30"/>
      <c r="J22" s="11"/>
      <c r="K22" s="66"/>
      <c r="L22" s="16"/>
      <c r="M22" s="577"/>
      <c r="N22" s="577"/>
      <c r="O22" s="16"/>
      <c r="P22" s="16"/>
      <c r="Q22" s="167"/>
      <c r="R22" s="167"/>
      <c r="S22" s="167"/>
      <c r="T22" s="167"/>
      <c r="U22" s="66"/>
      <c r="V22" s="66"/>
      <c r="W22" s="66"/>
      <c r="X22" s="66"/>
      <c r="Y22" s="12"/>
    </row>
    <row r="23" spans="1:27" s="6" customFormat="1" ht="32.1" customHeight="1">
      <c r="A23" s="7"/>
      <c r="B23" s="7"/>
      <c r="C23" s="66"/>
      <c r="D23" s="66"/>
      <c r="E23" s="9"/>
      <c r="F23" s="66"/>
      <c r="G23" s="10"/>
      <c r="H23" s="10"/>
      <c r="I23" s="30"/>
      <c r="J23" s="11"/>
      <c r="K23" s="577" t="s">
        <v>118</v>
      </c>
      <c r="L23" s="577"/>
      <c r="M23" s="577"/>
      <c r="N23" s="577"/>
      <c r="O23" s="577"/>
      <c r="P23" s="16"/>
      <c r="Q23" s="577" t="s">
        <v>117</v>
      </c>
      <c r="R23" s="577"/>
      <c r="S23" s="577"/>
      <c r="T23" s="577"/>
      <c r="U23" s="66"/>
      <c r="V23" s="66"/>
      <c r="W23" s="66"/>
      <c r="X23" s="66"/>
      <c r="Y23" s="12"/>
    </row>
    <row r="24" spans="1:27" s="6" customFormat="1" ht="32.1" customHeight="1">
      <c r="A24" s="7"/>
      <c r="B24" s="7"/>
      <c r="C24" s="66"/>
      <c r="D24" s="66"/>
      <c r="E24" s="9"/>
      <c r="F24" s="66"/>
      <c r="G24" s="10"/>
      <c r="H24" s="10"/>
      <c r="I24" s="30"/>
      <c r="J24" s="11"/>
      <c r="K24" s="577"/>
      <c r="L24" s="577"/>
      <c r="M24" s="577"/>
      <c r="N24" s="577"/>
      <c r="O24" s="577"/>
      <c r="P24" s="16"/>
      <c r="Q24" s="577"/>
      <c r="R24" s="577"/>
      <c r="S24" s="577"/>
      <c r="T24" s="577"/>
      <c r="U24" s="66"/>
      <c r="V24" s="66"/>
      <c r="W24" s="66"/>
      <c r="X24" s="66"/>
      <c r="Y24" s="12"/>
    </row>
    <row r="25" spans="1:27" s="6" customFormat="1" ht="44.25" customHeight="1">
      <c r="A25" s="7"/>
      <c r="B25" s="7"/>
      <c r="C25" s="66"/>
      <c r="D25" s="66"/>
      <c r="E25" s="9"/>
      <c r="F25" s="66"/>
      <c r="G25" s="10"/>
      <c r="H25" s="10"/>
      <c r="I25" s="66"/>
      <c r="J25" s="11" t="s">
        <v>22</v>
      </c>
      <c r="K25" s="577"/>
      <c r="L25" s="577"/>
      <c r="M25" s="577"/>
      <c r="N25" s="577"/>
      <c r="O25" s="577"/>
      <c r="P25" s="16"/>
      <c r="Q25" s="577"/>
      <c r="R25" s="577"/>
      <c r="S25" s="577"/>
      <c r="T25" s="577"/>
      <c r="U25" s="66"/>
      <c r="V25" s="66"/>
      <c r="W25" s="66"/>
      <c r="X25" s="66"/>
      <c r="Y25" s="12"/>
    </row>
    <row r="26" spans="1:27" s="6" customFormat="1" ht="32.1" customHeight="1">
      <c r="A26" s="7"/>
      <c r="B26" s="7"/>
      <c r="C26" s="66"/>
      <c r="D26" s="66"/>
      <c r="E26" s="9"/>
      <c r="F26" s="66"/>
      <c r="G26" s="10"/>
      <c r="H26" s="10"/>
      <c r="I26" s="66"/>
      <c r="J26" s="11" t="s">
        <v>15</v>
      </c>
      <c r="K26" s="66"/>
      <c r="L26" s="66"/>
      <c r="M26" s="66"/>
      <c r="N26" s="66"/>
      <c r="O26" s="66"/>
      <c r="P26" s="66"/>
      <c r="Q26" s="66"/>
      <c r="R26" s="66"/>
      <c r="S26" s="66"/>
      <c r="T26" s="66"/>
      <c r="U26" s="66"/>
      <c r="V26" s="66"/>
      <c r="W26" s="66"/>
      <c r="X26" s="66"/>
      <c r="Y26" s="12"/>
    </row>
    <row r="27" spans="1:27"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66"/>
      <c r="Y27" s="12"/>
    </row>
    <row r="28" spans="1:27"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66"/>
      <c r="Y28" s="12"/>
    </row>
    <row r="29" spans="1:27" s="6" customFormat="1" ht="32.1" customHeight="1">
      <c r="A29" s="7"/>
      <c r="B29" s="7"/>
      <c r="C29" s="66"/>
      <c r="D29" s="66"/>
      <c r="E29" s="9"/>
      <c r="F29" s="66"/>
      <c r="G29" s="10"/>
      <c r="H29" s="10"/>
      <c r="I29" s="66"/>
      <c r="J29" s="11"/>
      <c r="K29" s="66"/>
      <c r="L29" s="66"/>
      <c r="M29" s="66"/>
      <c r="N29" s="66"/>
      <c r="O29" s="66"/>
      <c r="P29" s="66"/>
      <c r="Q29" s="66"/>
      <c r="R29" s="66"/>
      <c r="S29" s="66"/>
      <c r="T29" s="66"/>
      <c r="U29" s="66"/>
      <c r="V29" s="66"/>
      <c r="W29" s="66"/>
      <c r="X29" s="66"/>
      <c r="Y29" s="12"/>
    </row>
    <row r="30" spans="1:27" s="6" customFormat="1" ht="32.1" customHeight="1">
      <c r="A30" s="7"/>
      <c r="B30" s="7"/>
      <c r="C30" s="66"/>
      <c r="D30" s="66"/>
      <c r="E30" s="9"/>
      <c r="F30" s="66"/>
      <c r="G30" s="10"/>
      <c r="H30" s="10"/>
      <c r="I30" s="66"/>
      <c r="J30" s="11"/>
      <c r="K30" s="66"/>
      <c r="L30" s="66"/>
      <c r="M30" s="66"/>
      <c r="N30" s="66"/>
      <c r="O30" s="66"/>
      <c r="P30" s="66"/>
      <c r="Q30" s="66"/>
      <c r="R30" s="66"/>
      <c r="S30" s="66"/>
      <c r="T30" s="66"/>
      <c r="U30" s="66"/>
      <c r="V30" s="66"/>
      <c r="W30" s="66"/>
      <c r="X30" s="66"/>
      <c r="Y30" s="12"/>
    </row>
    <row r="31" spans="1:27" s="6" customFormat="1" ht="32.1" customHeight="1">
      <c r="A31" s="7"/>
      <c r="B31" s="7"/>
      <c r="C31" s="66"/>
      <c r="D31" s="66"/>
      <c r="E31" s="9"/>
      <c r="F31" s="66"/>
      <c r="G31" s="10"/>
      <c r="H31" s="10"/>
      <c r="I31" s="66"/>
      <c r="J31" s="11"/>
      <c r="K31" s="66"/>
      <c r="L31" s="66"/>
      <c r="M31" s="66"/>
      <c r="N31" s="66"/>
      <c r="O31" s="66"/>
      <c r="P31" s="66"/>
      <c r="Q31" s="66"/>
      <c r="R31" s="66"/>
      <c r="S31" s="66"/>
      <c r="T31" s="66"/>
      <c r="U31" s="66"/>
      <c r="V31" s="66"/>
      <c r="W31" s="66"/>
      <c r="X31" s="66"/>
      <c r="Y31" s="12"/>
    </row>
    <row r="32" spans="1:27" s="6" customFormat="1" ht="32.1" customHeight="1">
      <c r="A32" s="7"/>
      <c r="B32" s="7"/>
      <c r="C32" s="66"/>
      <c r="D32" s="66"/>
      <c r="E32" s="9"/>
      <c r="F32" s="66"/>
      <c r="G32" s="10"/>
      <c r="H32" s="10"/>
      <c r="I32" s="66"/>
      <c r="J32" s="11"/>
      <c r="K32" s="66"/>
      <c r="L32" s="66"/>
      <c r="M32" s="66"/>
      <c r="N32" s="66"/>
      <c r="O32" s="66"/>
      <c r="P32" s="66"/>
      <c r="Q32" s="66"/>
      <c r="R32" s="66"/>
      <c r="S32" s="66"/>
      <c r="T32" s="66"/>
      <c r="U32" s="66"/>
      <c r="V32" s="66"/>
      <c r="W32" s="66"/>
      <c r="X32" s="66"/>
      <c r="Y32" s="12"/>
    </row>
    <row r="33" spans="1:25" s="6" customFormat="1" ht="32.1" customHeight="1">
      <c r="A33" s="7"/>
      <c r="B33" s="7"/>
      <c r="C33" s="66"/>
      <c r="D33" s="66"/>
      <c r="E33" s="9"/>
      <c r="F33" s="66"/>
      <c r="G33" s="10"/>
      <c r="H33" s="10"/>
      <c r="I33" s="66"/>
      <c r="J33" s="11"/>
      <c r="K33" s="66"/>
      <c r="L33" s="66"/>
      <c r="M33" s="66"/>
      <c r="N33" s="66"/>
      <c r="O33" s="66"/>
      <c r="P33" s="66"/>
      <c r="Q33" s="66"/>
      <c r="R33" s="66"/>
      <c r="S33" s="66"/>
      <c r="T33" s="66"/>
      <c r="U33" s="66"/>
      <c r="V33" s="66"/>
      <c r="W33" s="66"/>
      <c r="X33" s="66"/>
      <c r="Y33" s="12"/>
    </row>
    <row r="34" spans="1:25" s="6" customFormat="1" ht="32.1" customHeight="1">
      <c r="A34" s="7"/>
      <c r="B34" s="7"/>
      <c r="C34" s="66"/>
      <c r="D34" s="66"/>
      <c r="E34" s="9"/>
      <c r="F34" s="66"/>
      <c r="G34" s="10"/>
      <c r="H34" s="10"/>
      <c r="I34" s="66"/>
      <c r="J34" s="11"/>
      <c r="K34" s="66"/>
      <c r="L34" s="66"/>
      <c r="M34" s="66"/>
      <c r="N34" s="66"/>
      <c r="O34" s="66"/>
      <c r="P34" s="66"/>
      <c r="Q34" s="66"/>
      <c r="R34" s="66"/>
      <c r="S34" s="66"/>
      <c r="T34" s="66"/>
      <c r="U34" s="66"/>
      <c r="V34" s="66"/>
      <c r="W34" s="66"/>
      <c r="X34" s="66"/>
      <c r="Y34" s="12"/>
    </row>
    <row r="35" spans="1:25" s="6" customFormat="1" ht="32.1" customHeight="1">
      <c r="A35" s="7"/>
      <c r="B35" s="7"/>
      <c r="C35" s="66"/>
      <c r="D35" s="66"/>
      <c r="E35" s="9"/>
      <c r="F35" s="66"/>
      <c r="G35" s="10"/>
      <c r="H35" s="10"/>
      <c r="I35" s="66"/>
      <c r="J35" s="11"/>
      <c r="K35" s="66"/>
      <c r="L35" s="66"/>
      <c r="M35" s="66"/>
      <c r="N35" s="66"/>
      <c r="O35" s="66"/>
      <c r="P35" s="66"/>
      <c r="Q35" s="66"/>
      <c r="R35" s="66"/>
      <c r="S35" s="66"/>
      <c r="T35" s="66"/>
      <c r="U35" s="66"/>
      <c r="V35" s="66"/>
      <c r="W35" s="66"/>
      <c r="X35" s="66"/>
      <c r="Y35" s="12"/>
    </row>
    <row r="36" spans="1:25" s="6" customFormat="1" ht="32.1" customHeight="1">
      <c r="A36" s="7"/>
      <c r="B36" s="7"/>
      <c r="C36" s="66"/>
      <c r="D36" s="66"/>
      <c r="E36" s="9"/>
      <c r="F36" s="66"/>
      <c r="G36" s="10"/>
      <c r="H36" s="10"/>
      <c r="I36" s="66"/>
      <c r="J36" s="11"/>
      <c r="K36" s="66"/>
      <c r="L36" s="66"/>
      <c r="M36" s="66"/>
      <c r="N36" s="66"/>
      <c r="O36" s="66"/>
      <c r="P36" s="66"/>
      <c r="Q36" s="66"/>
      <c r="R36" s="66"/>
      <c r="S36" s="66"/>
      <c r="T36" s="66"/>
      <c r="U36" s="66"/>
      <c r="V36" s="66"/>
      <c r="W36" s="66"/>
      <c r="X36" s="66"/>
      <c r="Y36" s="12"/>
    </row>
    <row r="37" spans="1:25" s="6" customFormat="1" ht="32.1" customHeight="1">
      <c r="A37" s="7"/>
      <c r="B37" s="7"/>
      <c r="C37" s="66"/>
      <c r="D37" s="66"/>
      <c r="E37" s="9"/>
      <c r="F37" s="66"/>
      <c r="G37" s="10"/>
      <c r="H37" s="10"/>
      <c r="I37" s="66"/>
      <c r="J37" s="11"/>
      <c r="K37" s="66"/>
      <c r="L37" s="66"/>
      <c r="M37" s="66"/>
      <c r="N37" s="66"/>
      <c r="O37" s="66"/>
      <c r="P37" s="66"/>
      <c r="Q37" s="66"/>
      <c r="R37" s="66"/>
      <c r="S37" s="66"/>
      <c r="T37" s="66"/>
      <c r="U37" s="66"/>
      <c r="V37" s="66"/>
      <c r="W37" s="66"/>
      <c r="X37" s="66"/>
      <c r="Y37" s="12"/>
    </row>
  </sheetData>
  <mergeCells count="27">
    <mergeCell ref="F12:G12"/>
    <mergeCell ref="A1:Y1"/>
    <mergeCell ref="A2:Y2"/>
    <mergeCell ref="A3:Y3"/>
    <mergeCell ref="A4:Y4"/>
    <mergeCell ref="A5:G5"/>
    <mergeCell ref="A6:A7"/>
    <mergeCell ref="B6:B7"/>
    <mergeCell ref="C6:E6"/>
    <mergeCell ref="F6:P6"/>
    <mergeCell ref="Q6:S6"/>
    <mergeCell ref="T6:U6"/>
    <mergeCell ref="V6:W6"/>
    <mergeCell ref="X6:Y7"/>
    <mergeCell ref="F10:G10"/>
    <mergeCell ref="K10:P10"/>
    <mergeCell ref="Q23:T25"/>
    <mergeCell ref="K23:O25"/>
    <mergeCell ref="C22:F22"/>
    <mergeCell ref="M22:N22"/>
    <mergeCell ref="F14:G14"/>
    <mergeCell ref="K14:P14"/>
    <mergeCell ref="F16:G16"/>
    <mergeCell ref="J18:P18"/>
    <mergeCell ref="B20:I20"/>
    <mergeCell ref="F18:G18"/>
    <mergeCell ref="B21:Y21"/>
  </mergeCells>
  <printOptions horizontalCentered="1"/>
  <pageMargins left="0.39370078740157483" right="0.31496062992125984" top="0.55118110236220474" bottom="0.51181102362204722" header="0" footer="0"/>
  <pageSetup paperSize="9" scale="53" orientation="landscape" errors="blank" verticalDpi="360" r:id="rId1"/>
  <headerFooter alignWithMargins="0"/>
</worksheet>
</file>

<file path=xl/worksheets/sheet17.xml><?xml version="1.0" encoding="utf-8"?>
<worksheet xmlns="http://schemas.openxmlformats.org/spreadsheetml/2006/main" xmlns:r="http://schemas.openxmlformats.org/officeDocument/2006/relationships">
  <sheetPr>
    <tabColor rgb="FF00B050"/>
  </sheetPr>
  <dimension ref="A1:AA42"/>
  <sheetViews>
    <sheetView view="pageBreakPreview" zoomScale="80" zoomScaleSheetLayoutView="80" workbookViewId="0">
      <selection activeCell="J12" sqref="J12"/>
    </sheetView>
  </sheetViews>
  <sheetFormatPr defaultColWidth="9.140625" defaultRowHeight="12.75"/>
  <cols>
    <col min="1" max="1" width="5" style="1" customWidth="1"/>
    <col min="2" max="2" width="5.42578125" style="1" customWidth="1"/>
    <col min="3" max="3" width="10.85546875" style="14" customWidth="1"/>
    <col min="4" max="4" width="10.5703125" style="14" customWidth="1"/>
    <col min="5" max="5" width="8.85546875" style="14" customWidth="1"/>
    <col min="6" max="6" width="12.42578125" style="1" customWidth="1"/>
    <col min="7" max="7" width="7.85546875" style="1" customWidth="1"/>
    <col min="8" max="8" width="7.42578125" style="1" customWidth="1"/>
    <col min="9" max="9" width="10.85546875" style="1" customWidth="1"/>
    <col min="10" max="10" width="8.7109375" style="1" customWidth="1"/>
    <col min="11" max="11" width="9.140625" style="1" customWidth="1"/>
    <col min="12" max="12" width="9.28515625" style="1" customWidth="1"/>
    <col min="13" max="13" width="8.140625" style="1" customWidth="1"/>
    <col min="14" max="14" width="8.28515625" style="1" customWidth="1"/>
    <col min="15" max="15" width="10.28515625" style="1" customWidth="1"/>
    <col min="16" max="16" width="12.570312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14.570312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112</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120</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86"/>
      <c r="B5" s="586"/>
      <c r="C5" s="586"/>
      <c r="D5" s="586"/>
      <c r="E5" s="586"/>
      <c r="F5" s="586"/>
      <c r="G5" s="586"/>
      <c r="H5" s="20"/>
      <c r="I5" s="20"/>
      <c r="J5" s="20"/>
      <c r="K5" s="20"/>
      <c r="L5" s="20"/>
      <c r="M5" s="20"/>
      <c r="N5" s="20"/>
      <c r="O5" s="20"/>
      <c r="P5" s="20"/>
      <c r="Q5" s="20"/>
      <c r="R5" s="20"/>
      <c r="S5" s="20"/>
      <c r="T5" s="20"/>
      <c r="U5" s="20"/>
      <c r="V5" s="20"/>
      <c r="W5" s="20"/>
      <c r="X5" s="20"/>
      <c r="Y5" s="20"/>
    </row>
    <row r="6" spans="1:27" s="4" customFormat="1" ht="21.75" customHeight="1">
      <c r="A6" s="602" t="s">
        <v>0</v>
      </c>
      <c r="B6" s="656" t="s">
        <v>95</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50" t="s">
        <v>4</v>
      </c>
      <c r="Y6" s="651"/>
    </row>
    <row r="7" spans="1:27" s="4" customFormat="1" ht="63.75" customHeight="1">
      <c r="A7" s="594"/>
      <c r="B7" s="602"/>
      <c r="C7" s="149" t="s">
        <v>29</v>
      </c>
      <c r="D7" s="149" t="s">
        <v>265</v>
      </c>
      <c r="E7" s="552" t="s">
        <v>246</v>
      </c>
      <c r="F7" s="149" t="s">
        <v>7</v>
      </c>
      <c r="G7" s="149" t="s">
        <v>27</v>
      </c>
      <c r="H7" s="136" t="s">
        <v>8</v>
      </c>
      <c r="I7" s="137" t="s">
        <v>9</v>
      </c>
      <c r="J7" s="149" t="s">
        <v>10</v>
      </c>
      <c r="K7" s="137" t="s">
        <v>11</v>
      </c>
      <c r="L7" s="137" t="s">
        <v>12</v>
      </c>
      <c r="M7" s="137" t="s">
        <v>17</v>
      </c>
      <c r="N7" s="137" t="s">
        <v>13</v>
      </c>
      <c r="O7" s="137" t="s">
        <v>26</v>
      </c>
      <c r="P7" s="149" t="s">
        <v>14</v>
      </c>
      <c r="Q7" s="149" t="s">
        <v>35</v>
      </c>
      <c r="R7" s="149" t="s">
        <v>30</v>
      </c>
      <c r="S7" s="149" t="s">
        <v>25</v>
      </c>
      <c r="T7" s="137" t="s">
        <v>31</v>
      </c>
      <c r="U7" s="137" t="s">
        <v>32</v>
      </c>
      <c r="V7" s="137" t="s">
        <v>33</v>
      </c>
      <c r="W7" s="137" t="s">
        <v>34</v>
      </c>
      <c r="X7" s="652"/>
      <c r="Y7" s="653"/>
    </row>
    <row r="8" spans="1:27" s="4" customFormat="1" ht="25.5" customHeight="1">
      <c r="A8" s="149">
        <v>1</v>
      </c>
      <c r="B8" s="149"/>
      <c r="C8" s="149">
        <v>2</v>
      </c>
      <c r="D8" s="149">
        <v>3</v>
      </c>
      <c r="E8" s="149">
        <v>4</v>
      </c>
      <c r="F8" s="149">
        <v>5</v>
      </c>
      <c r="G8" s="149">
        <v>6</v>
      </c>
      <c r="H8" s="149">
        <v>7</v>
      </c>
      <c r="I8" s="149">
        <v>8</v>
      </c>
      <c r="J8" s="149">
        <v>9</v>
      </c>
      <c r="K8" s="149">
        <v>10</v>
      </c>
      <c r="L8" s="149">
        <v>11</v>
      </c>
      <c r="M8" s="149">
        <v>12</v>
      </c>
      <c r="N8" s="149">
        <v>13</v>
      </c>
      <c r="O8" s="149">
        <v>14</v>
      </c>
      <c r="P8" s="149">
        <v>15</v>
      </c>
      <c r="Q8" s="149">
        <v>16</v>
      </c>
      <c r="R8" s="149">
        <v>17</v>
      </c>
      <c r="S8" s="149">
        <v>18</v>
      </c>
      <c r="T8" s="149">
        <v>19</v>
      </c>
      <c r="U8" s="149">
        <v>20</v>
      </c>
      <c r="V8" s="149">
        <v>21</v>
      </c>
      <c r="W8" s="149">
        <v>22</v>
      </c>
      <c r="X8" s="149">
        <v>23</v>
      </c>
      <c r="Y8" s="149">
        <v>24</v>
      </c>
      <c r="Z8" s="22" t="e">
        <f>#REF!-#REF!</f>
        <v>#REF!</v>
      </c>
      <c r="AA8" s="6" t="e">
        <f>Z8*1000</f>
        <v>#REF!</v>
      </c>
    </row>
    <row r="9" spans="1:27" s="6" customFormat="1" ht="36.75" customHeight="1">
      <c r="A9" s="94">
        <v>2</v>
      </c>
      <c r="B9" s="94"/>
      <c r="C9" s="97">
        <v>310</v>
      </c>
      <c r="D9" s="97">
        <v>310</v>
      </c>
      <c r="E9" s="99">
        <v>0</v>
      </c>
      <c r="F9" s="567" t="s">
        <v>560</v>
      </c>
      <c r="G9" s="568"/>
      <c r="H9" s="100"/>
      <c r="I9" s="104"/>
      <c r="J9" s="567"/>
      <c r="K9" s="581"/>
      <c r="L9" s="581"/>
      <c r="M9" s="581"/>
      <c r="N9" s="581"/>
      <c r="O9" s="581"/>
      <c r="P9" s="568"/>
      <c r="Q9" s="148">
        <v>0</v>
      </c>
      <c r="R9" s="100">
        <v>0.45</v>
      </c>
      <c r="S9" s="97">
        <f t="shared" ref="S9:S20" si="0">Q9+R9</f>
        <v>0.45</v>
      </c>
      <c r="T9" s="97">
        <v>450.77300000000002</v>
      </c>
      <c r="U9" s="148">
        <v>450.77300000000002</v>
      </c>
      <c r="V9" s="148">
        <v>454.47300000000001</v>
      </c>
      <c r="W9" s="148">
        <v>454.02300000000002</v>
      </c>
      <c r="X9" s="23"/>
      <c r="Y9" s="13"/>
      <c r="Z9" s="22">
        <f t="shared" ref="Z9:Z11" si="1">D10-C10</f>
        <v>0.55000000000001137</v>
      </c>
      <c r="AA9" s="6">
        <f t="shared" ref="AA9:AA18" si="2">Z9*1000</f>
        <v>550.00000000001137</v>
      </c>
    </row>
    <row r="10" spans="1:27" s="6" customFormat="1" ht="32.25" customHeight="1">
      <c r="A10" s="95">
        <v>3</v>
      </c>
      <c r="B10" s="95">
        <v>1</v>
      </c>
      <c r="C10" s="97">
        <f t="shared" ref="C10:C18" si="3">D9</f>
        <v>310</v>
      </c>
      <c r="D10" s="97">
        <v>310.55</v>
      </c>
      <c r="E10" s="99">
        <f t="shared" ref="E10:E12" si="4">AA9</f>
        <v>550.00000000001137</v>
      </c>
      <c r="F10" s="97">
        <v>51.68</v>
      </c>
      <c r="G10" s="100">
        <v>12.7</v>
      </c>
      <c r="H10" s="100">
        <v>3.25</v>
      </c>
      <c r="I10" s="141" t="s">
        <v>320</v>
      </c>
      <c r="J10" s="100" t="s">
        <v>16</v>
      </c>
      <c r="K10" s="148">
        <v>51.84</v>
      </c>
      <c r="L10" s="148">
        <v>21.891999999999999</v>
      </c>
      <c r="M10" s="148">
        <v>2.3679999999999999</v>
      </c>
      <c r="N10" s="148">
        <v>1.7769999999999999</v>
      </c>
      <c r="O10" s="148">
        <v>1.0069999999999999</v>
      </c>
      <c r="P10" s="148">
        <v>52.216000000000001</v>
      </c>
      <c r="Q10" s="148">
        <v>5.7000000000000002E-2</v>
      </c>
      <c r="R10" s="100">
        <v>0</v>
      </c>
      <c r="S10" s="97">
        <f t="shared" si="0"/>
        <v>5.7000000000000002E-2</v>
      </c>
      <c r="T10" s="97">
        <f t="shared" ref="T10:T12" si="5">U9</f>
        <v>450.77300000000002</v>
      </c>
      <c r="U10" s="148">
        <v>450.71600000000001</v>
      </c>
      <c r="V10" s="148">
        <f t="shared" ref="V10:V12" si="6">W9</f>
        <v>454.02300000000002</v>
      </c>
      <c r="W10" s="148">
        <v>453.96600000000001</v>
      </c>
      <c r="X10" s="27" t="s">
        <v>100</v>
      </c>
      <c r="Y10" s="51" t="s">
        <v>125</v>
      </c>
      <c r="Z10" s="22">
        <f t="shared" si="1"/>
        <v>5.0000000000011369E-2</v>
      </c>
      <c r="AA10" s="6">
        <f t="shared" si="2"/>
        <v>50.000000000011369</v>
      </c>
    </row>
    <row r="11" spans="1:27" s="6" customFormat="1" ht="27.75" customHeight="1">
      <c r="A11" s="94">
        <v>4</v>
      </c>
      <c r="B11" s="94"/>
      <c r="C11" s="97">
        <f t="shared" si="3"/>
        <v>310.55</v>
      </c>
      <c r="D11" s="97">
        <v>310.60000000000002</v>
      </c>
      <c r="E11" s="99">
        <f t="shared" si="4"/>
        <v>50.000000000011369</v>
      </c>
      <c r="F11" s="567" t="s">
        <v>18</v>
      </c>
      <c r="G11" s="568"/>
      <c r="H11" s="100">
        <v>3.25</v>
      </c>
      <c r="I11" s="141" t="s">
        <v>341</v>
      </c>
      <c r="J11" s="106"/>
      <c r="K11" s="138"/>
      <c r="L11" s="139"/>
      <c r="M11" s="139"/>
      <c r="N11" s="139"/>
      <c r="O11" s="139"/>
      <c r="P11" s="140"/>
      <c r="Q11" s="148">
        <v>5.0000000000000001E-3</v>
      </c>
      <c r="R11" s="100">
        <v>0</v>
      </c>
      <c r="S11" s="97">
        <f t="shared" si="0"/>
        <v>5.0000000000000001E-3</v>
      </c>
      <c r="T11" s="97">
        <f t="shared" si="5"/>
        <v>450.71600000000001</v>
      </c>
      <c r="U11" s="148">
        <v>450.71100000000001</v>
      </c>
      <c r="V11" s="148">
        <f t="shared" si="6"/>
        <v>453.96600000000001</v>
      </c>
      <c r="W11" s="148">
        <v>453.96100000000001</v>
      </c>
      <c r="X11" s="23" t="s">
        <v>19</v>
      </c>
      <c r="Y11" s="52"/>
      <c r="Z11" s="22">
        <f t="shared" si="1"/>
        <v>0.54999999999995453</v>
      </c>
      <c r="AA11" s="6">
        <f t="shared" si="2"/>
        <v>549.99999999995453</v>
      </c>
    </row>
    <row r="12" spans="1:27" s="6" customFormat="1" ht="60">
      <c r="A12" s="95">
        <v>5</v>
      </c>
      <c r="B12" s="95">
        <v>2</v>
      </c>
      <c r="C12" s="97">
        <f t="shared" si="3"/>
        <v>310.60000000000002</v>
      </c>
      <c r="D12" s="97">
        <v>311.14999999999998</v>
      </c>
      <c r="E12" s="99">
        <f t="shared" si="4"/>
        <v>549.99999999995453</v>
      </c>
      <c r="F12" s="97">
        <v>51.68</v>
      </c>
      <c r="G12" s="100">
        <v>10.5</v>
      </c>
      <c r="H12" s="100">
        <v>3.25</v>
      </c>
      <c r="I12" s="104" t="s">
        <v>245</v>
      </c>
      <c r="J12" s="100" t="s">
        <v>23</v>
      </c>
      <c r="K12" s="148">
        <v>55.25</v>
      </c>
      <c r="L12" s="148">
        <v>25.033999999999999</v>
      </c>
      <c r="M12" s="148">
        <v>2.2069999999999999</v>
      </c>
      <c r="N12" s="148">
        <v>1.6950000000000001</v>
      </c>
      <c r="O12" s="148">
        <v>0.94199999999999995</v>
      </c>
      <c r="P12" s="148">
        <v>52.03</v>
      </c>
      <c r="Q12" s="174">
        <v>5.5E-2</v>
      </c>
      <c r="R12" s="100">
        <v>0</v>
      </c>
      <c r="S12" s="97">
        <f t="shared" si="0"/>
        <v>5.5E-2</v>
      </c>
      <c r="T12" s="97">
        <f t="shared" si="5"/>
        <v>450.71100000000001</v>
      </c>
      <c r="U12" s="148">
        <v>450.65600000000001</v>
      </c>
      <c r="V12" s="148">
        <f t="shared" si="6"/>
        <v>453.96100000000001</v>
      </c>
      <c r="W12" s="148">
        <v>453.90600000000001</v>
      </c>
      <c r="X12" s="27" t="s">
        <v>121</v>
      </c>
      <c r="Y12" s="51" t="s">
        <v>124</v>
      </c>
      <c r="Z12" s="22" t="e">
        <f>#REF!-#REF!</f>
        <v>#REF!</v>
      </c>
      <c r="AA12" s="6" t="e">
        <f t="shared" si="2"/>
        <v>#REF!</v>
      </c>
    </row>
    <row r="13" spans="1:27" s="6" customFormat="1" ht="27.75" customHeight="1">
      <c r="A13" s="94">
        <v>6</v>
      </c>
      <c r="B13" s="94"/>
      <c r="C13" s="97">
        <f t="shared" si="3"/>
        <v>311.14999999999998</v>
      </c>
      <c r="D13" s="97">
        <v>311.2</v>
      </c>
      <c r="E13" s="99">
        <v>50</v>
      </c>
      <c r="F13" s="641" t="s">
        <v>18</v>
      </c>
      <c r="G13" s="642"/>
      <c r="H13" s="100">
        <v>3.25</v>
      </c>
      <c r="I13" s="104" t="s">
        <v>273</v>
      </c>
      <c r="J13" s="567"/>
      <c r="K13" s="581"/>
      <c r="L13" s="581"/>
      <c r="M13" s="581"/>
      <c r="N13" s="581"/>
      <c r="O13" s="581"/>
      <c r="P13" s="568"/>
      <c r="Q13" s="148">
        <v>5.0000000000000001E-3</v>
      </c>
      <c r="R13" s="100">
        <v>0</v>
      </c>
      <c r="S13" s="97">
        <f t="shared" si="0"/>
        <v>5.0000000000000001E-3</v>
      </c>
      <c r="T13" s="97">
        <f>U12</f>
        <v>450.65600000000001</v>
      </c>
      <c r="U13" s="148">
        <v>450.65100000000001</v>
      </c>
      <c r="V13" s="148">
        <f>W12</f>
        <v>453.90600000000001</v>
      </c>
      <c r="W13" s="148">
        <v>453.90100000000001</v>
      </c>
      <c r="X13" s="23"/>
      <c r="Y13" s="52"/>
      <c r="Z13" s="22">
        <f t="shared" ref="Z13:Z15" si="7">D14-C14</f>
        <v>0.80000000000001137</v>
      </c>
      <c r="AA13" s="6">
        <f t="shared" si="2"/>
        <v>800.00000000001137</v>
      </c>
    </row>
    <row r="14" spans="1:27" s="6" customFormat="1" ht="32.25" customHeight="1">
      <c r="A14" s="95">
        <v>7</v>
      </c>
      <c r="B14" s="95">
        <v>3</v>
      </c>
      <c r="C14" s="97">
        <f t="shared" si="3"/>
        <v>311.2</v>
      </c>
      <c r="D14" s="97">
        <v>312</v>
      </c>
      <c r="E14" s="99">
        <f t="shared" ref="E14:E16" si="8">AA13</f>
        <v>800.00000000001137</v>
      </c>
      <c r="F14" s="97">
        <v>51.68</v>
      </c>
      <c r="G14" s="100">
        <v>11.9</v>
      </c>
      <c r="H14" s="100">
        <v>3.25</v>
      </c>
      <c r="I14" s="104" t="s">
        <v>266</v>
      </c>
      <c r="J14" s="100" t="s">
        <v>21</v>
      </c>
      <c r="K14" s="148">
        <v>54.52</v>
      </c>
      <c r="L14" s="148">
        <v>23.617999999999999</v>
      </c>
      <c r="M14" s="148">
        <v>2.3079999999999998</v>
      </c>
      <c r="N14" s="148">
        <v>1.7470000000000001</v>
      </c>
      <c r="O14" s="148">
        <v>0.95199999999999996</v>
      </c>
      <c r="P14" s="148">
        <v>51.875</v>
      </c>
      <c r="Q14" s="148">
        <v>7.6999999999999999E-2</v>
      </c>
      <c r="R14" s="100">
        <v>0</v>
      </c>
      <c r="S14" s="97">
        <f t="shared" si="0"/>
        <v>7.6999999999999999E-2</v>
      </c>
      <c r="T14" s="97">
        <f t="shared" ref="T14:T18" si="9">U13</f>
        <v>450.65100000000001</v>
      </c>
      <c r="U14" s="148">
        <v>450.57400000000001</v>
      </c>
      <c r="V14" s="148">
        <f t="shared" ref="V14:V18" si="10">W13</f>
        <v>453.90100000000001</v>
      </c>
      <c r="W14" s="148">
        <v>453.82400000000001</v>
      </c>
      <c r="X14" s="27" t="s">
        <v>108</v>
      </c>
      <c r="Y14" s="51" t="s">
        <v>124</v>
      </c>
      <c r="Z14" s="22">
        <f t="shared" si="7"/>
        <v>5.0000000000011369E-2</v>
      </c>
      <c r="AA14" s="6">
        <f t="shared" si="2"/>
        <v>50.000000000011369</v>
      </c>
    </row>
    <row r="15" spans="1:27" s="6" customFormat="1" ht="27.75" customHeight="1">
      <c r="A15" s="94">
        <v>8</v>
      </c>
      <c r="B15" s="94"/>
      <c r="C15" s="97">
        <f t="shared" si="3"/>
        <v>312</v>
      </c>
      <c r="D15" s="97">
        <v>312.05</v>
      </c>
      <c r="E15" s="99">
        <f t="shared" si="8"/>
        <v>50.000000000011369</v>
      </c>
      <c r="F15" s="567" t="s">
        <v>18</v>
      </c>
      <c r="G15" s="568"/>
      <c r="H15" s="100">
        <v>3.25</v>
      </c>
      <c r="I15" s="104" t="s">
        <v>273</v>
      </c>
      <c r="J15" s="567"/>
      <c r="K15" s="581"/>
      <c r="L15" s="581"/>
      <c r="M15" s="581"/>
      <c r="N15" s="581"/>
      <c r="O15" s="581"/>
      <c r="P15" s="568"/>
      <c r="Q15" s="148">
        <v>5.0000000000000001E-3</v>
      </c>
      <c r="R15" s="100">
        <v>0</v>
      </c>
      <c r="S15" s="97">
        <f t="shared" si="0"/>
        <v>5.0000000000000001E-3</v>
      </c>
      <c r="T15" s="97">
        <f t="shared" si="9"/>
        <v>450.57400000000001</v>
      </c>
      <c r="U15" s="148">
        <v>450.56900000000002</v>
      </c>
      <c r="V15" s="148">
        <f t="shared" si="10"/>
        <v>453.82400000000001</v>
      </c>
      <c r="W15" s="148">
        <v>453.81900000000002</v>
      </c>
      <c r="X15" s="23" t="s">
        <v>19</v>
      </c>
      <c r="Y15" s="52"/>
      <c r="Z15" s="22">
        <f t="shared" si="7"/>
        <v>2.5500000000000114</v>
      </c>
      <c r="AA15" s="6">
        <f t="shared" si="2"/>
        <v>2550.0000000000114</v>
      </c>
    </row>
    <row r="16" spans="1:27" s="6" customFormat="1" ht="30">
      <c r="A16" s="95">
        <v>9</v>
      </c>
      <c r="B16" s="95">
        <v>4</v>
      </c>
      <c r="C16" s="97">
        <f t="shared" si="3"/>
        <v>312.05</v>
      </c>
      <c r="D16" s="97">
        <v>314.60000000000002</v>
      </c>
      <c r="E16" s="99">
        <f t="shared" si="8"/>
        <v>2550.0000000000114</v>
      </c>
      <c r="F16" s="97">
        <v>51.68</v>
      </c>
      <c r="G16" s="100">
        <v>12.9</v>
      </c>
      <c r="H16" s="100">
        <v>3.25</v>
      </c>
      <c r="I16" s="104" t="s">
        <v>245</v>
      </c>
      <c r="J16" s="100" t="s">
        <v>16</v>
      </c>
      <c r="K16" s="148">
        <v>52.49</v>
      </c>
      <c r="L16" s="148">
        <v>22.091999999999999</v>
      </c>
      <c r="M16" s="148">
        <v>2.3759999999999999</v>
      </c>
      <c r="N16" s="148">
        <v>1.7809999999999999</v>
      </c>
      <c r="O16" s="148">
        <v>0.98899999999999999</v>
      </c>
      <c r="P16" s="148">
        <v>51.918999999999997</v>
      </c>
      <c r="Q16" s="148">
        <v>0.255</v>
      </c>
      <c r="R16" s="100">
        <v>0</v>
      </c>
      <c r="S16" s="97">
        <f t="shared" si="0"/>
        <v>0.255</v>
      </c>
      <c r="T16" s="97">
        <f t="shared" si="9"/>
        <v>450.56900000000002</v>
      </c>
      <c r="U16" s="148">
        <v>450.31400000000002</v>
      </c>
      <c r="V16" s="148">
        <f t="shared" si="10"/>
        <v>453.81900000000002</v>
      </c>
      <c r="W16" s="148">
        <v>453.56400000000002</v>
      </c>
      <c r="X16" s="23" t="s">
        <v>122</v>
      </c>
      <c r="Y16" s="51" t="s">
        <v>116</v>
      </c>
      <c r="Z16" s="22" t="e">
        <f>#REF!-#REF!</f>
        <v>#REF!</v>
      </c>
      <c r="AA16" s="6" t="e">
        <f t="shared" si="2"/>
        <v>#REF!</v>
      </c>
    </row>
    <row r="17" spans="1:27" s="6" customFormat="1" ht="37.5" customHeight="1">
      <c r="A17" s="94">
        <v>10</v>
      </c>
      <c r="B17" s="94"/>
      <c r="C17" s="97">
        <f t="shared" si="3"/>
        <v>314.60000000000002</v>
      </c>
      <c r="D17" s="97">
        <v>314.64999999999998</v>
      </c>
      <c r="E17" s="99">
        <v>50</v>
      </c>
      <c r="F17" s="567" t="s">
        <v>18</v>
      </c>
      <c r="G17" s="568"/>
      <c r="H17" s="100">
        <v>3.25</v>
      </c>
      <c r="I17" s="104" t="s">
        <v>273</v>
      </c>
      <c r="J17" s="567"/>
      <c r="K17" s="581"/>
      <c r="L17" s="581"/>
      <c r="M17" s="581"/>
      <c r="N17" s="581"/>
      <c r="O17" s="581"/>
      <c r="P17" s="568"/>
      <c r="Q17" s="148">
        <v>5.0000000000000001E-3</v>
      </c>
      <c r="R17" s="100">
        <v>0</v>
      </c>
      <c r="S17" s="97">
        <f t="shared" si="0"/>
        <v>5.0000000000000001E-3</v>
      </c>
      <c r="T17" s="97">
        <f t="shared" si="9"/>
        <v>450.31400000000002</v>
      </c>
      <c r="U17" s="148">
        <v>450.30900000000003</v>
      </c>
      <c r="V17" s="148">
        <f t="shared" si="10"/>
        <v>453.56400000000002</v>
      </c>
      <c r="W17" s="148">
        <v>453.55900000000003</v>
      </c>
      <c r="X17" s="23" t="s">
        <v>19</v>
      </c>
      <c r="Y17" s="52"/>
      <c r="Z17" s="22">
        <f t="shared" ref="Z17" si="11">D21-C21</f>
        <v>0</v>
      </c>
      <c r="AA17" s="6">
        <f t="shared" si="2"/>
        <v>0</v>
      </c>
    </row>
    <row r="18" spans="1:27" s="6" customFormat="1" ht="45">
      <c r="A18" s="95">
        <v>11</v>
      </c>
      <c r="B18" s="95">
        <v>5</v>
      </c>
      <c r="C18" s="97">
        <f t="shared" si="3"/>
        <v>314.64999999999998</v>
      </c>
      <c r="D18" s="97">
        <v>316.25</v>
      </c>
      <c r="E18" s="99">
        <v>1600</v>
      </c>
      <c r="F18" s="97">
        <v>51.68</v>
      </c>
      <c r="G18" s="100">
        <v>11.9</v>
      </c>
      <c r="H18" s="100">
        <v>3.25</v>
      </c>
      <c r="I18" s="104" t="s">
        <v>266</v>
      </c>
      <c r="J18" s="100" t="s">
        <v>21</v>
      </c>
      <c r="K18" s="148">
        <v>54.52</v>
      </c>
      <c r="L18" s="148">
        <v>23.617999999999999</v>
      </c>
      <c r="M18" s="148">
        <v>2.3079999999999998</v>
      </c>
      <c r="N18" s="148">
        <v>1.7470000000000001</v>
      </c>
      <c r="O18" s="148">
        <v>0.95199999999999996</v>
      </c>
      <c r="P18" s="148">
        <v>51.875</v>
      </c>
      <c r="Q18" s="148">
        <v>0.154</v>
      </c>
      <c r="R18" s="100">
        <v>0</v>
      </c>
      <c r="S18" s="97">
        <f t="shared" si="0"/>
        <v>0.154</v>
      </c>
      <c r="T18" s="97">
        <f t="shared" si="9"/>
        <v>450.30900000000003</v>
      </c>
      <c r="U18" s="148">
        <v>450.15499999999997</v>
      </c>
      <c r="V18" s="148">
        <f t="shared" si="10"/>
        <v>453.55900000000003</v>
      </c>
      <c r="W18" s="148">
        <v>453.40499999999997</v>
      </c>
      <c r="X18" s="23" t="s">
        <v>108</v>
      </c>
      <c r="Y18" s="51" t="s">
        <v>124</v>
      </c>
      <c r="Z18" s="22" t="e">
        <f>#REF!-#REF!</f>
        <v>#REF!</v>
      </c>
      <c r="AA18" s="6" t="e">
        <f t="shared" si="2"/>
        <v>#REF!</v>
      </c>
    </row>
    <row r="19" spans="1:27" s="6" customFormat="1" ht="37.5" customHeight="1">
      <c r="A19" s="94">
        <v>12</v>
      </c>
      <c r="B19" s="94"/>
      <c r="C19" s="97">
        <f t="shared" ref="C19:C20" si="12">D18</f>
        <v>316.25</v>
      </c>
      <c r="D19" s="97">
        <v>316.3</v>
      </c>
      <c r="E19" s="99">
        <v>50</v>
      </c>
      <c r="F19" s="567" t="s">
        <v>18</v>
      </c>
      <c r="G19" s="568"/>
      <c r="H19" s="100">
        <v>3.25</v>
      </c>
      <c r="I19" s="104" t="s">
        <v>273</v>
      </c>
      <c r="J19" s="567"/>
      <c r="K19" s="581"/>
      <c r="L19" s="581"/>
      <c r="M19" s="581"/>
      <c r="N19" s="581"/>
      <c r="O19" s="581"/>
      <c r="P19" s="568"/>
      <c r="Q19" s="148">
        <v>5.0000000000000001E-3</v>
      </c>
      <c r="R19" s="100">
        <v>0</v>
      </c>
      <c r="S19" s="97">
        <f t="shared" si="0"/>
        <v>5.0000000000000001E-3</v>
      </c>
      <c r="T19" s="97">
        <f t="shared" ref="T19:T20" si="13">U18</f>
        <v>450.15499999999997</v>
      </c>
      <c r="U19" s="148">
        <v>450.15</v>
      </c>
      <c r="V19" s="148">
        <f t="shared" ref="V19:V20" si="14">W18</f>
        <v>453.40499999999997</v>
      </c>
      <c r="W19" s="148">
        <v>453.4</v>
      </c>
      <c r="X19" s="23" t="s">
        <v>19</v>
      </c>
      <c r="Y19" s="52"/>
      <c r="Z19" s="22">
        <f t="shared" ref="Z19" si="15">D27-C27</f>
        <v>0</v>
      </c>
      <c r="AA19" s="6">
        <f t="shared" ref="AA19:AA20" si="16">Z19*1000</f>
        <v>0</v>
      </c>
    </row>
    <row r="20" spans="1:27" s="6" customFormat="1" ht="90">
      <c r="A20" s="95">
        <v>13</v>
      </c>
      <c r="B20" s="95">
        <v>6</v>
      </c>
      <c r="C20" s="97">
        <f t="shared" si="12"/>
        <v>316.3</v>
      </c>
      <c r="D20" s="97">
        <v>319.38400000000001</v>
      </c>
      <c r="E20" s="99">
        <v>3084</v>
      </c>
      <c r="F20" s="97">
        <v>51.68</v>
      </c>
      <c r="G20" s="100">
        <v>12.9</v>
      </c>
      <c r="H20" s="100">
        <v>3.25</v>
      </c>
      <c r="I20" s="104" t="s">
        <v>245</v>
      </c>
      <c r="J20" s="100" t="s">
        <v>16</v>
      </c>
      <c r="K20" s="148">
        <v>52.49</v>
      </c>
      <c r="L20" s="148">
        <v>22.091999999999999</v>
      </c>
      <c r="M20" s="148">
        <v>2.3759999999999999</v>
      </c>
      <c r="N20" s="148">
        <v>1.7809999999999999</v>
      </c>
      <c r="O20" s="148">
        <v>0.98899999999999999</v>
      </c>
      <c r="P20" s="148">
        <v>51.918999999999997</v>
      </c>
      <c r="Q20" s="148">
        <v>0.308</v>
      </c>
      <c r="R20" s="100">
        <v>0</v>
      </c>
      <c r="S20" s="97">
        <f t="shared" si="0"/>
        <v>0.308</v>
      </c>
      <c r="T20" s="97">
        <f t="shared" si="13"/>
        <v>450.15</v>
      </c>
      <c r="U20" s="148">
        <v>449.84199999999998</v>
      </c>
      <c r="V20" s="148">
        <f t="shared" si="14"/>
        <v>453.4</v>
      </c>
      <c r="W20" s="148">
        <v>453.09199999999998</v>
      </c>
      <c r="X20" s="23" t="s">
        <v>123</v>
      </c>
      <c r="Y20" s="51" t="s">
        <v>100</v>
      </c>
      <c r="Z20" s="22" t="e">
        <f>#REF!-#REF!</f>
        <v>#REF!</v>
      </c>
      <c r="AA20" s="6" t="e">
        <f t="shared" si="16"/>
        <v>#REF!</v>
      </c>
    </row>
    <row r="21" spans="1:27" s="6" customFormat="1" ht="21" customHeight="1">
      <c r="A21" s="7"/>
      <c r="B21" s="582" t="s">
        <v>102</v>
      </c>
      <c r="C21" s="582"/>
      <c r="D21" s="582"/>
      <c r="E21" s="582"/>
      <c r="F21" s="582"/>
      <c r="G21" s="582"/>
      <c r="H21" s="582"/>
      <c r="I21" s="582"/>
      <c r="J21" s="19"/>
      <c r="K21" s="145"/>
      <c r="L21" s="145"/>
      <c r="M21" s="145"/>
      <c r="N21" s="145"/>
      <c r="O21" s="145"/>
      <c r="P21" s="145"/>
      <c r="Q21" s="145"/>
      <c r="R21" s="145"/>
      <c r="S21" s="145"/>
      <c r="T21" s="145"/>
      <c r="U21" s="145"/>
      <c r="V21" s="145"/>
      <c r="W21" s="145"/>
      <c r="X21" s="145"/>
      <c r="Y21" s="169"/>
    </row>
    <row r="22" spans="1:27" s="6" customFormat="1" ht="26.25" hidden="1" customHeight="1">
      <c r="A22" s="7"/>
      <c r="B22" s="654" t="s">
        <v>126</v>
      </c>
      <c r="C22" s="654"/>
      <c r="D22" s="654"/>
      <c r="E22" s="654"/>
      <c r="F22" s="654"/>
      <c r="G22" s="654"/>
      <c r="H22" s="654"/>
      <c r="I22" s="654"/>
      <c r="J22" s="654"/>
      <c r="K22" s="654"/>
      <c r="L22" s="654"/>
      <c r="M22" s="654"/>
      <c r="N22" s="654"/>
      <c r="O22" s="654"/>
      <c r="P22" s="654"/>
      <c r="Q22" s="654"/>
      <c r="R22" s="654"/>
      <c r="S22" s="654"/>
      <c r="T22" s="654"/>
      <c r="U22" s="654"/>
      <c r="V22" s="654"/>
      <c r="W22" s="654"/>
      <c r="X22" s="654"/>
      <c r="Y22" s="654"/>
    </row>
    <row r="23" spans="1:27" s="6" customFormat="1" ht="26.25" hidden="1" customHeight="1">
      <c r="A23" s="7"/>
      <c r="B23" s="654" t="s">
        <v>127</v>
      </c>
      <c r="C23" s="654"/>
      <c r="D23" s="654"/>
      <c r="E23" s="654"/>
      <c r="F23" s="654"/>
      <c r="G23" s="654"/>
      <c r="H23" s="654"/>
      <c r="I23" s="654"/>
      <c r="J23" s="654"/>
      <c r="K23" s="654"/>
      <c r="L23" s="654"/>
      <c r="M23" s="654"/>
      <c r="N23" s="654"/>
      <c r="O23" s="654"/>
      <c r="P23" s="654"/>
      <c r="Q23" s="654"/>
      <c r="R23" s="654"/>
      <c r="S23" s="654"/>
      <c r="T23" s="654"/>
      <c r="U23" s="654"/>
      <c r="V23" s="654"/>
      <c r="W23" s="654"/>
      <c r="X23" s="654"/>
      <c r="Y23" s="654"/>
    </row>
    <row r="24" spans="1:27" s="6" customFormat="1" ht="26.25" hidden="1" customHeight="1">
      <c r="A24" s="7"/>
      <c r="B24" s="654" t="s">
        <v>128</v>
      </c>
      <c r="C24" s="654"/>
      <c r="D24" s="654"/>
      <c r="E24" s="654"/>
      <c r="F24" s="654"/>
      <c r="G24" s="654"/>
      <c r="H24" s="654"/>
      <c r="I24" s="654"/>
      <c r="J24" s="654"/>
      <c r="K24" s="654"/>
      <c r="L24" s="654"/>
      <c r="M24" s="654"/>
      <c r="N24" s="654"/>
      <c r="O24" s="654"/>
      <c r="P24" s="654"/>
      <c r="Q24" s="654"/>
      <c r="R24" s="654"/>
      <c r="S24" s="654"/>
      <c r="T24" s="654"/>
      <c r="U24" s="654"/>
      <c r="V24" s="654"/>
      <c r="W24" s="654"/>
      <c r="X24" s="654"/>
      <c r="Y24" s="654"/>
    </row>
    <row r="25" spans="1:27" s="6" customFormat="1" ht="20.25" customHeight="1">
      <c r="A25" s="7"/>
      <c r="B25" s="654" t="s">
        <v>129</v>
      </c>
      <c r="C25" s="654"/>
      <c r="D25" s="654"/>
      <c r="E25" s="654"/>
      <c r="F25" s="654"/>
      <c r="G25" s="654"/>
      <c r="H25" s="654"/>
      <c r="I25" s="654"/>
      <c r="J25" s="654"/>
      <c r="K25" s="654"/>
      <c r="L25" s="654"/>
      <c r="M25" s="654"/>
      <c r="N25" s="654"/>
      <c r="O25" s="654"/>
      <c r="P25" s="654"/>
      <c r="Q25" s="654"/>
      <c r="R25" s="654"/>
      <c r="S25" s="654"/>
      <c r="T25" s="654"/>
      <c r="U25" s="654"/>
      <c r="V25" s="654"/>
      <c r="W25" s="654"/>
      <c r="X25" s="654"/>
      <c r="Y25" s="654"/>
    </row>
    <row r="26" spans="1:27" s="6" customFormat="1" ht="11.25" customHeight="1">
      <c r="A26" s="7"/>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row>
    <row r="27" spans="1:27" s="6" customFormat="1" ht="18.75" customHeight="1">
      <c r="A27" s="7"/>
      <c r="B27" s="170"/>
      <c r="C27" s="655"/>
      <c r="D27" s="655"/>
      <c r="E27" s="655"/>
      <c r="F27" s="655"/>
      <c r="G27" s="163"/>
      <c r="H27" s="171"/>
      <c r="I27" s="172"/>
      <c r="J27" s="19"/>
      <c r="K27" s="145"/>
      <c r="L27" s="163"/>
      <c r="M27" s="655"/>
      <c r="N27" s="655"/>
      <c r="O27" s="163"/>
      <c r="P27" s="163"/>
      <c r="Q27" s="655" t="s">
        <v>131</v>
      </c>
      <c r="R27" s="655"/>
      <c r="S27" s="655"/>
      <c r="T27" s="655"/>
      <c r="U27" s="145"/>
      <c r="V27" s="145"/>
      <c r="W27" s="145"/>
      <c r="X27" s="145"/>
      <c r="Y27" s="169"/>
    </row>
    <row r="28" spans="1:27" s="6" customFormat="1" ht="32.1" customHeight="1">
      <c r="A28" s="7"/>
      <c r="B28" s="170"/>
      <c r="C28" s="145"/>
      <c r="D28" s="145"/>
      <c r="E28" s="173"/>
      <c r="F28" s="145"/>
      <c r="G28" s="171"/>
      <c r="H28" s="171"/>
      <c r="I28" s="172"/>
      <c r="J28" s="19"/>
      <c r="K28" s="655" t="s">
        <v>130</v>
      </c>
      <c r="L28" s="655"/>
      <c r="M28" s="655"/>
      <c r="N28" s="655"/>
      <c r="O28" s="655"/>
      <c r="P28" s="163"/>
      <c r="Q28" s="655"/>
      <c r="R28" s="655"/>
      <c r="S28" s="655"/>
      <c r="T28" s="655"/>
      <c r="U28" s="145"/>
      <c r="V28" s="145"/>
      <c r="W28" s="145"/>
      <c r="X28" s="145"/>
      <c r="Y28" s="169"/>
    </row>
    <row r="29" spans="1:27" s="6" customFormat="1" ht="32.1" customHeight="1">
      <c r="A29" s="7"/>
      <c r="B29" s="170"/>
      <c r="C29" s="145"/>
      <c r="D29" s="145"/>
      <c r="E29" s="173"/>
      <c r="F29" s="145"/>
      <c r="G29" s="171"/>
      <c r="H29" s="171"/>
      <c r="I29" s="172"/>
      <c r="J29" s="19"/>
      <c r="K29" s="655"/>
      <c r="L29" s="655"/>
      <c r="M29" s="655"/>
      <c r="N29" s="655"/>
      <c r="O29" s="655"/>
      <c r="P29" s="163"/>
      <c r="Q29" s="655"/>
      <c r="R29" s="655"/>
      <c r="S29" s="655"/>
      <c r="T29" s="655"/>
      <c r="U29" s="145"/>
      <c r="V29" s="145"/>
      <c r="W29" s="145"/>
      <c r="X29" s="145"/>
      <c r="Y29" s="169"/>
    </row>
    <row r="30" spans="1:27" s="6" customFormat="1" ht="44.25" customHeight="1">
      <c r="A30" s="7"/>
      <c r="B30" s="170"/>
      <c r="C30" s="145"/>
      <c r="D30" s="145"/>
      <c r="E30" s="173"/>
      <c r="F30" s="145"/>
      <c r="G30" s="171"/>
      <c r="H30" s="171"/>
      <c r="I30" s="145"/>
      <c r="J30" s="19" t="s">
        <v>22</v>
      </c>
      <c r="K30" s="655"/>
      <c r="L30" s="655"/>
      <c r="M30" s="655"/>
      <c r="N30" s="655"/>
      <c r="O30" s="655"/>
      <c r="P30" s="163"/>
      <c r="Q30" s="655"/>
      <c r="R30" s="655"/>
      <c r="S30" s="655"/>
      <c r="T30" s="655"/>
      <c r="U30" s="145"/>
      <c r="V30" s="145"/>
      <c r="W30" s="145"/>
      <c r="X30" s="145"/>
      <c r="Y30" s="169"/>
    </row>
    <row r="31" spans="1:27" s="6" customFormat="1" ht="32.1" customHeight="1">
      <c r="A31" s="7"/>
      <c r="B31" s="7"/>
      <c r="C31" s="66"/>
      <c r="D31" s="66"/>
      <c r="E31" s="9"/>
      <c r="F31" s="66"/>
      <c r="G31" s="10"/>
      <c r="H31" s="10"/>
      <c r="I31" s="66"/>
      <c r="J31" s="11" t="s">
        <v>15</v>
      </c>
      <c r="K31" s="66"/>
      <c r="L31" s="66"/>
      <c r="M31" s="66"/>
      <c r="N31" s="66"/>
      <c r="O31" s="66"/>
      <c r="P31" s="66"/>
      <c r="Q31" s="66"/>
      <c r="R31" s="66"/>
      <c r="S31" s="66"/>
      <c r="T31" s="66"/>
      <c r="U31" s="66"/>
      <c r="V31" s="66"/>
      <c r="W31" s="66"/>
      <c r="X31" s="66"/>
      <c r="Y31" s="12"/>
    </row>
    <row r="32" spans="1:27" s="6" customFormat="1" ht="32.1" customHeight="1">
      <c r="A32" s="7"/>
      <c r="B32" s="7"/>
      <c r="C32" s="66"/>
      <c r="D32" s="66"/>
      <c r="E32" s="9"/>
      <c r="F32" s="66"/>
      <c r="G32" s="10"/>
      <c r="H32" s="10"/>
      <c r="I32" s="66"/>
      <c r="J32" s="11"/>
      <c r="K32" s="66"/>
      <c r="L32" s="66"/>
      <c r="M32" s="66"/>
      <c r="N32" s="66"/>
      <c r="O32" s="66"/>
      <c r="P32" s="66"/>
      <c r="Q32" s="66"/>
      <c r="R32" s="66"/>
      <c r="S32" s="66"/>
      <c r="T32" s="66"/>
      <c r="U32" s="66"/>
      <c r="V32" s="66"/>
      <c r="W32" s="66"/>
      <c r="X32" s="66"/>
      <c r="Y32" s="12"/>
    </row>
    <row r="33" spans="1:25" s="6" customFormat="1" ht="32.1" customHeight="1">
      <c r="A33" s="7"/>
      <c r="B33" s="7"/>
      <c r="C33" s="66"/>
      <c r="D33" s="66"/>
      <c r="E33" s="9"/>
      <c r="F33" s="66"/>
      <c r="G33" s="10"/>
      <c r="H33" s="10"/>
      <c r="I33" s="66"/>
      <c r="J33" s="11"/>
      <c r="K33" s="66"/>
      <c r="L33" s="66"/>
      <c r="M33" s="66"/>
      <c r="N33" s="66"/>
      <c r="O33" s="66"/>
      <c r="P33" s="66"/>
      <c r="Q33" s="66"/>
      <c r="R33" s="66"/>
      <c r="S33" s="66"/>
      <c r="T33" s="66"/>
      <c r="U33" s="66"/>
      <c r="V33" s="66"/>
      <c r="W33" s="66"/>
      <c r="X33" s="66"/>
      <c r="Y33" s="12"/>
    </row>
    <row r="34" spans="1:25" s="6" customFormat="1" ht="32.1" customHeight="1">
      <c r="A34" s="7"/>
      <c r="B34" s="7"/>
      <c r="C34" s="66"/>
      <c r="D34" s="66"/>
      <c r="E34" s="9"/>
      <c r="F34" s="66"/>
      <c r="G34" s="10"/>
      <c r="H34" s="10"/>
      <c r="I34" s="66"/>
      <c r="J34" s="11"/>
      <c r="K34" s="66"/>
      <c r="L34" s="66"/>
      <c r="M34" s="66"/>
      <c r="N34" s="66"/>
      <c r="O34" s="66"/>
      <c r="P34" s="66"/>
      <c r="Q34" s="66"/>
      <c r="R34" s="66"/>
      <c r="S34" s="66"/>
      <c r="T34" s="66"/>
      <c r="U34" s="66"/>
      <c r="V34" s="66"/>
      <c r="W34" s="66"/>
      <c r="X34" s="66"/>
      <c r="Y34" s="12"/>
    </row>
    <row r="35" spans="1:25" s="6" customFormat="1" ht="32.1" customHeight="1">
      <c r="A35" s="7"/>
      <c r="B35" s="7"/>
      <c r="C35" s="66"/>
      <c r="D35" s="66"/>
      <c r="E35" s="9"/>
      <c r="F35" s="66"/>
      <c r="G35" s="10"/>
      <c r="H35" s="10"/>
      <c r="I35" s="66"/>
      <c r="J35" s="11"/>
      <c r="K35" s="66"/>
      <c r="L35" s="66"/>
      <c r="M35" s="66"/>
      <c r="N35" s="66"/>
      <c r="O35" s="66"/>
      <c r="P35" s="66"/>
      <c r="Q35" s="66"/>
      <c r="R35" s="66"/>
      <c r="S35" s="66"/>
      <c r="T35" s="66"/>
      <c r="U35" s="66"/>
      <c r="V35" s="66"/>
      <c r="W35" s="66"/>
      <c r="X35" s="66"/>
      <c r="Y35" s="12"/>
    </row>
    <row r="36" spans="1:25" s="6" customFormat="1" ht="32.1" customHeight="1">
      <c r="A36" s="7"/>
      <c r="B36" s="7"/>
      <c r="C36" s="66"/>
      <c r="D36" s="66"/>
      <c r="E36" s="9"/>
      <c r="F36" s="66"/>
      <c r="G36" s="10"/>
      <c r="H36" s="10"/>
      <c r="I36" s="66"/>
      <c r="J36" s="11"/>
      <c r="K36" s="66"/>
      <c r="L36" s="66"/>
      <c r="M36" s="66"/>
      <c r="N36" s="66"/>
      <c r="O36" s="66"/>
      <c r="P36" s="66"/>
      <c r="Q36" s="66"/>
      <c r="R36" s="66"/>
      <c r="S36" s="66"/>
      <c r="T36" s="66"/>
      <c r="U36" s="66"/>
      <c r="V36" s="66"/>
      <c r="W36" s="66"/>
      <c r="X36" s="66"/>
      <c r="Y36" s="12"/>
    </row>
    <row r="37" spans="1:25" s="6" customFormat="1" ht="32.1" customHeight="1">
      <c r="A37" s="7"/>
      <c r="B37" s="7"/>
      <c r="C37" s="66"/>
      <c r="D37" s="66"/>
      <c r="E37" s="9"/>
      <c r="F37" s="66"/>
      <c r="G37" s="10"/>
      <c r="H37" s="10"/>
      <c r="I37" s="66"/>
      <c r="J37" s="11"/>
      <c r="K37" s="66"/>
      <c r="L37" s="66"/>
      <c r="M37" s="66"/>
      <c r="N37" s="66"/>
      <c r="O37" s="66"/>
      <c r="P37" s="66"/>
      <c r="Q37" s="66"/>
      <c r="R37" s="66"/>
      <c r="S37" s="66"/>
      <c r="T37" s="66"/>
      <c r="U37" s="66"/>
      <c r="V37" s="66"/>
      <c r="W37" s="66"/>
      <c r="X37" s="66"/>
      <c r="Y37" s="12"/>
    </row>
    <row r="38" spans="1:25" s="6" customFormat="1" ht="32.1" customHeight="1">
      <c r="A38" s="7"/>
      <c r="B38" s="7"/>
      <c r="C38" s="66"/>
      <c r="D38" s="66"/>
      <c r="E38" s="9"/>
      <c r="F38" s="66"/>
      <c r="G38" s="10"/>
      <c r="H38" s="10"/>
      <c r="I38" s="66"/>
      <c r="J38" s="11"/>
      <c r="K38" s="66"/>
      <c r="L38" s="66"/>
      <c r="M38" s="66"/>
      <c r="N38" s="66"/>
      <c r="O38" s="66"/>
      <c r="P38" s="66"/>
      <c r="Q38" s="66"/>
      <c r="R38" s="66"/>
      <c r="S38" s="66"/>
      <c r="T38" s="66"/>
      <c r="U38" s="66"/>
      <c r="V38" s="66"/>
      <c r="W38" s="66"/>
      <c r="X38" s="66"/>
      <c r="Y38" s="12"/>
    </row>
    <row r="39" spans="1:25" s="6" customFormat="1" ht="32.1" customHeight="1">
      <c r="A39" s="7"/>
      <c r="B39" s="7"/>
      <c r="C39" s="66"/>
      <c r="D39" s="66"/>
      <c r="E39" s="9"/>
      <c r="F39" s="66"/>
      <c r="G39" s="10"/>
      <c r="H39" s="10"/>
      <c r="I39" s="66"/>
      <c r="J39" s="11"/>
      <c r="K39" s="66"/>
      <c r="L39" s="66"/>
      <c r="M39" s="66"/>
      <c r="N39" s="66"/>
      <c r="O39" s="66"/>
      <c r="P39" s="66"/>
      <c r="Q39" s="66"/>
      <c r="R39" s="66"/>
      <c r="S39" s="66"/>
      <c r="T39" s="66"/>
      <c r="U39" s="66"/>
      <c r="V39" s="66"/>
      <c r="W39" s="66"/>
      <c r="X39" s="66"/>
      <c r="Y39" s="12"/>
    </row>
    <row r="40" spans="1:25" s="6" customFormat="1" ht="32.1" customHeight="1">
      <c r="A40" s="7"/>
      <c r="B40" s="7"/>
      <c r="C40" s="66"/>
      <c r="D40" s="66"/>
      <c r="E40" s="9"/>
      <c r="F40" s="66"/>
      <c r="G40" s="10"/>
      <c r="H40" s="10"/>
      <c r="I40" s="66"/>
      <c r="J40" s="11"/>
      <c r="K40" s="66"/>
      <c r="L40" s="66"/>
      <c r="M40" s="66"/>
      <c r="N40" s="66"/>
      <c r="O40" s="66"/>
      <c r="P40" s="66"/>
      <c r="Q40" s="66"/>
      <c r="R40" s="66"/>
      <c r="S40" s="66"/>
      <c r="T40" s="66"/>
      <c r="U40" s="66"/>
      <c r="V40" s="66"/>
      <c r="W40" s="66"/>
      <c r="X40" s="66"/>
      <c r="Y40" s="12"/>
    </row>
    <row r="41" spans="1:25"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66"/>
      <c r="Y41" s="12"/>
    </row>
    <row r="42" spans="1:25" s="6" customFormat="1" ht="32.1" customHeight="1">
      <c r="A42" s="7"/>
      <c r="B42" s="7"/>
      <c r="C42" s="66"/>
      <c r="D42" s="66"/>
      <c r="E42" s="9"/>
      <c r="F42" s="66"/>
      <c r="G42" s="10"/>
      <c r="H42" s="10"/>
      <c r="I42" s="66"/>
      <c r="J42" s="11"/>
      <c r="K42" s="66"/>
      <c r="L42" s="66"/>
      <c r="M42" s="66"/>
      <c r="N42" s="66"/>
      <c r="O42" s="66"/>
      <c r="P42" s="66"/>
      <c r="Q42" s="66"/>
      <c r="R42" s="66"/>
      <c r="S42" s="66"/>
      <c r="T42" s="66"/>
      <c r="U42" s="66"/>
      <c r="V42" s="66"/>
      <c r="W42" s="66"/>
      <c r="X42" s="66"/>
      <c r="Y42" s="12"/>
    </row>
  </sheetData>
  <mergeCells count="33">
    <mergeCell ref="A6:A7"/>
    <mergeCell ref="B6:B7"/>
    <mergeCell ref="C6:E6"/>
    <mergeCell ref="F6:P6"/>
    <mergeCell ref="Q6:S6"/>
    <mergeCell ref="A1:Y1"/>
    <mergeCell ref="A2:Y2"/>
    <mergeCell ref="A3:Y3"/>
    <mergeCell ref="A4:Y4"/>
    <mergeCell ref="A5:G5"/>
    <mergeCell ref="T6:U6"/>
    <mergeCell ref="V6:W6"/>
    <mergeCell ref="X6:Y7"/>
    <mergeCell ref="F9:G9"/>
    <mergeCell ref="F11:G11"/>
    <mergeCell ref="J9:P9"/>
    <mergeCell ref="F13:G13"/>
    <mergeCell ref="F15:G15"/>
    <mergeCell ref="F17:G17"/>
    <mergeCell ref="J17:P17"/>
    <mergeCell ref="J13:P13"/>
    <mergeCell ref="J15:P15"/>
    <mergeCell ref="F19:G19"/>
    <mergeCell ref="J19:P19"/>
    <mergeCell ref="B22:Y22"/>
    <mergeCell ref="B23:Y23"/>
    <mergeCell ref="B24:Y24"/>
    <mergeCell ref="B21:I21"/>
    <mergeCell ref="B25:Y25"/>
    <mergeCell ref="C27:F27"/>
    <mergeCell ref="M27:N27"/>
    <mergeCell ref="Q27:T30"/>
    <mergeCell ref="K28:O30"/>
  </mergeCells>
  <printOptions horizontalCentered="1"/>
  <pageMargins left="0.39370078740157483" right="0.31496062992125984" top="0.55118110236220474" bottom="0.23622047244094491" header="0" footer="0"/>
  <pageSetup paperSize="9" scale="54" orientation="landscape" errors="blank" verticalDpi="360" r:id="rId1"/>
  <headerFooter alignWithMargins="0"/>
</worksheet>
</file>

<file path=xl/worksheets/sheet18.xml><?xml version="1.0" encoding="utf-8"?>
<worksheet xmlns="http://schemas.openxmlformats.org/spreadsheetml/2006/main" xmlns:r="http://schemas.openxmlformats.org/officeDocument/2006/relationships">
  <sheetPr>
    <tabColor rgb="FF00B050"/>
  </sheetPr>
  <dimension ref="A1:AA30"/>
  <sheetViews>
    <sheetView view="pageBreakPreview" zoomScale="70" zoomScaleSheetLayoutView="70" workbookViewId="0">
      <selection activeCell="AD10" sqref="AD10"/>
    </sheetView>
  </sheetViews>
  <sheetFormatPr defaultColWidth="9.140625" defaultRowHeight="12.75"/>
  <cols>
    <col min="1" max="1" width="4.42578125" style="1" customWidth="1"/>
    <col min="2" max="2" width="5.7109375" style="1" customWidth="1"/>
    <col min="3" max="3" width="10.5703125" style="14" customWidth="1"/>
    <col min="4" max="4" width="11" style="14" customWidth="1"/>
    <col min="5" max="5" width="10.85546875" style="14" customWidth="1"/>
    <col min="6" max="6" width="12.5703125" style="1" customWidth="1"/>
    <col min="7" max="7" width="9.42578125" style="1" customWidth="1"/>
    <col min="8" max="8" width="7.42578125" style="1" customWidth="1"/>
    <col min="9" max="9" width="10.85546875" style="1" customWidth="1"/>
    <col min="10" max="10" width="8.28515625" style="1" customWidth="1"/>
    <col min="11" max="11" width="9.140625" style="1" customWidth="1"/>
    <col min="12" max="12" width="9.42578125" style="1" customWidth="1"/>
    <col min="13" max="13" width="7.5703125" style="1" customWidth="1"/>
    <col min="14" max="14" width="8.28515625" style="1" customWidth="1"/>
    <col min="15" max="15" width="10.140625" style="1" customWidth="1"/>
    <col min="16" max="16" width="12.7109375" style="1" customWidth="1"/>
    <col min="17" max="17" width="10" style="1" customWidth="1"/>
    <col min="18" max="18" width="12.140625" style="1" customWidth="1"/>
    <col min="19" max="19" width="7.7109375" style="1" customWidth="1"/>
    <col min="20" max="23" width="10.5703125" style="1" customWidth="1"/>
    <col min="24" max="24" width="9.42578125" style="1" customWidth="1"/>
    <col min="25" max="25" width="19.2851562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132</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133</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75"/>
      <c r="B5" s="575"/>
      <c r="C5" s="575"/>
      <c r="D5" s="575"/>
      <c r="E5" s="575"/>
      <c r="F5" s="575"/>
      <c r="G5" s="575"/>
      <c r="H5" s="549"/>
      <c r="I5" s="549"/>
      <c r="J5" s="549"/>
      <c r="K5" s="549"/>
      <c r="L5" s="549"/>
      <c r="M5" s="549"/>
      <c r="N5" s="549"/>
      <c r="O5" s="549"/>
      <c r="P5" s="549"/>
      <c r="Q5" s="549"/>
      <c r="R5" s="549"/>
      <c r="S5" s="549"/>
      <c r="T5" s="549"/>
      <c r="U5" s="549"/>
      <c r="V5" s="549"/>
      <c r="W5" s="549"/>
      <c r="X5" s="549"/>
      <c r="Y5" s="549"/>
    </row>
    <row r="6" spans="1:27" s="4" customFormat="1" ht="21.75" customHeight="1">
      <c r="A6" s="594" t="s">
        <v>0</v>
      </c>
      <c r="B6" s="660"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658" t="s">
        <v>4</v>
      </c>
      <c r="Y6" s="659"/>
    </row>
    <row r="7" spans="1:27" s="4" customFormat="1" ht="63" customHeight="1">
      <c r="A7" s="594"/>
      <c r="B7" s="602"/>
      <c r="C7" s="552" t="s">
        <v>29</v>
      </c>
      <c r="D7" s="552" t="s">
        <v>265</v>
      </c>
      <c r="E7" s="552" t="s">
        <v>246</v>
      </c>
      <c r="F7" s="552" t="s">
        <v>7</v>
      </c>
      <c r="G7" s="552" t="s">
        <v>27</v>
      </c>
      <c r="H7" s="136" t="s">
        <v>282</v>
      </c>
      <c r="I7" s="137" t="s">
        <v>9</v>
      </c>
      <c r="J7" s="552" t="s">
        <v>10</v>
      </c>
      <c r="K7" s="137" t="s">
        <v>11</v>
      </c>
      <c r="L7" s="137" t="s">
        <v>12</v>
      </c>
      <c r="M7" s="137" t="s">
        <v>17</v>
      </c>
      <c r="N7" s="137" t="s">
        <v>13</v>
      </c>
      <c r="O7" s="137" t="s">
        <v>26</v>
      </c>
      <c r="P7" s="552" t="s">
        <v>14</v>
      </c>
      <c r="Q7" s="552" t="s">
        <v>35</v>
      </c>
      <c r="R7" s="552" t="s">
        <v>30</v>
      </c>
      <c r="S7" s="552" t="s">
        <v>25</v>
      </c>
      <c r="T7" s="137" t="s">
        <v>287</v>
      </c>
      <c r="U7" s="137" t="s">
        <v>301</v>
      </c>
      <c r="V7" s="137" t="s">
        <v>302</v>
      </c>
      <c r="W7" s="137" t="s">
        <v>290</v>
      </c>
      <c r="X7" s="652"/>
      <c r="Y7" s="653"/>
    </row>
    <row r="8" spans="1:27" s="4" customFormat="1" ht="25.5" customHeight="1">
      <c r="A8" s="149">
        <v>1</v>
      </c>
      <c r="B8" s="149"/>
      <c r="C8" s="149">
        <v>2</v>
      </c>
      <c r="D8" s="149">
        <v>3</v>
      </c>
      <c r="E8" s="149">
        <v>4</v>
      </c>
      <c r="F8" s="149">
        <v>5</v>
      </c>
      <c r="G8" s="149">
        <v>6</v>
      </c>
      <c r="H8" s="149">
        <v>7</v>
      </c>
      <c r="I8" s="149">
        <v>8</v>
      </c>
      <c r="J8" s="149">
        <v>9</v>
      </c>
      <c r="K8" s="149">
        <v>10</v>
      </c>
      <c r="L8" s="149">
        <v>11</v>
      </c>
      <c r="M8" s="149">
        <v>12</v>
      </c>
      <c r="N8" s="149">
        <v>13</v>
      </c>
      <c r="O8" s="149">
        <v>14</v>
      </c>
      <c r="P8" s="149">
        <v>15</v>
      </c>
      <c r="Q8" s="149">
        <v>16</v>
      </c>
      <c r="R8" s="149">
        <v>17</v>
      </c>
      <c r="S8" s="149">
        <v>18</v>
      </c>
      <c r="T8" s="149">
        <v>19</v>
      </c>
      <c r="U8" s="149">
        <v>20</v>
      </c>
      <c r="V8" s="149">
        <v>21</v>
      </c>
      <c r="W8" s="149">
        <v>22</v>
      </c>
      <c r="X8" s="149">
        <v>23</v>
      </c>
      <c r="Y8" s="149">
        <v>24</v>
      </c>
      <c r="Z8" s="22" t="e">
        <f>#REF!-#REF!</f>
        <v>#REF!</v>
      </c>
      <c r="AA8" s="6" t="e">
        <f>Z8*1000</f>
        <v>#REF!</v>
      </c>
    </row>
    <row r="9" spans="1:27" s="6" customFormat="1" ht="61.5" customHeight="1">
      <c r="A9" s="94">
        <v>1</v>
      </c>
      <c r="B9" s="94">
        <v>1</v>
      </c>
      <c r="C9" s="97">
        <v>319.38400000000001</v>
      </c>
      <c r="D9" s="97">
        <v>319.43400000000003</v>
      </c>
      <c r="E9" s="99">
        <v>50</v>
      </c>
      <c r="F9" s="148">
        <v>51.68</v>
      </c>
      <c r="G9" s="384" t="s">
        <v>343</v>
      </c>
      <c r="H9" s="100">
        <v>3.25</v>
      </c>
      <c r="I9" s="104" t="s">
        <v>245</v>
      </c>
      <c r="J9" s="384" t="s">
        <v>344</v>
      </c>
      <c r="K9" s="562" t="s">
        <v>45</v>
      </c>
      <c r="L9" s="563"/>
      <c r="M9" s="563"/>
      <c r="N9" s="563"/>
      <c r="O9" s="563"/>
      <c r="P9" s="564"/>
      <c r="Q9" s="148">
        <v>5.0000000000000001E-3</v>
      </c>
      <c r="R9" s="100">
        <v>0</v>
      </c>
      <c r="S9" s="97">
        <f t="shared" ref="S9:S11" si="0">Q9+R9</f>
        <v>5.0000000000000001E-3</v>
      </c>
      <c r="T9" s="97">
        <v>449.84199999999998</v>
      </c>
      <c r="U9" s="148">
        <v>449.83699999999999</v>
      </c>
      <c r="V9" s="148">
        <v>453.09199999999998</v>
      </c>
      <c r="W9" s="148">
        <v>453.08699999999999</v>
      </c>
      <c r="X9" s="100" t="s">
        <v>19</v>
      </c>
      <c r="Y9" s="51" t="s">
        <v>558</v>
      </c>
      <c r="Z9" s="22">
        <f t="shared" ref="Z9" si="1">D10-C10</f>
        <v>0.39999999999997726</v>
      </c>
      <c r="AA9" s="6">
        <f t="shared" ref="AA9:AA11" si="2">Z9*1000</f>
        <v>399.99999999997726</v>
      </c>
    </row>
    <row r="10" spans="1:27" s="6" customFormat="1" ht="32.25" customHeight="1">
      <c r="A10" s="95">
        <v>2</v>
      </c>
      <c r="B10" s="95">
        <v>2</v>
      </c>
      <c r="C10" s="97">
        <v>319.43400000000003</v>
      </c>
      <c r="D10" s="97">
        <v>319.834</v>
      </c>
      <c r="E10" s="99">
        <f t="shared" ref="E10" si="3">AA9</f>
        <v>399.99999999997726</v>
      </c>
      <c r="F10" s="97">
        <v>51.68</v>
      </c>
      <c r="G10" s="100">
        <v>11.6</v>
      </c>
      <c r="H10" s="100">
        <v>3.25</v>
      </c>
      <c r="I10" s="104" t="s">
        <v>245</v>
      </c>
      <c r="J10" s="100" t="s">
        <v>21</v>
      </c>
      <c r="K10" s="148">
        <v>53.54</v>
      </c>
      <c r="L10" s="148">
        <v>23.318000000000001</v>
      </c>
      <c r="M10" s="148">
        <v>2.2959999999999998</v>
      </c>
      <c r="N10" s="148">
        <v>1.7410000000000001</v>
      </c>
      <c r="O10" s="148">
        <v>0.96699999999999997</v>
      </c>
      <c r="P10" s="148">
        <v>51.774000000000001</v>
      </c>
      <c r="Q10" s="175">
        <v>0.04</v>
      </c>
      <c r="R10" s="100">
        <v>0</v>
      </c>
      <c r="S10" s="97">
        <f t="shared" si="0"/>
        <v>0.04</v>
      </c>
      <c r="T10" s="97">
        <v>449.83699999999999</v>
      </c>
      <c r="U10" s="148">
        <v>449.79700000000003</v>
      </c>
      <c r="V10" s="148">
        <v>453.08699999999999</v>
      </c>
      <c r="W10" s="148">
        <v>453.04700000000003</v>
      </c>
      <c r="X10" s="550" t="s">
        <v>669</v>
      </c>
      <c r="Y10" s="51"/>
      <c r="Z10" s="22" t="e">
        <f>#REF!-#REF!</f>
        <v>#REF!</v>
      </c>
      <c r="AA10" s="6" t="e">
        <f t="shared" si="2"/>
        <v>#REF!</v>
      </c>
    </row>
    <row r="11" spans="1:27" s="6" customFormat="1" ht="84" customHeight="1">
      <c r="A11" s="94">
        <v>3</v>
      </c>
      <c r="B11" s="94">
        <v>3</v>
      </c>
      <c r="C11" s="97">
        <v>319.834</v>
      </c>
      <c r="D11" s="97" t="s">
        <v>134</v>
      </c>
      <c r="E11" s="99">
        <v>50</v>
      </c>
      <c r="F11" s="97">
        <v>51.68</v>
      </c>
      <c r="G11" s="384" t="s">
        <v>557</v>
      </c>
      <c r="H11" s="100">
        <v>3.25</v>
      </c>
      <c r="I11" s="104" t="s">
        <v>245</v>
      </c>
      <c r="J11" s="100" t="s">
        <v>21</v>
      </c>
      <c r="K11" s="562" t="s">
        <v>45</v>
      </c>
      <c r="L11" s="563"/>
      <c r="M11" s="563"/>
      <c r="N11" s="563"/>
      <c r="O11" s="563"/>
      <c r="P11" s="564"/>
      <c r="Q11" s="148">
        <v>7.0000000000000001E-3</v>
      </c>
      <c r="R11" s="100">
        <v>0</v>
      </c>
      <c r="S11" s="97">
        <f t="shared" si="0"/>
        <v>7.0000000000000001E-3</v>
      </c>
      <c r="T11" s="97">
        <v>449.79700000000003</v>
      </c>
      <c r="U11" s="148">
        <v>449.79</v>
      </c>
      <c r="V11" s="148">
        <v>453.04700000000003</v>
      </c>
      <c r="W11" s="148">
        <v>453.04</v>
      </c>
      <c r="X11" s="100"/>
      <c r="Y11" s="51" t="s">
        <v>559</v>
      </c>
      <c r="Z11" s="22" t="e">
        <f>#REF!-#REF!</f>
        <v>#REF!</v>
      </c>
      <c r="AA11" s="6" t="e">
        <f t="shared" si="2"/>
        <v>#REF!</v>
      </c>
    </row>
    <row r="12" spans="1:27" s="6" customFormat="1" ht="21.75" customHeight="1">
      <c r="A12" s="7"/>
      <c r="B12" s="657" t="s">
        <v>102</v>
      </c>
      <c r="C12" s="657"/>
      <c r="D12" s="657"/>
      <c r="E12" s="657"/>
      <c r="F12" s="657"/>
      <c r="G12" s="657"/>
      <c r="H12" s="657"/>
      <c r="I12" s="657"/>
      <c r="J12" s="19"/>
      <c r="K12" s="18"/>
      <c r="L12" s="18"/>
      <c r="M12" s="18"/>
      <c r="N12" s="18"/>
      <c r="O12" s="18"/>
      <c r="P12" s="18"/>
      <c r="Q12" s="18"/>
      <c r="R12" s="18"/>
      <c r="S12" s="18"/>
      <c r="T12" s="18"/>
      <c r="U12" s="18"/>
      <c r="V12" s="18"/>
      <c r="W12" s="18"/>
      <c r="X12" s="18"/>
      <c r="Y12" s="12"/>
    </row>
    <row r="13" spans="1:27" s="6" customFormat="1" ht="39.75" customHeight="1">
      <c r="A13" s="7"/>
      <c r="B13" s="654" t="s">
        <v>342</v>
      </c>
      <c r="C13" s="654"/>
      <c r="D13" s="654"/>
      <c r="E13" s="654"/>
      <c r="F13" s="654"/>
      <c r="G13" s="654"/>
      <c r="H13" s="654"/>
      <c r="I13" s="654"/>
      <c r="J13" s="654"/>
      <c r="K13" s="654"/>
      <c r="L13" s="654"/>
      <c r="M13" s="654"/>
      <c r="N13" s="654"/>
      <c r="O13" s="654"/>
      <c r="P13" s="654"/>
      <c r="Q13" s="654"/>
      <c r="R13" s="654"/>
      <c r="S13" s="654"/>
      <c r="T13" s="654"/>
      <c r="U13" s="654"/>
      <c r="V13" s="654"/>
      <c r="W13" s="654"/>
      <c r="X13" s="654"/>
      <c r="Y13" s="654"/>
    </row>
    <row r="14" spans="1:27" s="6" customFormat="1" ht="41.25" customHeight="1">
      <c r="A14" s="7"/>
      <c r="B14" s="654"/>
      <c r="C14" s="654"/>
      <c r="D14" s="654"/>
      <c r="E14" s="654"/>
      <c r="F14" s="654"/>
      <c r="G14" s="654"/>
      <c r="H14" s="654"/>
      <c r="I14" s="654"/>
      <c r="J14" s="654"/>
      <c r="K14" s="654"/>
      <c r="L14" s="654"/>
      <c r="M14" s="654"/>
      <c r="N14" s="654"/>
      <c r="O14" s="654"/>
      <c r="P14" s="654"/>
      <c r="Q14" s="654"/>
      <c r="R14" s="654"/>
      <c r="S14" s="654"/>
      <c r="T14" s="654"/>
      <c r="U14" s="654"/>
      <c r="V14" s="654"/>
      <c r="W14" s="654"/>
      <c r="X14" s="654"/>
      <c r="Y14" s="654"/>
    </row>
    <row r="15" spans="1:27" s="6" customFormat="1" ht="31.5" customHeight="1">
      <c r="A15" s="7"/>
      <c r="B15" s="7"/>
      <c r="C15" s="566"/>
      <c r="D15" s="566"/>
      <c r="E15" s="566"/>
      <c r="F15" s="566"/>
      <c r="G15" s="16"/>
      <c r="H15" s="10"/>
      <c r="I15" s="30"/>
      <c r="J15" s="11"/>
      <c r="K15" s="646" t="s">
        <v>135</v>
      </c>
      <c r="L15" s="646"/>
      <c r="M15" s="646"/>
      <c r="N15" s="646"/>
      <c r="O15" s="646"/>
      <c r="P15" s="16"/>
      <c r="Q15" s="646" t="s">
        <v>136</v>
      </c>
      <c r="R15" s="646"/>
      <c r="S15" s="646"/>
      <c r="T15" s="646"/>
      <c r="U15" s="66"/>
      <c r="V15" s="66"/>
      <c r="W15" s="66"/>
      <c r="X15" s="66"/>
      <c r="Y15" s="12"/>
    </row>
    <row r="16" spans="1:27" s="6" customFormat="1" ht="32.1" customHeight="1">
      <c r="A16" s="7"/>
      <c r="B16" s="7"/>
      <c r="C16" s="66"/>
      <c r="D16" s="66"/>
      <c r="E16" s="9"/>
      <c r="F16" s="66"/>
      <c r="G16" s="10"/>
      <c r="H16" s="10"/>
      <c r="I16" s="30"/>
      <c r="J16" s="11"/>
      <c r="K16" s="646"/>
      <c r="L16" s="646"/>
      <c r="M16" s="646"/>
      <c r="N16" s="646"/>
      <c r="O16" s="646"/>
      <c r="P16" s="16"/>
      <c r="Q16" s="646"/>
      <c r="R16" s="646"/>
      <c r="S16" s="646"/>
      <c r="T16" s="646"/>
      <c r="U16" s="66"/>
      <c r="V16" s="66"/>
      <c r="W16" s="66"/>
      <c r="X16" s="66"/>
      <c r="Y16" s="12"/>
    </row>
    <row r="17" spans="1:25" s="6" customFormat="1" ht="32.1" customHeight="1">
      <c r="A17" s="7"/>
      <c r="B17" s="7"/>
      <c r="C17" s="66"/>
      <c r="D17" s="66"/>
      <c r="E17" s="9"/>
      <c r="F17" s="66"/>
      <c r="G17" s="10"/>
      <c r="H17" s="10"/>
      <c r="I17" s="30"/>
      <c r="J17" s="11"/>
      <c r="K17" s="646"/>
      <c r="L17" s="646"/>
      <c r="M17" s="646"/>
      <c r="N17" s="646"/>
      <c r="O17" s="646"/>
      <c r="P17" s="16"/>
      <c r="Q17" s="646"/>
      <c r="R17" s="646"/>
      <c r="S17" s="646"/>
      <c r="T17" s="646"/>
      <c r="U17" s="66"/>
      <c r="V17" s="66"/>
      <c r="W17" s="66"/>
      <c r="X17" s="66"/>
      <c r="Y17" s="12"/>
    </row>
    <row r="18" spans="1:25" s="6" customFormat="1" ht="44.25" customHeight="1">
      <c r="A18" s="7"/>
      <c r="B18" s="7"/>
      <c r="C18" s="66"/>
      <c r="D18" s="66"/>
      <c r="E18" s="9"/>
      <c r="F18" s="66"/>
      <c r="G18" s="10"/>
      <c r="H18" s="10"/>
      <c r="I18" s="66"/>
      <c r="J18" s="11" t="s">
        <v>22</v>
      </c>
      <c r="K18" s="646"/>
      <c r="L18" s="646"/>
      <c r="M18" s="646"/>
      <c r="N18" s="646"/>
      <c r="O18" s="646"/>
      <c r="P18" s="16"/>
      <c r="Q18" s="646"/>
      <c r="R18" s="646"/>
      <c r="S18" s="646"/>
      <c r="T18" s="646"/>
      <c r="U18" s="66"/>
      <c r="V18" s="66"/>
      <c r="W18" s="66"/>
      <c r="X18" s="66"/>
      <c r="Y18" s="12"/>
    </row>
    <row r="19" spans="1:25" s="6" customFormat="1" ht="32.1" customHeight="1">
      <c r="A19" s="7"/>
      <c r="B19" s="7"/>
      <c r="C19" s="66"/>
      <c r="D19" s="66"/>
      <c r="E19" s="9"/>
      <c r="F19" s="66"/>
      <c r="G19" s="10"/>
      <c r="H19" s="10"/>
      <c r="I19" s="66"/>
      <c r="J19" s="11" t="s">
        <v>15</v>
      </c>
      <c r="K19" s="66"/>
      <c r="L19" s="66"/>
      <c r="M19" s="66"/>
      <c r="N19" s="66"/>
      <c r="O19" s="66"/>
      <c r="P19" s="66"/>
      <c r="Q19" s="66"/>
      <c r="R19" s="66"/>
      <c r="S19" s="66"/>
      <c r="T19" s="66"/>
      <c r="U19" s="66"/>
      <c r="V19" s="66"/>
      <c r="W19" s="66"/>
      <c r="X19" s="66"/>
      <c r="Y19" s="12"/>
    </row>
    <row r="20" spans="1:25" s="6" customFormat="1" ht="32.1" customHeight="1">
      <c r="A20" s="7"/>
      <c r="B20" s="7"/>
      <c r="C20" s="66"/>
      <c r="D20" s="66"/>
      <c r="E20" s="9"/>
      <c r="F20" s="66"/>
      <c r="G20" s="10"/>
      <c r="H20" s="10"/>
      <c r="I20" s="66"/>
      <c r="J20" s="11"/>
      <c r="K20" s="66"/>
      <c r="L20" s="66"/>
      <c r="M20" s="66"/>
      <c r="N20" s="66"/>
      <c r="O20" s="66"/>
      <c r="P20" s="66"/>
      <c r="Q20" s="66"/>
      <c r="R20" s="66"/>
      <c r="S20" s="66"/>
      <c r="T20" s="66"/>
      <c r="U20" s="66"/>
      <c r="V20" s="66"/>
      <c r="W20" s="66"/>
      <c r="X20" s="66"/>
      <c r="Y20" s="12"/>
    </row>
    <row r="21" spans="1:25" s="6" customFormat="1" ht="32.1" customHeight="1">
      <c r="A21" s="7"/>
      <c r="B21" s="7"/>
      <c r="C21" s="66"/>
      <c r="D21" s="66"/>
      <c r="E21" s="9"/>
      <c r="F21" s="66"/>
      <c r="G21" s="10"/>
      <c r="H21" s="10"/>
      <c r="I21" s="66"/>
      <c r="J21" s="11"/>
      <c r="K21" s="66"/>
      <c r="L21" s="66"/>
      <c r="M21" s="66"/>
      <c r="N21" s="66"/>
      <c r="O21" s="66"/>
      <c r="P21" s="66"/>
      <c r="Q21" s="66"/>
      <c r="R21" s="66"/>
      <c r="S21" s="66"/>
      <c r="T21" s="66"/>
      <c r="U21" s="66"/>
      <c r="V21" s="66"/>
      <c r="W21" s="66"/>
      <c r="X21" s="66"/>
      <c r="Y21" s="12"/>
    </row>
    <row r="22" spans="1:25"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66"/>
      <c r="Y22" s="12"/>
    </row>
    <row r="23" spans="1:25"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66"/>
      <c r="Y23" s="12"/>
    </row>
    <row r="24" spans="1:25"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66"/>
      <c r="Y24" s="12"/>
    </row>
    <row r="25" spans="1:25"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66"/>
      <c r="Y25" s="12"/>
    </row>
    <row r="26" spans="1:25"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66"/>
      <c r="Y26" s="12"/>
    </row>
    <row r="27" spans="1:25"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66"/>
      <c r="Y27" s="12"/>
    </row>
    <row r="28" spans="1:25"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66"/>
      <c r="Y28" s="12"/>
    </row>
    <row r="29" spans="1:25" s="6" customFormat="1" ht="32.1" customHeight="1">
      <c r="A29" s="7"/>
      <c r="B29" s="7"/>
      <c r="C29" s="66"/>
      <c r="D29" s="66"/>
      <c r="E29" s="9"/>
      <c r="F29" s="66"/>
      <c r="G29" s="10"/>
      <c r="H29" s="10"/>
      <c r="I29" s="66"/>
      <c r="J29" s="11"/>
      <c r="K29" s="66"/>
      <c r="L29" s="66"/>
      <c r="M29" s="66"/>
      <c r="N29" s="66"/>
      <c r="O29" s="66"/>
      <c r="P29" s="66"/>
      <c r="Q29" s="66"/>
      <c r="R29" s="66"/>
      <c r="S29" s="66"/>
      <c r="T29" s="66"/>
      <c r="U29" s="66"/>
      <c r="V29" s="66"/>
      <c r="W29" s="66"/>
      <c r="X29" s="66"/>
      <c r="Y29" s="12"/>
    </row>
    <row r="30" spans="1:25" s="6" customFormat="1" ht="32.1" customHeight="1">
      <c r="A30" s="7"/>
      <c r="B30" s="7"/>
      <c r="C30" s="66"/>
      <c r="D30" s="66"/>
      <c r="E30" s="9"/>
      <c r="F30" s="66"/>
      <c r="G30" s="10"/>
      <c r="H30" s="10"/>
      <c r="I30" s="66"/>
      <c r="J30" s="11"/>
      <c r="K30" s="66"/>
      <c r="L30" s="66"/>
      <c r="M30" s="66"/>
      <c r="N30" s="66"/>
      <c r="O30" s="66"/>
      <c r="P30" s="66"/>
      <c r="Q30" s="66"/>
      <c r="R30" s="66"/>
      <c r="S30" s="66"/>
      <c r="T30" s="66"/>
      <c r="U30" s="66"/>
      <c r="V30" s="66"/>
      <c r="W30" s="66"/>
      <c r="X30" s="66"/>
      <c r="Y30" s="12"/>
    </row>
  </sheetData>
  <mergeCells count="21">
    <mergeCell ref="A6:A7"/>
    <mergeCell ref="B6:B7"/>
    <mergeCell ref="C6:E6"/>
    <mergeCell ref="F6:P6"/>
    <mergeCell ref="Q6:S6"/>
    <mergeCell ref="A1:Y1"/>
    <mergeCell ref="A2:Y2"/>
    <mergeCell ref="A3:Y3"/>
    <mergeCell ref="A4:Y4"/>
    <mergeCell ref="A5:G5"/>
    <mergeCell ref="K11:P11"/>
    <mergeCell ref="T6:U6"/>
    <mergeCell ref="V6:W6"/>
    <mergeCell ref="X6:Y7"/>
    <mergeCell ref="K9:P9"/>
    <mergeCell ref="B12:I12"/>
    <mergeCell ref="B13:Y13"/>
    <mergeCell ref="B14:Y14"/>
    <mergeCell ref="C15:F15"/>
    <mergeCell ref="Q15:T18"/>
    <mergeCell ref="K15:O18"/>
  </mergeCells>
  <printOptions horizontalCentered="1"/>
  <pageMargins left="0.39370078740157483" right="0.31496062992125984" top="0.78740157480314965" bottom="0.51181102362204722" header="0" footer="0"/>
  <pageSetup paperSize="9" scale="54" orientation="landscape" errors="blank" verticalDpi="360" r:id="rId1"/>
  <headerFooter alignWithMargins="0"/>
</worksheet>
</file>

<file path=xl/worksheets/sheet19.xml><?xml version="1.0" encoding="utf-8"?>
<worksheet xmlns="http://schemas.openxmlformats.org/spreadsheetml/2006/main" xmlns:r="http://schemas.openxmlformats.org/officeDocument/2006/relationships">
  <sheetPr>
    <tabColor rgb="FF00B050"/>
  </sheetPr>
  <dimension ref="A1:X63"/>
  <sheetViews>
    <sheetView view="pageBreakPreview" topLeftCell="A4" zoomScale="80" zoomScaleSheetLayoutView="80" workbookViewId="0">
      <selection activeCell="S49" sqref="S49"/>
    </sheetView>
  </sheetViews>
  <sheetFormatPr defaultColWidth="9.140625" defaultRowHeight="12.75"/>
  <cols>
    <col min="1" max="1" width="4.42578125" style="1" customWidth="1"/>
    <col min="2" max="2" width="6" style="1" customWidth="1"/>
    <col min="3" max="3" width="11" style="14" customWidth="1"/>
    <col min="4" max="4" width="11.140625" style="14" customWidth="1"/>
    <col min="5" max="5" width="10.85546875" style="14" customWidth="1"/>
    <col min="6" max="6" width="12.140625" style="1" customWidth="1"/>
    <col min="7" max="7" width="7.85546875" style="1" customWidth="1"/>
    <col min="8" max="8" width="7.42578125" style="1" customWidth="1"/>
    <col min="9" max="9" width="11.28515625" style="1" customWidth="1"/>
    <col min="10" max="10" width="9.140625" style="1" customWidth="1"/>
    <col min="11" max="11" width="9" style="1" customWidth="1"/>
    <col min="12" max="12" width="10.42578125" style="1" customWidth="1"/>
    <col min="13" max="13" width="12.5703125" style="1" customWidth="1"/>
    <col min="14" max="14" width="10.42578125" style="1" customWidth="1"/>
    <col min="15" max="15" width="12.85546875" style="1" customWidth="1"/>
    <col min="16" max="16" width="9.140625" style="1" customWidth="1"/>
    <col min="17" max="20" width="10.5703125" style="1" customWidth="1"/>
    <col min="21" max="21" width="18.28515625" style="14" customWidth="1"/>
    <col min="22" max="22" width="25" style="1" customWidth="1"/>
    <col min="23" max="16384" width="9.140625" style="1"/>
  </cols>
  <sheetData>
    <row r="1" spans="1:24"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row>
    <row r="2" spans="1:24"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row>
    <row r="3" spans="1:24" s="15" customFormat="1" ht="15.75" customHeight="1">
      <c r="A3" s="570" t="s">
        <v>151</v>
      </c>
      <c r="B3" s="570"/>
      <c r="C3" s="570"/>
      <c r="D3" s="570"/>
      <c r="E3" s="570"/>
      <c r="F3" s="570"/>
      <c r="G3" s="570"/>
      <c r="H3" s="570"/>
      <c r="I3" s="570"/>
      <c r="J3" s="570"/>
      <c r="K3" s="570"/>
      <c r="L3" s="570"/>
      <c r="M3" s="570"/>
      <c r="N3" s="570"/>
      <c r="O3" s="570"/>
      <c r="P3" s="570"/>
      <c r="Q3" s="570"/>
      <c r="R3" s="570"/>
      <c r="S3" s="570"/>
      <c r="T3" s="570"/>
      <c r="U3" s="570"/>
      <c r="V3" s="570"/>
      <c r="W3" s="85"/>
    </row>
    <row r="4" spans="1:24" s="3" customFormat="1" ht="21.95" customHeight="1">
      <c r="A4" s="572" t="s">
        <v>152</v>
      </c>
      <c r="B4" s="572"/>
      <c r="C4" s="572"/>
      <c r="D4" s="572"/>
      <c r="E4" s="572"/>
      <c r="F4" s="572"/>
      <c r="G4" s="572"/>
      <c r="H4" s="572"/>
      <c r="I4" s="572"/>
      <c r="J4" s="572"/>
      <c r="K4" s="572"/>
      <c r="L4" s="572"/>
      <c r="M4" s="572"/>
      <c r="N4" s="572"/>
      <c r="O4" s="572"/>
      <c r="P4" s="572"/>
      <c r="Q4" s="572"/>
      <c r="R4" s="572"/>
      <c r="S4" s="572"/>
      <c r="T4" s="572"/>
      <c r="U4" s="572"/>
      <c r="V4" s="572"/>
    </row>
    <row r="5" spans="1:24" s="3" customFormat="1" ht="17.25" customHeight="1">
      <c r="A5" s="586"/>
      <c r="B5" s="586"/>
      <c r="C5" s="586"/>
      <c r="D5" s="586"/>
      <c r="E5" s="586"/>
      <c r="F5" s="586"/>
      <c r="G5" s="586"/>
      <c r="H5" s="20"/>
      <c r="I5" s="20"/>
      <c r="J5" s="20"/>
      <c r="K5" s="20"/>
      <c r="L5" s="20"/>
      <c r="M5" s="20"/>
      <c r="N5" s="20"/>
      <c r="O5" s="20"/>
      <c r="P5" s="20"/>
      <c r="Q5" s="20"/>
      <c r="R5" s="20"/>
      <c r="S5" s="20"/>
      <c r="T5" s="20"/>
      <c r="U5" s="20"/>
      <c r="V5" s="20"/>
    </row>
    <row r="6" spans="1:24" s="4" customFormat="1" ht="21.75" customHeight="1">
      <c r="A6" s="594" t="s">
        <v>0</v>
      </c>
      <c r="B6" s="594" t="s">
        <v>95</v>
      </c>
      <c r="C6" s="594" t="s">
        <v>1</v>
      </c>
      <c r="D6" s="594"/>
      <c r="E6" s="594"/>
      <c r="F6" s="594" t="s">
        <v>2</v>
      </c>
      <c r="G6" s="594"/>
      <c r="H6" s="594"/>
      <c r="I6" s="594"/>
      <c r="J6" s="594"/>
      <c r="K6" s="594"/>
      <c r="L6" s="594"/>
      <c r="M6" s="594"/>
      <c r="N6" s="594" t="s">
        <v>37</v>
      </c>
      <c r="O6" s="594"/>
      <c r="P6" s="594"/>
      <c r="Q6" s="592" t="s">
        <v>36</v>
      </c>
      <c r="R6" s="592"/>
      <c r="S6" s="592" t="s">
        <v>3</v>
      </c>
      <c r="T6" s="592"/>
      <c r="U6" s="592" t="s">
        <v>4</v>
      </c>
      <c r="V6" s="592"/>
    </row>
    <row r="7" spans="1:24" s="4" customFormat="1" ht="50.25" customHeight="1">
      <c r="A7" s="594"/>
      <c r="B7" s="594"/>
      <c r="C7" s="149" t="s">
        <v>29</v>
      </c>
      <c r="D7" s="149" t="s">
        <v>265</v>
      </c>
      <c r="E7" s="149" t="s">
        <v>246</v>
      </c>
      <c r="F7" s="149" t="s">
        <v>7</v>
      </c>
      <c r="G7" s="149" t="s">
        <v>27</v>
      </c>
      <c r="H7" s="136" t="s">
        <v>282</v>
      </c>
      <c r="I7" s="137" t="s">
        <v>9</v>
      </c>
      <c r="J7" s="149" t="s">
        <v>10</v>
      </c>
      <c r="K7" s="137" t="s">
        <v>154</v>
      </c>
      <c r="L7" s="137" t="s">
        <v>26</v>
      </c>
      <c r="M7" s="149" t="s">
        <v>14</v>
      </c>
      <c r="N7" s="149" t="s">
        <v>35</v>
      </c>
      <c r="O7" s="149" t="s">
        <v>30</v>
      </c>
      <c r="P7" s="149" t="s">
        <v>25</v>
      </c>
      <c r="Q7" s="137" t="s">
        <v>287</v>
      </c>
      <c r="R7" s="137" t="s">
        <v>301</v>
      </c>
      <c r="S7" s="137" t="s">
        <v>302</v>
      </c>
      <c r="T7" s="137" t="s">
        <v>290</v>
      </c>
      <c r="U7" s="592"/>
      <c r="V7" s="592"/>
    </row>
    <row r="8" spans="1:24" s="4" customFormat="1" ht="25.5" customHeight="1">
      <c r="A8" s="150">
        <v>1</v>
      </c>
      <c r="B8" s="150"/>
      <c r="C8" s="150">
        <v>2</v>
      </c>
      <c r="D8" s="150">
        <v>3</v>
      </c>
      <c r="E8" s="150">
        <v>4</v>
      </c>
      <c r="F8" s="150">
        <v>5</v>
      </c>
      <c r="G8" s="150">
        <v>6</v>
      </c>
      <c r="H8" s="150">
        <v>7</v>
      </c>
      <c r="I8" s="150">
        <v>8</v>
      </c>
      <c r="J8" s="150">
        <v>9</v>
      </c>
      <c r="K8" s="150">
        <v>10</v>
      </c>
      <c r="L8" s="150">
        <v>14</v>
      </c>
      <c r="M8" s="150">
        <v>15</v>
      </c>
      <c r="N8" s="150">
        <v>16</v>
      </c>
      <c r="O8" s="150">
        <v>17</v>
      </c>
      <c r="P8" s="150">
        <v>18</v>
      </c>
      <c r="Q8" s="150">
        <v>19</v>
      </c>
      <c r="R8" s="150">
        <v>20</v>
      </c>
      <c r="S8" s="150">
        <v>21</v>
      </c>
      <c r="T8" s="150">
        <v>22</v>
      </c>
      <c r="U8" s="150">
        <v>23</v>
      </c>
      <c r="V8" s="150">
        <v>24</v>
      </c>
      <c r="W8" s="22" t="e">
        <f>#REF!-#REF!</f>
        <v>#REF!</v>
      </c>
      <c r="X8" s="6" t="e">
        <f>W8*1000</f>
        <v>#REF!</v>
      </c>
    </row>
    <row r="9" spans="1:24" s="6" customFormat="1" ht="54" customHeight="1">
      <c r="A9" s="95">
        <v>1</v>
      </c>
      <c r="B9" s="95"/>
      <c r="C9" s="128">
        <v>320</v>
      </c>
      <c r="D9" s="128">
        <v>329.45</v>
      </c>
      <c r="E9" s="99"/>
      <c r="F9" s="97">
        <v>51.68</v>
      </c>
      <c r="G9" s="100">
        <v>10.3</v>
      </c>
      <c r="H9" s="100">
        <v>3.25</v>
      </c>
      <c r="I9" s="176">
        <v>6500</v>
      </c>
      <c r="J9" s="100" t="s">
        <v>16</v>
      </c>
      <c r="K9" s="177">
        <v>1.7999999999999999E-2</v>
      </c>
      <c r="L9" s="148"/>
      <c r="M9" s="148"/>
      <c r="N9" s="148"/>
      <c r="O9" s="100"/>
      <c r="P9" s="97"/>
      <c r="Q9" s="97"/>
      <c r="R9" s="97">
        <v>448.29500000000002</v>
      </c>
      <c r="S9" s="148"/>
      <c r="T9" s="148">
        <v>451.54500000000002</v>
      </c>
      <c r="U9" s="626" t="s">
        <v>155</v>
      </c>
      <c r="V9" s="626"/>
      <c r="W9" s="22">
        <f t="shared" ref="W9:W12" si="0">D10-C10</f>
        <v>5.0000000000011369E-2</v>
      </c>
      <c r="X9" s="6">
        <f t="shared" ref="X9:X21" si="1">W9*1000</f>
        <v>50.000000000011369</v>
      </c>
    </row>
    <row r="10" spans="1:24" s="6" customFormat="1" ht="27.75" customHeight="1">
      <c r="A10" s="95">
        <v>2</v>
      </c>
      <c r="B10" s="95"/>
      <c r="C10" s="128">
        <v>329.45</v>
      </c>
      <c r="D10" s="128">
        <v>329.5</v>
      </c>
      <c r="E10" s="99">
        <f>(D10-C10)*1000</f>
        <v>50.000000000011369</v>
      </c>
      <c r="F10" s="622" t="s">
        <v>18</v>
      </c>
      <c r="G10" s="622"/>
      <c r="H10" s="100">
        <v>3.25</v>
      </c>
      <c r="I10" s="141" t="s">
        <v>358</v>
      </c>
      <c r="J10" s="106"/>
      <c r="K10" s="591"/>
      <c r="L10" s="591"/>
      <c r="M10" s="591"/>
      <c r="N10" s="148">
        <v>8.0000000000000002E-3</v>
      </c>
      <c r="O10" s="100">
        <v>0</v>
      </c>
      <c r="P10" s="97">
        <f t="shared" ref="P10:P21" si="2">N10+O10</f>
        <v>8.0000000000000002E-3</v>
      </c>
      <c r="Q10" s="97">
        <f>R9</f>
        <v>448.29500000000002</v>
      </c>
      <c r="R10" s="148">
        <v>448.28699999999998</v>
      </c>
      <c r="S10" s="148">
        <f>T9</f>
        <v>451.54500000000002</v>
      </c>
      <c r="T10" s="148">
        <v>451.53699999999998</v>
      </c>
      <c r="U10" s="27"/>
      <c r="V10" s="52"/>
      <c r="W10" s="22">
        <f t="shared" si="0"/>
        <v>0.55000000000001137</v>
      </c>
      <c r="X10" s="6">
        <f t="shared" si="1"/>
        <v>550.00000000001137</v>
      </c>
    </row>
    <row r="11" spans="1:24" s="6" customFormat="1" ht="50.25" customHeight="1">
      <c r="A11" s="95">
        <v>3</v>
      </c>
      <c r="B11" s="95"/>
      <c r="C11" s="128">
        <f>D10</f>
        <v>329.5</v>
      </c>
      <c r="D11" s="128">
        <v>330.05</v>
      </c>
      <c r="E11" s="99">
        <f>(D11-C11)*1000</f>
        <v>550.00000000001137</v>
      </c>
      <c r="F11" s="97">
        <v>51.68</v>
      </c>
      <c r="G11" s="100">
        <v>11.6</v>
      </c>
      <c r="H11" s="100">
        <v>3.25</v>
      </c>
      <c r="I11" s="141" t="s">
        <v>359</v>
      </c>
      <c r="J11" s="100" t="s">
        <v>153</v>
      </c>
      <c r="K11" s="148">
        <f>K9</f>
        <v>1.7999999999999999E-2</v>
      </c>
      <c r="L11" s="148">
        <v>1.2070000000000001</v>
      </c>
      <c r="M11" s="148">
        <v>51.88</v>
      </c>
      <c r="N11" s="148">
        <v>8.6999999999999994E-2</v>
      </c>
      <c r="O11" s="100">
        <v>0</v>
      </c>
      <c r="P11" s="97">
        <f t="shared" si="2"/>
        <v>8.6999999999999994E-2</v>
      </c>
      <c r="Q11" s="97">
        <f t="shared" ref="Q11:Q13" si="3">R10</f>
        <v>448.28699999999998</v>
      </c>
      <c r="R11" s="148">
        <v>448.20100000000002</v>
      </c>
      <c r="S11" s="148">
        <f t="shared" ref="S11:S13" si="4">T10</f>
        <v>451.53699999999998</v>
      </c>
      <c r="T11" s="148">
        <v>451.45100000000002</v>
      </c>
      <c r="U11" s="27" t="s">
        <v>156</v>
      </c>
      <c r="V11" s="51"/>
      <c r="W11" s="22">
        <f t="shared" si="0"/>
        <v>5.0000000000011369E-2</v>
      </c>
      <c r="X11" s="6">
        <f t="shared" si="1"/>
        <v>50.000000000011369</v>
      </c>
    </row>
    <row r="12" spans="1:24" s="6" customFormat="1" ht="27.75" customHeight="1">
      <c r="A12" s="95">
        <v>4</v>
      </c>
      <c r="B12" s="95"/>
      <c r="C12" s="128">
        <f>D11</f>
        <v>330.05</v>
      </c>
      <c r="D12" s="128">
        <v>330.1</v>
      </c>
      <c r="E12" s="99">
        <f>(D12-C12)*1000</f>
        <v>50.000000000011369</v>
      </c>
      <c r="F12" s="590" t="s">
        <v>18</v>
      </c>
      <c r="G12" s="590"/>
      <c r="H12" s="100">
        <v>3.25</v>
      </c>
      <c r="I12" s="141" t="s">
        <v>360</v>
      </c>
      <c r="J12" s="106"/>
      <c r="K12" s="179"/>
      <c r="L12" s="179"/>
      <c r="M12" s="179"/>
      <c r="N12" s="148">
        <v>7.0000000000000001E-3</v>
      </c>
      <c r="O12" s="100">
        <v>0</v>
      </c>
      <c r="P12" s="97">
        <f t="shared" si="2"/>
        <v>7.0000000000000001E-3</v>
      </c>
      <c r="Q12" s="97">
        <f t="shared" si="3"/>
        <v>448.20100000000002</v>
      </c>
      <c r="R12" s="148">
        <v>448.19400000000002</v>
      </c>
      <c r="S12" s="148">
        <f t="shared" si="4"/>
        <v>451.45100000000002</v>
      </c>
      <c r="T12" s="148">
        <v>451.44400000000002</v>
      </c>
      <c r="U12" s="23" t="s">
        <v>19</v>
      </c>
      <c r="V12" s="52"/>
      <c r="W12" s="22">
        <f t="shared" si="0"/>
        <v>0.42499999999995453</v>
      </c>
      <c r="X12" s="6">
        <f t="shared" si="1"/>
        <v>424.99999999995453</v>
      </c>
    </row>
    <row r="13" spans="1:24" s="6" customFormat="1" ht="90">
      <c r="A13" s="95">
        <v>5</v>
      </c>
      <c r="B13" s="95"/>
      <c r="C13" s="128">
        <f>D12</f>
        <v>330.1</v>
      </c>
      <c r="D13" s="128">
        <v>330.52499999999998</v>
      </c>
      <c r="E13" s="99">
        <v>425</v>
      </c>
      <c r="F13" s="97">
        <v>51.68</v>
      </c>
      <c r="G13" s="100">
        <v>11.4</v>
      </c>
      <c r="H13" s="100">
        <v>3.25</v>
      </c>
      <c r="I13" s="141" t="s">
        <v>361</v>
      </c>
      <c r="J13" s="100" t="s">
        <v>16</v>
      </c>
      <c r="K13" s="148">
        <f>K9</f>
        <v>1.7999999999999999E-2</v>
      </c>
      <c r="L13" s="148">
        <v>1.0860000000000001</v>
      </c>
      <c r="M13" s="148">
        <v>51.710999999999999</v>
      </c>
      <c r="N13" s="148">
        <v>5.2999999999999999E-2</v>
      </c>
      <c r="O13" s="100">
        <v>0</v>
      </c>
      <c r="P13" s="97">
        <f t="shared" si="2"/>
        <v>5.2999999999999999E-2</v>
      </c>
      <c r="Q13" s="97">
        <f t="shared" si="3"/>
        <v>448.19400000000002</v>
      </c>
      <c r="R13" s="148">
        <v>448.14100000000002</v>
      </c>
      <c r="S13" s="148">
        <f t="shared" si="4"/>
        <v>451.44400000000002</v>
      </c>
      <c r="T13" s="148">
        <v>451.39100000000002</v>
      </c>
      <c r="U13" s="51" t="s">
        <v>157</v>
      </c>
      <c r="V13" s="52"/>
      <c r="W13" s="22" t="e">
        <f>#REF!-#REF!</f>
        <v>#REF!</v>
      </c>
      <c r="X13" s="6" t="e">
        <f t="shared" si="1"/>
        <v>#REF!</v>
      </c>
    </row>
    <row r="14" spans="1:24" s="6" customFormat="1" ht="27.75" customHeight="1">
      <c r="A14" s="95">
        <v>6</v>
      </c>
      <c r="B14" s="95"/>
      <c r="C14" s="128">
        <f t="shared" ref="C14:C15" si="5">D13</f>
        <v>330.52499999999998</v>
      </c>
      <c r="D14" s="128">
        <v>330.57499999999999</v>
      </c>
      <c r="E14" s="99">
        <v>50</v>
      </c>
      <c r="F14" s="622" t="s">
        <v>18</v>
      </c>
      <c r="G14" s="622"/>
      <c r="H14" s="100">
        <v>3.25</v>
      </c>
      <c r="I14" s="141" t="s">
        <v>362</v>
      </c>
      <c r="J14" s="106"/>
      <c r="K14" s="591"/>
      <c r="L14" s="591"/>
      <c r="M14" s="591"/>
      <c r="N14" s="148">
        <v>6.0000000000000001E-3</v>
      </c>
      <c r="O14" s="100">
        <v>0</v>
      </c>
      <c r="P14" s="97">
        <f t="shared" si="2"/>
        <v>6.0000000000000001E-3</v>
      </c>
      <c r="Q14" s="97">
        <f>R13</f>
        <v>448.14100000000002</v>
      </c>
      <c r="R14" s="148">
        <v>448.13499999999999</v>
      </c>
      <c r="S14" s="148">
        <f>T13</f>
        <v>451.39100000000002</v>
      </c>
      <c r="T14" s="148">
        <v>451.38499999999999</v>
      </c>
      <c r="U14" s="23"/>
      <c r="V14" s="52"/>
      <c r="W14" s="22">
        <f t="shared" ref="W14:W16" si="6">D15-C15</f>
        <v>0.42500000000001137</v>
      </c>
      <c r="X14" s="6">
        <f t="shared" si="1"/>
        <v>425.00000000001137</v>
      </c>
    </row>
    <row r="15" spans="1:24" s="6" customFormat="1" ht="75">
      <c r="A15" s="95">
        <v>7</v>
      </c>
      <c r="B15" s="95"/>
      <c r="C15" s="128">
        <f t="shared" si="5"/>
        <v>330.57499999999999</v>
      </c>
      <c r="D15" s="128">
        <v>331</v>
      </c>
      <c r="E15" s="99">
        <v>425</v>
      </c>
      <c r="F15" s="97">
        <v>51.68</v>
      </c>
      <c r="G15" s="100">
        <v>11.6</v>
      </c>
      <c r="H15" s="100">
        <v>3.25</v>
      </c>
      <c r="I15" s="104" t="s">
        <v>363</v>
      </c>
      <c r="J15" s="100" t="s">
        <v>21</v>
      </c>
      <c r="K15" s="148">
        <f>K13</f>
        <v>1.7999999999999999E-2</v>
      </c>
      <c r="L15" s="148">
        <v>0.96699999999999997</v>
      </c>
      <c r="M15" s="148">
        <v>51.774000000000001</v>
      </c>
      <c r="N15" s="148">
        <v>4.2999999999999997E-2</v>
      </c>
      <c r="O15" s="100">
        <v>0</v>
      </c>
      <c r="P15" s="97">
        <f t="shared" si="2"/>
        <v>4.2999999999999997E-2</v>
      </c>
      <c r="Q15" s="97">
        <f t="shared" ref="Q15:Q21" si="7">R14</f>
        <v>448.13499999999999</v>
      </c>
      <c r="R15" s="148">
        <v>448.09199999999998</v>
      </c>
      <c r="S15" s="148">
        <f t="shared" ref="S15:S21" si="8">T14</f>
        <v>451.38499999999999</v>
      </c>
      <c r="T15" s="148">
        <v>451.34199999999998</v>
      </c>
      <c r="U15" s="27" t="s">
        <v>158</v>
      </c>
      <c r="V15" s="31" t="s">
        <v>165</v>
      </c>
      <c r="W15" s="22">
        <f t="shared" si="6"/>
        <v>5.0000000000011369E-2</v>
      </c>
      <c r="X15" s="6">
        <f t="shared" si="1"/>
        <v>50.000000000011369</v>
      </c>
    </row>
    <row r="16" spans="1:24" s="6" customFormat="1" ht="27.75" customHeight="1">
      <c r="A16" s="95">
        <v>8</v>
      </c>
      <c r="B16" s="95"/>
      <c r="C16" s="128">
        <f>D15</f>
        <v>331</v>
      </c>
      <c r="D16" s="128">
        <v>331.05</v>
      </c>
      <c r="E16" s="99">
        <v>50</v>
      </c>
      <c r="F16" s="590" t="s">
        <v>18</v>
      </c>
      <c r="G16" s="590"/>
      <c r="H16" s="100">
        <v>3.25</v>
      </c>
      <c r="I16" s="104" t="s">
        <v>364</v>
      </c>
      <c r="J16" s="106"/>
      <c r="K16" s="179"/>
      <c r="L16" s="179"/>
      <c r="M16" s="179"/>
      <c r="N16" s="148">
        <v>5.0000000000000001E-3</v>
      </c>
      <c r="O16" s="100">
        <v>0</v>
      </c>
      <c r="P16" s="97">
        <f t="shared" si="2"/>
        <v>5.0000000000000001E-3</v>
      </c>
      <c r="Q16" s="97">
        <f t="shared" si="7"/>
        <v>448.09199999999998</v>
      </c>
      <c r="R16" s="148">
        <v>448.08800000000002</v>
      </c>
      <c r="S16" s="148">
        <f t="shared" si="8"/>
        <v>451.34199999999998</v>
      </c>
      <c r="T16" s="148">
        <v>451.33800000000002</v>
      </c>
      <c r="U16" s="23" t="s">
        <v>19</v>
      </c>
      <c r="V16" s="52"/>
      <c r="W16" s="22">
        <f t="shared" si="6"/>
        <v>0.39999999999997726</v>
      </c>
      <c r="X16" s="6">
        <f t="shared" si="1"/>
        <v>399.99999999997726</v>
      </c>
    </row>
    <row r="17" spans="1:24" s="6" customFormat="1" ht="30.75" customHeight="1">
      <c r="A17" s="95">
        <v>9</v>
      </c>
      <c r="B17" s="95"/>
      <c r="C17" s="128">
        <f>D16</f>
        <v>331.05</v>
      </c>
      <c r="D17" s="128">
        <f>C17+0.4</f>
        <v>331.45</v>
      </c>
      <c r="E17" s="99">
        <v>400</v>
      </c>
      <c r="F17" s="97">
        <v>51.68</v>
      </c>
      <c r="G17" s="100">
        <v>11.1</v>
      </c>
      <c r="H17" s="100">
        <v>3.25</v>
      </c>
      <c r="I17" s="104" t="s">
        <v>365</v>
      </c>
      <c r="J17" s="100" t="s">
        <v>23</v>
      </c>
      <c r="K17" s="148">
        <f>K15</f>
        <v>1.7999999999999999E-2</v>
      </c>
      <c r="L17" s="148">
        <v>0.90500000000000003</v>
      </c>
      <c r="M17" s="148">
        <v>51.738</v>
      </c>
      <c r="N17" s="148">
        <v>3.5999999999999997E-2</v>
      </c>
      <c r="O17" s="100">
        <v>0</v>
      </c>
      <c r="P17" s="97">
        <f t="shared" si="2"/>
        <v>3.5999999999999997E-2</v>
      </c>
      <c r="Q17" s="97">
        <f t="shared" si="7"/>
        <v>448.08800000000002</v>
      </c>
      <c r="R17" s="148">
        <v>448.05099999999999</v>
      </c>
      <c r="S17" s="148">
        <f t="shared" si="8"/>
        <v>451.33800000000002</v>
      </c>
      <c r="T17" s="148">
        <v>451.30099999999999</v>
      </c>
      <c r="U17" s="23" t="s">
        <v>159</v>
      </c>
      <c r="V17" s="51" t="s">
        <v>166</v>
      </c>
      <c r="W17" s="22" t="e">
        <f>#REF!-#REF!</f>
        <v>#REF!</v>
      </c>
      <c r="X17" s="6" t="e">
        <f t="shared" si="1"/>
        <v>#REF!</v>
      </c>
    </row>
    <row r="18" spans="1:24" s="6" customFormat="1" ht="37.5" customHeight="1">
      <c r="A18" s="94">
        <v>10</v>
      </c>
      <c r="B18" s="95"/>
      <c r="C18" s="128">
        <f>D17</f>
        <v>331.45</v>
      </c>
      <c r="D18" s="128">
        <f>C18+0.05</f>
        <v>331.5</v>
      </c>
      <c r="E18" s="99">
        <v>50</v>
      </c>
      <c r="F18" s="590" t="s">
        <v>18</v>
      </c>
      <c r="G18" s="590"/>
      <c r="H18" s="100">
        <v>3.25</v>
      </c>
      <c r="I18" s="104" t="s">
        <v>364</v>
      </c>
      <c r="J18" s="590"/>
      <c r="K18" s="590"/>
      <c r="L18" s="590"/>
      <c r="M18" s="590"/>
      <c r="N18" s="148">
        <v>5.0000000000000001E-3</v>
      </c>
      <c r="O18" s="100">
        <v>0</v>
      </c>
      <c r="P18" s="97">
        <f t="shared" si="2"/>
        <v>5.0000000000000001E-3</v>
      </c>
      <c r="Q18" s="97">
        <f t="shared" si="7"/>
        <v>448.05099999999999</v>
      </c>
      <c r="R18" s="148">
        <v>448.04700000000003</v>
      </c>
      <c r="S18" s="148">
        <f t="shared" si="8"/>
        <v>451.30099999999999</v>
      </c>
      <c r="T18" s="148">
        <v>451.29700000000003</v>
      </c>
      <c r="U18" s="23" t="s">
        <v>19</v>
      </c>
      <c r="V18" s="52"/>
      <c r="W18" s="22">
        <f t="shared" ref="W18" si="9">D40-C40</f>
        <v>0</v>
      </c>
      <c r="X18" s="6">
        <f t="shared" si="1"/>
        <v>0</v>
      </c>
    </row>
    <row r="19" spans="1:24" s="6" customFormat="1" ht="45" customHeight="1">
      <c r="A19" s="95">
        <v>11</v>
      </c>
      <c r="B19" s="95"/>
      <c r="C19" s="128">
        <f>D18</f>
        <v>331.5</v>
      </c>
      <c r="D19" s="128">
        <f>C19+0.7</f>
        <v>332.2</v>
      </c>
      <c r="E19" s="99">
        <v>700</v>
      </c>
      <c r="F19" s="97">
        <v>51.68</v>
      </c>
      <c r="G19" s="100">
        <v>11.6</v>
      </c>
      <c r="H19" s="100">
        <v>3.25</v>
      </c>
      <c r="I19" s="104" t="s">
        <v>363</v>
      </c>
      <c r="J19" s="100" t="s">
        <v>21</v>
      </c>
      <c r="K19" s="148">
        <f>K17</f>
        <v>1.7999999999999999E-2</v>
      </c>
      <c r="L19" s="148">
        <v>0.96199999999999997</v>
      </c>
      <c r="M19" s="148">
        <v>51.771000000000001</v>
      </c>
      <c r="N19" s="148">
        <v>7.0000000000000001E-3</v>
      </c>
      <c r="O19" s="100">
        <v>0</v>
      </c>
      <c r="P19" s="97">
        <f t="shared" si="2"/>
        <v>7.0000000000000001E-3</v>
      </c>
      <c r="Q19" s="97">
        <f t="shared" si="7"/>
        <v>448.04700000000003</v>
      </c>
      <c r="R19" s="148">
        <v>447.97699999999998</v>
      </c>
      <c r="S19" s="148">
        <f t="shared" si="8"/>
        <v>451.29700000000003</v>
      </c>
      <c r="T19" s="148">
        <v>451.22699999999998</v>
      </c>
      <c r="U19" s="23" t="s">
        <v>160</v>
      </c>
      <c r="V19" s="73" t="s">
        <v>167</v>
      </c>
      <c r="W19" s="22" t="e">
        <f>#REF!-#REF!</f>
        <v>#REF!</v>
      </c>
      <c r="X19" s="6" t="e">
        <f t="shared" si="1"/>
        <v>#REF!</v>
      </c>
    </row>
    <row r="20" spans="1:24" s="6" customFormat="1" ht="37.5" customHeight="1">
      <c r="A20" s="94">
        <v>12</v>
      </c>
      <c r="B20" s="95"/>
      <c r="C20" s="128">
        <f t="shared" ref="C20:C39" si="10">D19</f>
        <v>332.2</v>
      </c>
      <c r="D20" s="128">
        <f>C20+0.05</f>
        <v>332.25</v>
      </c>
      <c r="E20" s="180">
        <v>50</v>
      </c>
      <c r="F20" s="590" t="s">
        <v>18</v>
      </c>
      <c r="G20" s="590"/>
      <c r="H20" s="100">
        <v>3.25</v>
      </c>
      <c r="I20" s="104" t="s">
        <v>364</v>
      </c>
      <c r="J20" s="590"/>
      <c r="K20" s="590"/>
      <c r="L20" s="590"/>
      <c r="M20" s="590"/>
      <c r="N20" s="148">
        <v>5.0000000000000001E-3</v>
      </c>
      <c r="O20" s="100">
        <v>0</v>
      </c>
      <c r="P20" s="97">
        <f t="shared" si="2"/>
        <v>5.0000000000000001E-3</v>
      </c>
      <c r="Q20" s="97">
        <f t="shared" si="7"/>
        <v>447.97699999999998</v>
      </c>
      <c r="R20" s="148">
        <v>447.97199999999998</v>
      </c>
      <c r="S20" s="148">
        <f t="shared" si="8"/>
        <v>451.22699999999998</v>
      </c>
      <c r="T20" s="148">
        <v>451.22199999999998</v>
      </c>
      <c r="U20" s="23" t="s">
        <v>19</v>
      </c>
      <c r="V20" s="52"/>
      <c r="W20" s="22">
        <f t="shared" ref="W20" si="11">D48-C48</f>
        <v>0</v>
      </c>
      <c r="X20" s="6">
        <f t="shared" si="1"/>
        <v>0</v>
      </c>
    </row>
    <row r="21" spans="1:24" s="6" customFormat="1" ht="33.75" customHeight="1">
      <c r="A21" s="95">
        <v>13</v>
      </c>
      <c r="B21" s="95"/>
      <c r="C21" s="128">
        <f t="shared" si="10"/>
        <v>332.25</v>
      </c>
      <c r="D21" s="128">
        <f>C21+0.325</f>
        <v>332.57499999999999</v>
      </c>
      <c r="E21" s="99">
        <v>325</v>
      </c>
      <c r="F21" s="97">
        <v>51.68</v>
      </c>
      <c r="G21" s="100">
        <v>11.1</v>
      </c>
      <c r="H21" s="100">
        <v>3.25</v>
      </c>
      <c r="I21" s="104" t="s">
        <v>365</v>
      </c>
      <c r="J21" s="100" t="s">
        <v>23</v>
      </c>
      <c r="K21" s="148">
        <f>K17</f>
        <v>1.7999999999999999E-2</v>
      </c>
      <c r="L21" s="148">
        <v>0.90500000000000003</v>
      </c>
      <c r="M21" s="148">
        <v>51.738</v>
      </c>
      <c r="N21" s="148">
        <v>0.03</v>
      </c>
      <c r="O21" s="100">
        <v>0</v>
      </c>
      <c r="P21" s="97">
        <f t="shared" si="2"/>
        <v>0.03</v>
      </c>
      <c r="Q21" s="97">
        <f t="shared" si="7"/>
        <v>447.97199999999998</v>
      </c>
      <c r="R21" s="148">
        <v>447.94200000000001</v>
      </c>
      <c r="S21" s="148">
        <f t="shared" si="8"/>
        <v>451.22199999999998</v>
      </c>
      <c r="T21" s="148">
        <v>451.19200000000001</v>
      </c>
      <c r="U21" s="23" t="s">
        <v>161</v>
      </c>
      <c r="V21" s="51"/>
      <c r="W21" s="22" t="e">
        <f>#REF!-#REF!</f>
        <v>#REF!</v>
      </c>
      <c r="X21" s="6" t="e">
        <f t="shared" si="1"/>
        <v>#REF!</v>
      </c>
    </row>
    <row r="22" spans="1:24" s="6" customFormat="1" ht="27.75" customHeight="1">
      <c r="A22" s="94">
        <v>14</v>
      </c>
      <c r="B22" s="95"/>
      <c r="C22" s="128">
        <f t="shared" si="10"/>
        <v>332.57499999999999</v>
      </c>
      <c r="D22" s="128">
        <f>C22+0.05</f>
        <v>332.625</v>
      </c>
      <c r="E22" s="99">
        <v>50</v>
      </c>
      <c r="F22" s="181" t="s">
        <v>18</v>
      </c>
      <c r="G22" s="181"/>
      <c r="H22" s="100">
        <v>3.25</v>
      </c>
      <c r="I22" s="104" t="s">
        <v>364</v>
      </c>
      <c r="J22" s="106"/>
      <c r="K22" s="591"/>
      <c r="L22" s="591"/>
      <c r="M22" s="591"/>
      <c r="N22" s="148">
        <v>5.0000000000000001E-3</v>
      </c>
      <c r="O22" s="100">
        <v>0</v>
      </c>
      <c r="P22" s="97">
        <f t="shared" ref="P22:P33" si="12">N22+O22</f>
        <v>5.0000000000000001E-3</v>
      </c>
      <c r="Q22" s="97">
        <f>R21</f>
        <v>447.94200000000001</v>
      </c>
      <c r="R22" s="148">
        <v>447.93700000000001</v>
      </c>
      <c r="S22" s="148">
        <f>T21</f>
        <v>451.19200000000001</v>
      </c>
      <c r="T22" s="148">
        <v>451.18700000000001</v>
      </c>
      <c r="U22" s="27"/>
      <c r="V22" s="52"/>
      <c r="W22" s="22">
        <f t="shared" ref="W22:W24" si="13">D23-C23</f>
        <v>1.3999999999999773</v>
      </c>
      <c r="X22" s="6">
        <f t="shared" ref="X22:X33" si="14">W22*1000</f>
        <v>1399.9999999999773</v>
      </c>
    </row>
    <row r="23" spans="1:24" s="6" customFormat="1" ht="60">
      <c r="A23" s="95">
        <v>15</v>
      </c>
      <c r="B23" s="95"/>
      <c r="C23" s="128">
        <f t="shared" si="10"/>
        <v>332.625</v>
      </c>
      <c r="D23" s="128">
        <f>C23+1.4</f>
        <v>334.02499999999998</v>
      </c>
      <c r="E23" s="99">
        <v>1400</v>
      </c>
      <c r="F23" s="97">
        <v>51.68</v>
      </c>
      <c r="G23" s="100">
        <v>11.6</v>
      </c>
      <c r="H23" s="100">
        <v>3.25</v>
      </c>
      <c r="I23" s="104" t="s">
        <v>363</v>
      </c>
      <c r="J23" s="100" t="s">
        <v>21</v>
      </c>
      <c r="K23" s="148">
        <f>K17</f>
        <v>1.7999999999999999E-2</v>
      </c>
      <c r="L23" s="148">
        <v>0.96699999999999997</v>
      </c>
      <c r="M23" s="148">
        <v>51.774000000000001</v>
      </c>
      <c r="N23" s="148">
        <v>0.14000000000000001</v>
      </c>
      <c r="O23" s="100">
        <v>0</v>
      </c>
      <c r="P23" s="97">
        <f t="shared" si="12"/>
        <v>0.14000000000000001</v>
      </c>
      <c r="Q23" s="97">
        <f t="shared" ref="Q23:Q25" si="15">R22</f>
        <v>447.93700000000001</v>
      </c>
      <c r="R23" s="148">
        <v>447.79700000000003</v>
      </c>
      <c r="S23" s="148">
        <f t="shared" ref="S23:S25" si="16">T22</f>
        <v>451.18700000000001</v>
      </c>
      <c r="T23" s="148">
        <v>451.04700000000003</v>
      </c>
      <c r="U23" s="27" t="s">
        <v>160</v>
      </c>
      <c r="V23" s="51" t="s">
        <v>168</v>
      </c>
      <c r="W23" s="22">
        <f t="shared" si="13"/>
        <v>5.0000000000011369E-2</v>
      </c>
      <c r="X23" s="6">
        <f t="shared" si="14"/>
        <v>50.000000000011369</v>
      </c>
    </row>
    <row r="24" spans="1:24" s="6" customFormat="1" ht="27.75" customHeight="1">
      <c r="A24" s="94">
        <v>16</v>
      </c>
      <c r="B24" s="95"/>
      <c r="C24" s="128">
        <f t="shared" si="10"/>
        <v>334.02499999999998</v>
      </c>
      <c r="D24" s="128">
        <f>C24+0.05</f>
        <v>334.07499999999999</v>
      </c>
      <c r="E24" s="99">
        <v>50</v>
      </c>
      <c r="F24" s="147" t="s">
        <v>18</v>
      </c>
      <c r="G24" s="147"/>
      <c r="H24" s="100">
        <v>3.25</v>
      </c>
      <c r="I24" s="141" t="s">
        <v>362</v>
      </c>
      <c r="J24" s="106"/>
      <c r="K24" s="179"/>
      <c r="L24" s="179"/>
      <c r="M24" s="179"/>
      <c r="N24" s="148">
        <v>6.0000000000000001E-3</v>
      </c>
      <c r="O24" s="100">
        <v>0</v>
      </c>
      <c r="P24" s="97">
        <f t="shared" si="12"/>
        <v>6.0000000000000001E-3</v>
      </c>
      <c r="Q24" s="97">
        <f t="shared" si="15"/>
        <v>447.79700000000003</v>
      </c>
      <c r="R24" s="148">
        <v>447.79199999999997</v>
      </c>
      <c r="S24" s="148">
        <f t="shared" si="16"/>
        <v>451.04700000000003</v>
      </c>
      <c r="T24" s="148">
        <v>451.04199999999997</v>
      </c>
      <c r="U24" s="23" t="s">
        <v>19</v>
      </c>
      <c r="V24" s="52"/>
      <c r="W24" s="22">
        <f t="shared" si="13"/>
        <v>0.625</v>
      </c>
      <c r="X24" s="6">
        <f t="shared" si="14"/>
        <v>625</v>
      </c>
    </row>
    <row r="25" spans="1:24" s="6" customFormat="1" ht="45">
      <c r="A25" s="95">
        <v>17</v>
      </c>
      <c r="B25" s="95"/>
      <c r="C25" s="128">
        <f t="shared" si="10"/>
        <v>334.07499999999999</v>
      </c>
      <c r="D25" s="128">
        <f>C25+0.625</f>
        <v>334.7</v>
      </c>
      <c r="E25" s="99">
        <v>625</v>
      </c>
      <c r="F25" s="97">
        <v>51.68</v>
      </c>
      <c r="G25" s="100">
        <v>11.4</v>
      </c>
      <c r="H25" s="100">
        <v>3.25</v>
      </c>
      <c r="I25" s="141" t="s">
        <v>361</v>
      </c>
      <c r="J25" s="100" t="s">
        <v>16</v>
      </c>
      <c r="K25" s="148">
        <f>K17</f>
        <v>1.7999999999999999E-2</v>
      </c>
      <c r="L25" s="148">
        <v>1.0860000000000001</v>
      </c>
      <c r="M25" s="148">
        <v>51.710999999999999</v>
      </c>
      <c r="N25" s="148">
        <v>7.0000000000000007E-2</v>
      </c>
      <c r="O25" s="100">
        <v>0</v>
      </c>
      <c r="P25" s="97">
        <f t="shared" si="12"/>
        <v>7.0000000000000007E-2</v>
      </c>
      <c r="Q25" s="97">
        <f t="shared" si="15"/>
        <v>447.79199999999997</v>
      </c>
      <c r="R25" s="148">
        <v>447.714</v>
      </c>
      <c r="S25" s="148">
        <f t="shared" si="16"/>
        <v>451.04199999999997</v>
      </c>
      <c r="T25" s="148">
        <v>450.964</v>
      </c>
      <c r="U25" s="51" t="s">
        <v>162</v>
      </c>
      <c r="V25" s="51" t="s">
        <v>169</v>
      </c>
      <c r="W25" s="22" t="e">
        <f>#REF!-#REF!</f>
        <v>#REF!</v>
      </c>
      <c r="X25" s="6" t="e">
        <f t="shared" si="14"/>
        <v>#REF!</v>
      </c>
    </row>
    <row r="26" spans="1:24" s="6" customFormat="1" ht="27.75" customHeight="1">
      <c r="A26" s="94">
        <v>18</v>
      </c>
      <c r="B26" s="95"/>
      <c r="C26" s="128">
        <f t="shared" si="10"/>
        <v>334.7</v>
      </c>
      <c r="D26" s="128">
        <f>C26+0.05</f>
        <v>334.75</v>
      </c>
      <c r="E26" s="99">
        <v>50</v>
      </c>
      <c r="F26" s="181" t="s">
        <v>18</v>
      </c>
      <c r="G26" s="181"/>
      <c r="H26" s="100">
        <v>3.25</v>
      </c>
      <c r="I26" s="141" t="s">
        <v>362</v>
      </c>
      <c r="J26" s="106"/>
      <c r="K26" s="591"/>
      <c r="L26" s="591"/>
      <c r="M26" s="591"/>
      <c r="N26" s="148">
        <v>6.0000000000000001E-3</v>
      </c>
      <c r="O26" s="100">
        <v>0</v>
      </c>
      <c r="P26" s="97">
        <f t="shared" si="12"/>
        <v>6.0000000000000001E-3</v>
      </c>
      <c r="Q26" s="97">
        <f>R25</f>
        <v>447.714</v>
      </c>
      <c r="R26" s="148">
        <v>447.70800000000003</v>
      </c>
      <c r="S26" s="148">
        <f>T25</f>
        <v>450.964</v>
      </c>
      <c r="T26" s="148">
        <v>450.95800000000003</v>
      </c>
      <c r="U26" s="23"/>
      <c r="V26" s="52"/>
      <c r="W26" s="22">
        <f t="shared" ref="W26:W28" si="17">D27-C27</f>
        <v>1.2749999999999773</v>
      </c>
      <c r="X26" s="6">
        <f t="shared" si="14"/>
        <v>1274.9999999999773</v>
      </c>
    </row>
    <row r="27" spans="1:24" s="6" customFormat="1" ht="60">
      <c r="A27" s="95">
        <v>19</v>
      </c>
      <c r="B27" s="95"/>
      <c r="C27" s="128">
        <f t="shared" si="10"/>
        <v>334.75</v>
      </c>
      <c r="D27" s="128">
        <f>C27+1.275</f>
        <v>336.02499999999998</v>
      </c>
      <c r="E27" s="99">
        <v>1275</v>
      </c>
      <c r="F27" s="97">
        <v>51.68</v>
      </c>
      <c r="G27" s="100">
        <v>11.6</v>
      </c>
      <c r="H27" s="100">
        <v>3.25</v>
      </c>
      <c r="I27" s="104" t="s">
        <v>363</v>
      </c>
      <c r="J27" s="100" t="s">
        <v>21</v>
      </c>
      <c r="K27" s="148">
        <f>K17</f>
        <v>1.7999999999999999E-2</v>
      </c>
      <c r="L27" s="148">
        <v>0.96699999999999997</v>
      </c>
      <c r="M27" s="148">
        <v>51.774000000000001</v>
      </c>
      <c r="N27" s="148">
        <v>0.127</v>
      </c>
      <c r="O27" s="100">
        <v>0</v>
      </c>
      <c r="P27" s="97">
        <f t="shared" si="12"/>
        <v>0.127</v>
      </c>
      <c r="Q27" s="97">
        <f t="shared" ref="Q27:Q33" si="18">R26</f>
        <v>447.70800000000003</v>
      </c>
      <c r="R27" s="148">
        <v>447.58100000000002</v>
      </c>
      <c r="S27" s="148">
        <f t="shared" ref="S27:S33" si="19">T26</f>
        <v>450.95800000000003</v>
      </c>
      <c r="T27" s="148">
        <v>450.83100000000002</v>
      </c>
      <c r="U27" s="51" t="s">
        <v>160</v>
      </c>
      <c r="V27" s="31" t="s">
        <v>355</v>
      </c>
      <c r="W27" s="22">
        <f t="shared" si="17"/>
        <v>5.0000000000011369E-2</v>
      </c>
      <c r="X27" s="6">
        <f t="shared" si="14"/>
        <v>50.000000000011369</v>
      </c>
    </row>
    <row r="28" spans="1:24" s="6" customFormat="1" ht="27.75" customHeight="1">
      <c r="A28" s="94">
        <v>20</v>
      </c>
      <c r="B28" s="95"/>
      <c r="C28" s="128">
        <f t="shared" si="10"/>
        <v>336.02499999999998</v>
      </c>
      <c r="D28" s="128">
        <f>C28+0.05</f>
        <v>336.07499999999999</v>
      </c>
      <c r="E28" s="99">
        <v>50</v>
      </c>
      <c r="F28" s="147" t="s">
        <v>18</v>
      </c>
      <c r="G28" s="147"/>
      <c r="H28" s="100">
        <v>3.25</v>
      </c>
      <c r="I28" s="141" t="s">
        <v>362</v>
      </c>
      <c r="J28" s="106"/>
      <c r="K28" s="179"/>
      <c r="L28" s="179"/>
      <c r="M28" s="179"/>
      <c r="N28" s="148">
        <v>6.0000000000000001E-3</v>
      </c>
      <c r="O28" s="100">
        <v>0</v>
      </c>
      <c r="P28" s="97">
        <f t="shared" si="12"/>
        <v>6.0000000000000001E-3</v>
      </c>
      <c r="Q28" s="97">
        <f t="shared" si="18"/>
        <v>447.58100000000002</v>
      </c>
      <c r="R28" s="148">
        <v>447.57499999999999</v>
      </c>
      <c r="S28" s="148">
        <f t="shared" si="19"/>
        <v>450.83100000000002</v>
      </c>
      <c r="T28" s="148">
        <v>450.82499999999999</v>
      </c>
      <c r="U28" s="52"/>
      <c r="V28" s="52"/>
      <c r="W28" s="22">
        <f t="shared" si="17"/>
        <v>0.25</v>
      </c>
      <c r="X28" s="6">
        <f t="shared" si="14"/>
        <v>250</v>
      </c>
    </row>
    <row r="29" spans="1:24" s="6" customFormat="1" ht="45">
      <c r="A29" s="95">
        <v>21</v>
      </c>
      <c r="B29" s="95"/>
      <c r="C29" s="128">
        <f t="shared" si="10"/>
        <v>336.07499999999999</v>
      </c>
      <c r="D29" s="128">
        <f>C29+0.25</f>
        <v>336.32499999999999</v>
      </c>
      <c r="E29" s="99">
        <v>250</v>
      </c>
      <c r="F29" s="97">
        <v>51.68</v>
      </c>
      <c r="G29" s="100">
        <v>11.4</v>
      </c>
      <c r="H29" s="100">
        <v>3.25</v>
      </c>
      <c r="I29" s="141" t="s">
        <v>361</v>
      </c>
      <c r="J29" s="100" t="s">
        <v>16</v>
      </c>
      <c r="K29" s="148">
        <f>K27</f>
        <v>1.7999999999999999E-2</v>
      </c>
      <c r="L29" s="148">
        <v>1.0860000000000001</v>
      </c>
      <c r="M29" s="148">
        <v>51.710999999999999</v>
      </c>
      <c r="N29" s="148">
        <v>3.1E-2</v>
      </c>
      <c r="O29" s="100">
        <v>0</v>
      </c>
      <c r="P29" s="97">
        <f t="shared" si="12"/>
        <v>3.1E-2</v>
      </c>
      <c r="Q29" s="97">
        <f t="shared" si="18"/>
        <v>447.57499999999999</v>
      </c>
      <c r="R29" s="148">
        <v>447.54399999999998</v>
      </c>
      <c r="S29" s="148">
        <f t="shared" si="19"/>
        <v>450.82499999999999</v>
      </c>
      <c r="T29" s="148">
        <v>450.79399999999998</v>
      </c>
      <c r="U29" s="51" t="s">
        <v>162</v>
      </c>
      <c r="V29" s="51"/>
      <c r="W29" s="22" t="e">
        <f>#REF!-#REF!</f>
        <v>#REF!</v>
      </c>
      <c r="X29" s="6" t="e">
        <f t="shared" si="14"/>
        <v>#REF!</v>
      </c>
    </row>
    <row r="30" spans="1:24" s="6" customFormat="1" ht="37.5" customHeight="1">
      <c r="A30" s="94">
        <v>22</v>
      </c>
      <c r="B30" s="95"/>
      <c r="C30" s="128">
        <f t="shared" si="10"/>
        <v>336.32499999999999</v>
      </c>
      <c r="D30" s="128">
        <f>C30+0.05</f>
        <v>336.375</v>
      </c>
      <c r="E30" s="99">
        <v>50</v>
      </c>
      <c r="F30" s="147" t="s">
        <v>18</v>
      </c>
      <c r="G30" s="147"/>
      <c r="H30" s="100">
        <v>3.25</v>
      </c>
      <c r="I30" s="141" t="s">
        <v>362</v>
      </c>
      <c r="J30" s="590"/>
      <c r="K30" s="590"/>
      <c r="L30" s="590"/>
      <c r="M30" s="590"/>
      <c r="N30" s="148">
        <v>6.0000000000000001E-3</v>
      </c>
      <c r="O30" s="100">
        <v>0</v>
      </c>
      <c r="P30" s="97">
        <f t="shared" si="12"/>
        <v>6.0000000000000001E-3</v>
      </c>
      <c r="Q30" s="97">
        <f t="shared" si="18"/>
        <v>447.54399999999998</v>
      </c>
      <c r="R30" s="148">
        <v>447.53800000000001</v>
      </c>
      <c r="S30" s="148">
        <f t="shared" si="19"/>
        <v>450.79399999999998</v>
      </c>
      <c r="T30" s="148">
        <v>450.78800000000001</v>
      </c>
      <c r="U30" s="52"/>
      <c r="V30" s="52"/>
      <c r="W30" s="22">
        <f t="shared" ref="W30" si="20">D56-C56</f>
        <v>0</v>
      </c>
      <c r="X30" s="6">
        <f t="shared" si="14"/>
        <v>0</v>
      </c>
    </row>
    <row r="31" spans="1:24" s="6" customFormat="1" ht="90">
      <c r="A31" s="95">
        <v>23</v>
      </c>
      <c r="B31" s="95"/>
      <c r="C31" s="128">
        <f t="shared" si="10"/>
        <v>336.375</v>
      </c>
      <c r="D31" s="128">
        <f>C31+0.95</f>
        <v>337.32499999999999</v>
      </c>
      <c r="E31" s="99">
        <v>950</v>
      </c>
      <c r="F31" s="97">
        <v>51.68</v>
      </c>
      <c r="G31" s="100">
        <v>11.6</v>
      </c>
      <c r="H31" s="100">
        <v>3.25</v>
      </c>
      <c r="I31" s="104" t="s">
        <v>363</v>
      </c>
      <c r="J31" s="100" t="s">
        <v>21</v>
      </c>
      <c r="K31" s="148">
        <f>K29</f>
        <v>1.7999999999999999E-2</v>
      </c>
      <c r="L31" s="148">
        <v>0.96699999999999997</v>
      </c>
      <c r="M31" s="148">
        <v>51.774000000000001</v>
      </c>
      <c r="N31" s="148">
        <v>9.5000000000000001E-2</v>
      </c>
      <c r="O31" s="100">
        <v>0</v>
      </c>
      <c r="P31" s="97">
        <f t="shared" si="12"/>
        <v>9.5000000000000001E-2</v>
      </c>
      <c r="Q31" s="97">
        <f t="shared" si="18"/>
        <v>447.53800000000001</v>
      </c>
      <c r="R31" s="148">
        <v>447.44299999999998</v>
      </c>
      <c r="S31" s="148">
        <f t="shared" si="19"/>
        <v>450.78800000000001</v>
      </c>
      <c r="T31" s="148">
        <v>450.69299999999998</v>
      </c>
      <c r="U31" s="27" t="s">
        <v>163</v>
      </c>
      <c r="V31" s="73" t="s">
        <v>170</v>
      </c>
      <c r="W31" s="22" t="e">
        <f>#REF!-#REF!</f>
        <v>#REF!</v>
      </c>
      <c r="X31" s="6" t="e">
        <f t="shared" si="14"/>
        <v>#REF!</v>
      </c>
    </row>
    <row r="32" spans="1:24" s="6" customFormat="1" ht="37.5" customHeight="1">
      <c r="A32" s="94">
        <v>24</v>
      </c>
      <c r="B32" s="95"/>
      <c r="C32" s="128">
        <f t="shared" si="10"/>
        <v>337.32499999999999</v>
      </c>
      <c r="D32" s="128">
        <f>C32+0.05</f>
        <v>337.375</v>
      </c>
      <c r="E32" s="99">
        <v>50</v>
      </c>
      <c r="F32" s="147" t="s">
        <v>18</v>
      </c>
      <c r="G32" s="147"/>
      <c r="H32" s="100">
        <v>3.25</v>
      </c>
      <c r="I32" s="104" t="s">
        <v>364</v>
      </c>
      <c r="J32" s="590"/>
      <c r="K32" s="590"/>
      <c r="L32" s="590"/>
      <c r="M32" s="590"/>
      <c r="N32" s="148">
        <v>5.0000000000000001E-3</v>
      </c>
      <c r="O32" s="100">
        <v>0</v>
      </c>
      <c r="P32" s="97">
        <f t="shared" si="12"/>
        <v>5.0000000000000001E-3</v>
      </c>
      <c r="Q32" s="97">
        <f t="shared" si="18"/>
        <v>447.44299999999998</v>
      </c>
      <c r="R32" s="148">
        <v>447.43900000000002</v>
      </c>
      <c r="S32" s="148">
        <f t="shared" si="19"/>
        <v>450.69299999999998</v>
      </c>
      <c r="T32" s="148">
        <v>450.68900000000002</v>
      </c>
      <c r="U32" s="23" t="s">
        <v>19</v>
      </c>
      <c r="V32" s="52"/>
      <c r="W32" s="22">
        <f t="shared" ref="W32" si="21">D60-C60</f>
        <v>0</v>
      </c>
      <c r="X32" s="6">
        <f t="shared" si="14"/>
        <v>0</v>
      </c>
    </row>
    <row r="33" spans="1:24" s="6" customFormat="1" ht="33.75" customHeight="1">
      <c r="A33" s="95">
        <v>25</v>
      </c>
      <c r="B33" s="95"/>
      <c r="C33" s="128">
        <f t="shared" si="10"/>
        <v>337.375</v>
      </c>
      <c r="D33" s="128">
        <f>C33+0.25</f>
        <v>337.625</v>
      </c>
      <c r="E33" s="99">
        <v>250</v>
      </c>
      <c r="F33" s="97">
        <v>51.68</v>
      </c>
      <c r="G33" s="100">
        <v>11.1</v>
      </c>
      <c r="H33" s="100">
        <v>3.25</v>
      </c>
      <c r="I33" s="104" t="s">
        <v>365</v>
      </c>
      <c r="J33" s="100" t="s">
        <v>23</v>
      </c>
      <c r="K33" s="148">
        <f>K31</f>
        <v>1.7999999999999999E-2</v>
      </c>
      <c r="L33" s="148">
        <v>0.90500000000000003</v>
      </c>
      <c r="M33" s="148">
        <v>51.738</v>
      </c>
      <c r="N33" s="148">
        <v>2.3E-2</v>
      </c>
      <c r="O33" s="100">
        <v>0</v>
      </c>
      <c r="P33" s="97">
        <f t="shared" si="12"/>
        <v>2.3E-2</v>
      </c>
      <c r="Q33" s="97">
        <f t="shared" si="18"/>
        <v>447.43900000000002</v>
      </c>
      <c r="R33" s="148">
        <v>447.416</v>
      </c>
      <c r="S33" s="148">
        <f t="shared" si="19"/>
        <v>450.68900000000002</v>
      </c>
      <c r="T33" s="148">
        <v>450.666</v>
      </c>
      <c r="U33" s="23" t="s">
        <v>159</v>
      </c>
      <c r="V33" s="51"/>
      <c r="W33" s="22" t="e">
        <f>#REF!-#REF!</f>
        <v>#REF!</v>
      </c>
      <c r="X33" s="6" t="e">
        <f t="shared" si="14"/>
        <v>#REF!</v>
      </c>
    </row>
    <row r="34" spans="1:24" s="6" customFormat="1" ht="27.75" customHeight="1">
      <c r="A34" s="94">
        <v>26</v>
      </c>
      <c r="B34" s="95"/>
      <c r="C34" s="128">
        <f t="shared" si="10"/>
        <v>337.625</v>
      </c>
      <c r="D34" s="128">
        <f>C34+0.05</f>
        <v>337.67500000000001</v>
      </c>
      <c r="E34" s="99">
        <v>50</v>
      </c>
      <c r="F34" s="147" t="s">
        <v>18</v>
      </c>
      <c r="G34" s="147"/>
      <c r="H34" s="100">
        <v>3.25</v>
      </c>
      <c r="I34" s="104" t="s">
        <v>364</v>
      </c>
      <c r="J34" s="106"/>
      <c r="K34" s="179"/>
      <c r="L34" s="179"/>
      <c r="M34" s="179"/>
      <c r="N34" s="148">
        <v>5.0000000000000001E-3</v>
      </c>
      <c r="O34" s="100">
        <v>0</v>
      </c>
      <c r="P34" s="97">
        <f t="shared" ref="P34:P39" si="22">N34+O34</f>
        <v>5.0000000000000001E-3</v>
      </c>
      <c r="Q34" s="97">
        <f t="shared" ref="Q34:Q39" si="23">R33</f>
        <v>447.416</v>
      </c>
      <c r="R34" s="148">
        <v>447.411</v>
      </c>
      <c r="S34" s="148">
        <f t="shared" ref="S34:S39" si="24">T33</f>
        <v>450.666</v>
      </c>
      <c r="T34" s="148">
        <v>450.661</v>
      </c>
      <c r="U34" s="23" t="s">
        <v>19</v>
      </c>
      <c r="V34" s="52"/>
      <c r="W34" s="22">
        <f t="shared" ref="W34" si="25">D35-C35</f>
        <v>0.19999999999998863</v>
      </c>
      <c r="X34" s="6">
        <f t="shared" ref="X34:X39" si="26">W34*1000</f>
        <v>199.99999999998863</v>
      </c>
    </row>
    <row r="35" spans="1:24" s="6" customFormat="1" ht="63.75" customHeight="1">
      <c r="A35" s="95">
        <v>27</v>
      </c>
      <c r="B35" s="95"/>
      <c r="C35" s="128">
        <f t="shared" si="10"/>
        <v>337.67500000000001</v>
      </c>
      <c r="D35" s="128">
        <f>C35+0.2</f>
        <v>337.875</v>
      </c>
      <c r="E35" s="99">
        <v>200</v>
      </c>
      <c r="F35" s="97">
        <v>51.68</v>
      </c>
      <c r="G35" s="100">
        <v>11.6</v>
      </c>
      <c r="H35" s="100">
        <v>3.25</v>
      </c>
      <c r="I35" s="104" t="s">
        <v>363</v>
      </c>
      <c r="J35" s="100" t="s">
        <v>21</v>
      </c>
      <c r="K35" s="148">
        <f>K33</f>
        <v>1.7999999999999999E-2</v>
      </c>
      <c r="L35" s="148">
        <v>0.96699999999999997</v>
      </c>
      <c r="M35" s="148">
        <v>51.774000000000001</v>
      </c>
      <c r="N35" s="148">
        <v>0.92</v>
      </c>
      <c r="O35" s="100">
        <v>0</v>
      </c>
      <c r="P35" s="97">
        <f t="shared" si="22"/>
        <v>0.92</v>
      </c>
      <c r="Q35" s="97">
        <f t="shared" si="23"/>
        <v>447.411</v>
      </c>
      <c r="R35" s="148">
        <v>447.39100000000002</v>
      </c>
      <c r="S35" s="148">
        <f t="shared" si="24"/>
        <v>450.661</v>
      </c>
      <c r="T35" s="148">
        <v>450.64100000000002</v>
      </c>
      <c r="U35" s="23" t="s">
        <v>160</v>
      </c>
      <c r="V35" s="51"/>
      <c r="W35" s="22" t="e">
        <f>#REF!-#REF!</f>
        <v>#REF!</v>
      </c>
      <c r="X35" s="6" t="e">
        <f t="shared" si="26"/>
        <v>#REF!</v>
      </c>
    </row>
    <row r="36" spans="1:24" s="6" customFormat="1" ht="37.5" customHeight="1">
      <c r="A36" s="94">
        <v>28</v>
      </c>
      <c r="B36" s="95"/>
      <c r="C36" s="128">
        <f t="shared" si="10"/>
        <v>337.875</v>
      </c>
      <c r="D36" s="128">
        <f>C36+0.05</f>
        <v>337.92500000000001</v>
      </c>
      <c r="E36" s="99">
        <v>50</v>
      </c>
      <c r="F36" s="147" t="s">
        <v>18</v>
      </c>
      <c r="G36" s="147"/>
      <c r="H36" s="100">
        <v>3.25</v>
      </c>
      <c r="I36" s="141" t="s">
        <v>362</v>
      </c>
      <c r="J36" s="590"/>
      <c r="K36" s="590"/>
      <c r="L36" s="590"/>
      <c r="M36" s="590"/>
      <c r="N36" s="148">
        <v>6.0000000000000001E-3</v>
      </c>
      <c r="O36" s="100">
        <v>0</v>
      </c>
      <c r="P36" s="97">
        <f t="shared" si="22"/>
        <v>6.0000000000000001E-3</v>
      </c>
      <c r="Q36" s="97">
        <f t="shared" si="23"/>
        <v>447.39100000000002</v>
      </c>
      <c r="R36" s="148">
        <v>447.38600000000002</v>
      </c>
      <c r="S36" s="148">
        <f t="shared" si="24"/>
        <v>450.64100000000002</v>
      </c>
      <c r="T36" s="148">
        <v>450.63600000000002</v>
      </c>
      <c r="U36" s="23" t="s">
        <v>19</v>
      </c>
      <c r="V36" s="52"/>
      <c r="W36" s="22">
        <f t="shared" ref="W36" si="27">D62-C62</f>
        <v>0</v>
      </c>
      <c r="X36" s="6">
        <f t="shared" si="26"/>
        <v>0</v>
      </c>
    </row>
    <row r="37" spans="1:24" s="6" customFormat="1" ht="48" customHeight="1">
      <c r="A37" s="95">
        <v>29</v>
      </c>
      <c r="B37" s="95"/>
      <c r="C37" s="128">
        <f t="shared" si="10"/>
        <v>337.92500000000001</v>
      </c>
      <c r="D37" s="128">
        <f>C37+0.7</f>
        <v>338.625</v>
      </c>
      <c r="E37" s="99">
        <v>700</v>
      </c>
      <c r="F37" s="97">
        <v>51.68</v>
      </c>
      <c r="G37" s="100">
        <v>11.4</v>
      </c>
      <c r="H37" s="100">
        <v>3.25</v>
      </c>
      <c r="I37" s="141" t="s">
        <v>361</v>
      </c>
      <c r="J37" s="100" t="s">
        <v>16</v>
      </c>
      <c r="K37" s="148">
        <f>K35</f>
        <v>1.7999999999999999E-2</v>
      </c>
      <c r="L37" s="148">
        <v>1.0860000000000001</v>
      </c>
      <c r="M37" s="148">
        <v>51.710999999999999</v>
      </c>
      <c r="N37" s="148">
        <v>8.6999999999999994E-2</v>
      </c>
      <c r="O37" s="100">
        <v>0</v>
      </c>
      <c r="P37" s="97">
        <f t="shared" si="22"/>
        <v>8.6999999999999994E-2</v>
      </c>
      <c r="Q37" s="97">
        <f t="shared" si="23"/>
        <v>447.38600000000002</v>
      </c>
      <c r="R37" s="148">
        <v>447.298</v>
      </c>
      <c r="S37" s="148">
        <f t="shared" si="24"/>
        <v>450.63600000000002</v>
      </c>
      <c r="T37" s="148">
        <v>450.548</v>
      </c>
      <c r="U37" s="23" t="s">
        <v>162</v>
      </c>
      <c r="V37" s="73" t="s">
        <v>171</v>
      </c>
      <c r="W37" s="22" t="e">
        <f>#REF!-#REF!</f>
        <v>#REF!</v>
      </c>
      <c r="X37" s="6" t="e">
        <f t="shared" si="26"/>
        <v>#REF!</v>
      </c>
    </row>
    <row r="38" spans="1:24" s="6" customFormat="1" ht="37.5" customHeight="1">
      <c r="A38" s="94">
        <v>30</v>
      </c>
      <c r="B38" s="95"/>
      <c r="C38" s="128">
        <f t="shared" si="10"/>
        <v>338.625</v>
      </c>
      <c r="D38" s="128">
        <f>C38+0.05</f>
        <v>338.67500000000001</v>
      </c>
      <c r="E38" s="99">
        <v>50</v>
      </c>
      <c r="F38" s="147" t="s">
        <v>18</v>
      </c>
      <c r="G38" s="147"/>
      <c r="H38" s="100">
        <v>3.25</v>
      </c>
      <c r="I38" s="141" t="s">
        <v>362</v>
      </c>
      <c r="J38" s="590"/>
      <c r="K38" s="590"/>
      <c r="L38" s="590"/>
      <c r="M38" s="590"/>
      <c r="N38" s="148">
        <v>6.0000000000000001E-3</v>
      </c>
      <c r="O38" s="100">
        <v>0</v>
      </c>
      <c r="P38" s="97">
        <f t="shared" si="22"/>
        <v>6.0000000000000001E-3</v>
      </c>
      <c r="Q38" s="97">
        <f t="shared" si="23"/>
        <v>447.298</v>
      </c>
      <c r="R38" s="148">
        <v>447.29300000000001</v>
      </c>
      <c r="S38" s="148">
        <f t="shared" si="24"/>
        <v>450.548</v>
      </c>
      <c r="T38" s="148">
        <v>450.54300000000001</v>
      </c>
      <c r="U38" s="23" t="s">
        <v>19</v>
      </c>
      <c r="V38" s="52"/>
      <c r="W38" s="22">
        <f t="shared" ref="W38" si="28">D66-C66</f>
        <v>0</v>
      </c>
      <c r="X38" s="6">
        <f t="shared" si="26"/>
        <v>0</v>
      </c>
    </row>
    <row r="39" spans="1:24" s="6" customFormat="1" ht="90">
      <c r="A39" s="95">
        <v>31</v>
      </c>
      <c r="B39" s="95"/>
      <c r="C39" s="128">
        <f t="shared" si="10"/>
        <v>338.67500000000001</v>
      </c>
      <c r="D39" s="128" t="s">
        <v>561</v>
      </c>
      <c r="E39" s="99">
        <v>133</v>
      </c>
      <c r="F39" s="97">
        <v>51.68</v>
      </c>
      <c r="G39" s="100">
        <v>11.6</v>
      </c>
      <c r="H39" s="100">
        <v>3.25</v>
      </c>
      <c r="I39" s="104" t="s">
        <v>363</v>
      </c>
      <c r="J39" s="100" t="s">
        <v>21</v>
      </c>
      <c r="K39" s="148">
        <f>K37</f>
        <v>1.7999999999999999E-2</v>
      </c>
      <c r="L39" s="148">
        <v>0.96699999999999997</v>
      </c>
      <c r="M39" s="148">
        <v>51.774000000000001</v>
      </c>
      <c r="N39" s="148">
        <v>1.2999999999999999E-2</v>
      </c>
      <c r="O39" s="100">
        <v>0</v>
      </c>
      <c r="P39" s="97">
        <f t="shared" si="22"/>
        <v>1.2999999999999999E-2</v>
      </c>
      <c r="Q39" s="97">
        <f t="shared" si="23"/>
        <v>447.29300000000001</v>
      </c>
      <c r="R39" s="148">
        <v>447.279</v>
      </c>
      <c r="S39" s="148">
        <f t="shared" si="24"/>
        <v>450.54300000000001</v>
      </c>
      <c r="T39" s="148">
        <v>450.529</v>
      </c>
      <c r="U39" s="23" t="s">
        <v>164</v>
      </c>
      <c r="V39" s="51"/>
      <c r="W39" s="22" t="e">
        <f>#REF!-#REF!</f>
        <v>#REF!</v>
      </c>
      <c r="X39" s="6" t="e">
        <f t="shared" si="26"/>
        <v>#REF!</v>
      </c>
    </row>
    <row r="40" spans="1:24" s="6" customFormat="1" ht="21.75" customHeight="1">
      <c r="A40" s="7"/>
      <c r="B40" s="657" t="s">
        <v>102</v>
      </c>
      <c r="C40" s="657"/>
      <c r="D40" s="657"/>
      <c r="E40" s="657"/>
      <c r="F40" s="657"/>
      <c r="G40" s="657"/>
      <c r="H40" s="69"/>
      <c r="I40" s="69"/>
      <c r="J40" s="72" t="s">
        <v>172</v>
      </c>
      <c r="K40" s="661" t="s">
        <v>173</v>
      </c>
      <c r="L40" s="661"/>
      <c r="M40" s="661"/>
      <c r="N40" s="29" t="s">
        <v>174</v>
      </c>
      <c r="O40" s="29"/>
      <c r="P40" s="18"/>
      <c r="Q40" s="18"/>
      <c r="R40" s="18"/>
      <c r="S40" s="18"/>
      <c r="T40" s="18"/>
      <c r="U40" s="18"/>
      <c r="V40" s="12"/>
    </row>
    <row r="41" spans="1:24" s="6" customFormat="1" ht="31.5" customHeight="1">
      <c r="A41" s="7"/>
      <c r="B41" s="74"/>
      <c r="C41" s="74"/>
      <c r="D41" s="74"/>
      <c r="E41" s="74"/>
      <c r="F41" s="74"/>
      <c r="G41" s="74"/>
      <c r="H41" s="74"/>
      <c r="I41" s="74"/>
      <c r="J41" s="72"/>
      <c r="K41" s="662" t="s">
        <v>175</v>
      </c>
      <c r="L41" s="662"/>
      <c r="M41" s="662"/>
      <c r="N41" s="662"/>
      <c r="O41" s="662"/>
      <c r="P41" s="29">
        <f>S10</f>
        <v>451.54500000000002</v>
      </c>
      <c r="Q41" s="18" t="s">
        <v>19</v>
      </c>
      <c r="R41" s="29">
        <f>T39</f>
        <v>450.529</v>
      </c>
      <c r="S41" s="29"/>
      <c r="T41" s="29"/>
      <c r="U41" s="29"/>
      <c r="V41" s="12"/>
    </row>
    <row r="42" spans="1:24" s="6" customFormat="1" ht="31.5" customHeight="1">
      <c r="A42" s="7"/>
      <c r="B42" s="71" t="s">
        <v>178</v>
      </c>
      <c r="C42" s="74"/>
      <c r="D42" s="74"/>
      <c r="E42" s="74"/>
      <c r="F42" s="74"/>
      <c r="G42" s="74"/>
      <c r="H42" s="74"/>
      <c r="I42" s="74"/>
      <c r="J42" s="72"/>
      <c r="K42" s="18"/>
      <c r="L42" s="18"/>
      <c r="M42" s="18"/>
      <c r="N42" s="18"/>
      <c r="O42" s="18"/>
      <c r="P42" s="29">
        <f>P41-R41</f>
        <v>1.0160000000000196</v>
      </c>
      <c r="Q42" s="18" t="s">
        <v>176</v>
      </c>
      <c r="R42" s="663" t="s">
        <v>177</v>
      </c>
      <c r="S42" s="663"/>
      <c r="T42" s="663"/>
      <c r="U42" s="663"/>
      <c r="V42" s="12"/>
    </row>
    <row r="43" spans="1:24" s="6" customFormat="1" ht="39.75" customHeight="1">
      <c r="A43" s="7"/>
      <c r="B43" s="643" t="s">
        <v>179</v>
      </c>
      <c r="C43" s="643"/>
      <c r="D43" s="643"/>
      <c r="E43" s="643"/>
      <c r="F43" s="643"/>
      <c r="G43" s="643"/>
      <c r="H43" s="643"/>
      <c r="I43" s="643"/>
      <c r="J43" s="643"/>
      <c r="K43" s="643"/>
      <c r="L43" s="643"/>
      <c r="M43" s="643"/>
      <c r="N43" s="643"/>
      <c r="O43" s="643"/>
      <c r="P43" s="643"/>
      <c r="Q43" s="643"/>
      <c r="R43" s="643"/>
      <c r="S43" s="643"/>
      <c r="T43" s="643"/>
      <c r="U43" s="643"/>
      <c r="V43" s="643"/>
    </row>
    <row r="44" spans="1:24" s="6" customFormat="1" ht="23.25" customHeight="1">
      <c r="A44" s="7"/>
      <c r="B44" s="643" t="s">
        <v>180</v>
      </c>
      <c r="C44" s="643"/>
      <c r="D44" s="643"/>
      <c r="E44" s="643"/>
      <c r="F44" s="643"/>
      <c r="G44" s="643"/>
      <c r="H44" s="643"/>
      <c r="I44" s="643"/>
      <c r="J44" s="643"/>
      <c r="K44" s="643"/>
      <c r="L44" s="643"/>
      <c r="M44" s="643"/>
      <c r="N44" s="643"/>
      <c r="O44" s="643"/>
      <c r="P44" s="643"/>
      <c r="Q44" s="643"/>
      <c r="R44" s="643"/>
      <c r="S44" s="643"/>
      <c r="T44" s="643"/>
      <c r="U44" s="643"/>
      <c r="V44" s="643"/>
    </row>
    <row r="45" spans="1:24" s="6" customFormat="1" ht="24.75" customHeight="1">
      <c r="A45" s="7"/>
      <c r="B45" s="643" t="s">
        <v>181</v>
      </c>
      <c r="C45" s="643"/>
      <c r="D45" s="643"/>
      <c r="E45" s="643"/>
      <c r="F45" s="643"/>
      <c r="G45" s="643"/>
      <c r="H45" s="643"/>
      <c r="I45" s="643"/>
      <c r="J45" s="643"/>
      <c r="K45" s="643"/>
      <c r="L45" s="643"/>
      <c r="M45" s="643"/>
      <c r="N45" s="643"/>
      <c r="O45" s="643"/>
      <c r="P45" s="643"/>
      <c r="Q45" s="643"/>
      <c r="R45" s="643"/>
      <c r="S45" s="643"/>
      <c r="T45" s="643"/>
      <c r="U45" s="643"/>
      <c r="V45" s="643"/>
    </row>
    <row r="46" spans="1:24" s="6" customFormat="1" ht="39" customHeight="1">
      <c r="A46" s="7"/>
      <c r="B46" s="643" t="s">
        <v>356</v>
      </c>
      <c r="C46" s="643"/>
      <c r="D46" s="643"/>
      <c r="E46" s="643"/>
      <c r="F46" s="643"/>
      <c r="G46" s="643"/>
      <c r="H46" s="643"/>
      <c r="I46" s="643"/>
      <c r="J46" s="643"/>
      <c r="K46" s="643"/>
      <c r="L46" s="643"/>
      <c r="M46" s="643"/>
      <c r="N46" s="643"/>
      <c r="O46" s="643"/>
      <c r="P46" s="643"/>
      <c r="Q46" s="643"/>
      <c r="R46" s="643"/>
      <c r="S46" s="643"/>
      <c r="T46" s="643"/>
      <c r="U46" s="643"/>
      <c r="V46" s="643"/>
    </row>
    <row r="47" spans="1:24" s="6" customFormat="1" ht="39" customHeight="1">
      <c r="A47" s="7"/>
      <c r="B47" s="643" t="s">
        <v>357</v>
      </c>
      <c r="C47" s="643"/>
      <c r="D47" s="643"/>
      <c r="E47" s="643"/>
      <c r="F47" s="643"/>
      <c r="G47" s="643"/>
      <c r="H47" s="643"/>
      <c r="I47" s="643"/>
      <c r="J47" s="643"/>
      <c r="K47" s="643"/>
      <c r="L47" s="643"/>
      <c r="M47" s="643"/>
      <c r="N47" s="643"/>
      <c r="O47" s="643"/>
      <c r="P47" s="643"/>
      <c r="Q47" s="643"/>
      <c r="R47" s="643"/>
      <c r="S47" s="643"/>
      <c r="T47" s="643"/>
      <c r="U47" s="643"/>
      <c r="V47" s="643"/>
    </row>
    <row r="48" spans="1:24" s="6" customFormat="1" ht="31.5" customHeight="1">
      <c r="A48" s="7"/>
      <c r="B48" s="7"/>
      <c r="C48" s="566"/>
      <c r="D48" s="566"/>
      <c r="E48" s="566"/>
      <c r="F48" s="566"/>
      <c r="G48" s="16"/>
      <c r="H48" s="10"/>
      <c r="I48" s="664" t="s">
        <v>182</v>
      </c>
      <c r="J48" s="664"/>
      <c r="K48" s="664"/>
      <c r="L48" s="664"/>
      <c r="M48" s="16"/>
      <c r="N48" s="577" t="s">
        <v>183</v>
      </c>
      <c r="O48" s="577"/>
      <c r="P48" s="577"/>
      <c r="Q48" s="577"/>
      <c r="R48" s="66"/>
      <c r="S48" s="66"/>
      <c r="T48" s="66"/>
      <c r="U48" s="66"/>
      <c r="V48" s="12"/>
    </row>
    <row r="49" spans="1:22" s="6" customFormat="1" ht="32.1" customHeight="1">
      <c r="A49" s="7"/>
      <c r="B49" s="7"/>
      <c r="C49" s="66"/>
      <c r="D49" s="66"/>
      <c r="E49" s="9"/>
      <c r="F49" s="66"/>
      <c r="G49" s="10"/>
      <c r="H49" s="10"/>
      <c r="I49" s="664"/>
      <c r="J49" s="664"/>
      <c r="K49" s="664"/>
      <c r="L49" s="664"/>
      <c r="M49" s="16"/>
      <c r="N49" s="577"/>
      <c r="O49" s="577"/>
      <c r="P49" s="577"/>
      <c r="Q49" s="577"/>
      <c r="R49" s="66"/>
      <c r="S49" s="66"/>
      <c r="T49" s="66"/>
      <c r="U49" s="66"/>
      <c r="V49" s="12"/>
    </row>
    <row r="50" spans="1:22" s="6" customFormat="1" ht="32.1" customHeight="1">
      <c r="A50" s="7"/>
      <c r="B50" s="7"/>
      <c r="C50" s="66"/>
      <c r="D50" s="66"/>
      <c r="E50" s="9"/>
      <c r="F50" s="66"/>
      <c r="G50" s="10"/>
      <c r="H50" s="10"/>
      <c r="I50" s="664"/>
      <c r="J50" s="664"/>
      <c r="K50" s="664"/>
      <c r="L50" s="664"/>
      <c r="M50" s="16"/>
      <c r="N50" s="577"/>
      <c r="O50" s="577"/>
      <c r="P50" s="577"/>
      <c r="Q50" s="577"/>
      <c r="R50" s="66"/>
      <c r="S50" s="66"/>
      <c r="T50" s="66"/>
      <c r="U50" s="66"/>
      <c r="V50" s="12"/>
    </row>
    <row r="51" spans="1:22" s="6" customFormat="1" ht="44.25" customHeight="1">
      <c r="A51" s="7"/>
      <c r="B51" s="7"/>
      <c r="C51" s="66"/>
      <c r="D51" s="66"/>
      <c r="E51" s="9"/>
      <c r="F51" s="66"/>
      <c r="G51" s="10"/>
      <c r="H51" s="10"/>
      <c r="I51" s="664"/>
      <c r="J51" s="664"/>
      <c r="K51" s="664"/>
      <c r="L51" s="664"/>
      <c r="M51" s="16"/>
      <c r="N51" s="577"/>
      <c r="O51" s="577"/>
      <c r="P51" s="577"/>
      <c r="Q51" s="577"/>
      <c r="R51" s="66"/>
      <c r="S51" s="66"/>
      <c r="T51" s="66"/>
      <c r="U51" s="66"/>
      <c r="V51" s="12"/>
    </row>
    <row r="52" spans="1:22" s="6" customFormat="1" ht="32.1" customHeight="1">
      <c r="A52" s="7"/>
      <c r="B52" s="7"/>
      <c r="C52" s="66"/>
      <c r="D52" s="66"/>
      <c r="E52" s="9"/>
      <c r="F52" s="66"/>
      <c r="G52" s="10"/>
      <c r="H52" s="10"/>
      <c r="I52" s="66"/>
      <c r="J52" s="11" t="s">
        <v>15</v>
      </c>
      <c r="K52" s="66"/>
      <c r="L52" s="66"/>
      <c r="M52" s="66"/>
      <c r="N52" s="66"/>
      <c r="O52" s="66"/>
      <c r="P52" s="66"/>
      <c r="Q52" s="66"/>
      <c r="R52" s="66"/>
      <c r="S52" s="66"/>
      <c r="T52" s="66"/>
      <c r="U52" s="66"/>
      <c r="V52" s="12"/>
    </row>
    <row r="53" spans="1:22" s="6" customFormat="1" ht="32.1" customHeight="1">
      <c r="A53" s="7"/>
      <c r="B53" s="7"/>
      <c r="C53" s="66"/>
      <c r="D53" s="66"/>
      <c r="E53" s="9"/>
      <c r="F53" s="66"/>
      <c r="G53" s="10"/>
      <c r="H53" s="10"/>
      <c r="I53" s="66"/>
      <c r="J53" s="11"/>
      <c r="K53" s="66"/>
      <c r="L53" s="66"/>
      <c r="M53" s="66"/>
      <c r="N53" s="66"/>
      <c r="O53" s="66"/>
      <c r="P53" s="66"/>
      <c r="Q53" s="66"/>
      <c r="R53" s="66"/>
      <c r="S53" s="66"/>
      <c r="T53" s="66"/>
      <c r="U53" s="66"/>
      <c r="V53" s="12"/>
    </row>
    <row r="54" spans="1:22" s="6" customFormat="1" ht="32.1" customHeight="1">
      <c r="A54" s="7"/>
      <c r="B54" s="7"/>
      <c r="C54" s="66"/>
      <c r="D54" s="66"/>
      <c r="E54" s="9"/>
      <c r="F54" s="66"/>
      <c r="G54" s="10"/>
      <c r="H54" s="10"/>
      <c r="I54" s="66"/>
      <c r="J54" s="11"/>
      <c r="K54" s="66"/>
      <c r="L54" s="66"/>
      <c r="M54" s="66"/>
      <c r="N54" s="66"/>
      <c r="O54" s="66"/>
      <c r="P54" s="66"/>
      <c r="Q54" s="66"/>
      <c r="R54" s="66"/>
      <c r="S54" s="66"/>
      <c r="T54" s="66"/>
      <c r="U54" s="66"/>
      <c r="V54" s="12"/>
    </row>
    <row r="55" spans="1:22" s="6" customFormat="1" ht="32.1" customHeight="1">
      <c r="A55" s="7"/>
      <c r="B55" s="7"/>
      <c r="C55" s="66"/>
      <c r="D55" s="66"/>
      <c r="E55" s="9"/>
      <c r="F55" s="66"/>
      <c r="G55" s="10"/>
      <c r="H55" s="10"/>
      <c r="I55" s="66"/>
      <c r="J55" s="11"/>
      <c r="K55" s="66"/>
      <c r="L55" s="66"/>
      <c r="M55" s="66"/>
      <c r="N55" s="66"/>
      <c r="O55" s="66"/>
      <c r="P55" s="66"/>
      <c r="Q55" s="66"/>
      <c r="R55" s="66"/>
      <c r="S55" s="66"/>
      <c r="T55" s="66"/>
      <c r="U55" s="66"/>
      <c r="V55" s="12"/>
    </row>
    <row r="56" spans="1:22" s="6" customFormat="1" ht="32.1" customHeight="1">
      <c r="A56" s="7"/>
      <c r="B56" s="7"/>
      <c r="C56" s="66"/>
      <c r="D56" s="66"/>
      <c r="E56" s="9"/>
      <c r="F56" s="66"/>
      <c r="G56" s="10"/>
      <c r="H56" s="10"/>
      <c r="I56" s="66"/>
      <c r="J56" s="11"/>
      <c r="K56" s="66"/>
      <c r="L56" s="66"/>
      <c r="M56" s="66"/>
      <c r="N56" s="66"/>
      <c r="O56" s="66"/>
      <c r="P56" s="66"/>
      <c r="Q56" s="66"/>
      <c r="R56" s="66"/>
      <c r="S56" s="66"/>
      <c r="T56" s="66"/>
      <c r="U56" s="66"/>
      <c r="V56" s="12"/>
    </row>
    <row r="57" spans="1:22" s="6" customFormat="1" ht="32.1" customHeight="1">
      <c r="A57" s="7"/>
      <c r="B57" s="7"/>
      <c r="C57" s="66"/>
      <c r="D57" s="66"/>
      <c r="E57" s="9"/>
      <c r="F57" s="66"/>
      <c r="G57" s="10"/>
      <c r="H57" s="10"/>
      <c r="I57" s="66"/>
      <c r="J57" s="11"/>
      <c r="K57" s="66"/>
      <c r="L57" s="66"/>
      <c r="M57" s="66"/>
      <c r="N57" s="66"/>
      <c r="O57" s="66"/>
      <c r="P57" s="66"/>
      <c r="Q57" s="66"/>
      <c r="R57" s="66"/>
      <c r="S57" s="66"/>
      <c r="T57" s="66"/>
      <c r="U57" s="66"/>
      <c r="V57" s="12"/>
    </row>
    <row r="58" spans="1:22" s="6" customFormat="1" ht="32.1" customHeight="1">
      <c r="A58" s="7"/>
      <c r="B58" s="7"/>
      <c r="C58" s="66"/>
      <c r="D58" s="66"/>
      <c r="E58" s="9"/>
      <c r="F58" s="66"/>
      <c r="G58" s="10"/>
      <c r="H58" s="10"/>
      <c r="I58" s="66"/>
      <c r="J58" s="11"/>
      <c r="K58" s="66"/>
      <c r="L58" s="66"/>
      <c r="M58" s="66"/>
      <c r="N58" s="66"/>
      <c r="O58" s="66"/>
      <c r="P58" s="66"/>
      <c r="Q58" s="66"/>
      <c r="R58" s="66"/>
      <c r="S58" s="66"/>
      <c r="T58" s="66"/>
      <c r="U58" s="66"/>
      <c r="V58" s="12"/>
    </row>
    <row r="59" spans="1:22" s="6" customFormat="1" ht="32.1" customHeight="1">
      <c r="A59" s="7"/>
      <c r="B59" s="7"/>
      <c r="C59" s="66"/>
      <c r="D59" s="66"/>
      <c r="E59" s="9"/>
      <c r="F59" s="66"/>
      <c r="G59" s="10"/>
      <c r="H59" s="10"/>
      <c r="I59" s="66"/>
      <c r="J59" s="11"/>
      <c r="K59" s="66"/>
      <c r="L59" s="66"/>
      <c r="M59" s="66"/>
      <c r="N59" s="66"/>
      <c r="O59" s="66"/>
      <c r="P59" s="66"/>
      <c r="Q59" s="66"/>
      <c r="R59" s="66"/>
      <c r="S59" s="66"/>
      <c r="T59" s="66"/>
      <c r="U59" s="66"/>
      <c r="V59" s="12"/>
    </row>
    <row r="60" spans="1:22" s="6" customFormat="1" ht="32.1" customHeight="1">
      <c r="A60" s="7"/>
      <c r="B60" s="7"/>
      <c r="C60" s="66"/>
      <c r="D60" s="66"/>
      <c r="E60" s="9"/>
      <c r="F60" s="66"/>
      <c r="G60" s="10"/>
      <c r="H60" s="10"/>
      <c r="I60" s="66"/>
      <c r="J60" s="11"/>
      <c r="K60" s="66"/>
      <c r="L60" s="66"/>
      <c r="M60" s="66"/>
      <c r="N60" s="66"/>
      <c r="O60" s="66"/>
      <c r="P60" s="66"/>
      <c r="Q60" s="66"/>
      <c r="R60" s="66"/>
      <c r="S60" s="66"/>
      <c r="T60" s="66"/>
      <c r="U60" s="66"/>
      <c r="V60" s="12"/>
    </row>
    <row r="61" spans="1:22" s="6" customFormat="1" ht="32.1" customHeight="1">
      <c r="A61" s="7"/>
      <c r="B61" s="7"/>
      <c r="C61" s="66"/>
      <c r="D61" s="66"/>
      <c r="E61" s="9"/>
      <c r="F61" s="66"/>
      <c r="G61" s="10"/>
      <c r="H61" s="10"/>
      <c r="I61" s="66"/>
      <c r="J61" s="11"/>
      <c r="K61" s="66"/>
      <c r="L61" s="66"/>
      <c r="M61" s="66"/>
      <c r="N61" s="66"/>
      <c r="O61" s="66"/>
      <c r="P61" s="66"/>
      <c r="Q61" s="66"/>
      <c r="R61" s="66"/>
      <c r="S61" s="66"/>
      <c r="T61" s="66"/>
      <c r="U61" s="66"/>
      <c r="V61" s="12"/>
    </row>
    <row r="62" spans="1:22" s="6" customFormat="1" ht="32.1" customHeight="1">
      <c r="A62" s="7"/>
      <c r="B62" s="7"/>
      <c r="C62" s="66"/>
      <c r="D62" s="66"/>
      <c r="E62" s="9"/>
      <c r="F62" s="66"/>
      <c r="G62" s="10"/>
      <c r="H62" s="10"/>
      <c r="I62" s="66"/>
      <c r="J62" s="11"/>
      <c r="K62" s="66"/>
      <c r="L62" s="66"/>
      <c r="M62" s="66"/>
      <c r="N62" s="66"/>
      <c r="O62" s="66"/>
      <c r="P62" s="66"/>
      <c r="Q62" s="66"/>
      <c r="R62" s="66"/>
      <c r="S62" s="66"/>
      <c r="T62" s="66"/>
      <c r="U62" s="66"/>
      <c r="V62" s="12"/>
    </row>
    <row r="63" spans="1:22" s="6" customFormat="1" ht="32.1" customHeight="1">
      <c r="A63" s="7"/>
      <c r="B63" s="7"/>
      <c r="C63" s="66"/>
      <c r="D63" s="66"/>
      <c r="E63" s="9"/>
      <c r="F63" s="66"/>
      <c r="G63" s="10"/>
      <c r="H63" s="10"/>
      <c r="I63" s="66"/>
      <c r="J63" s="11"/>
      <c r="K63" s="66"/>
      <c r="L63" s="66"/>
      <c r="M63" s="66"/>
      <c r="N63" s="66"/>
      <c r="O63" s="66"/>
      <c r="P63" s="66"/>
      <c r="Q63" s="66"/>
      <c r="R63" s="66"/>
      <c r="S63" s="66"/>
      <c r="T63" s="66"/>
      <c r="U63" s="66"/>
      <c r="V63" s="12"/>
    </row>
  </sheetData>
  <mergeCells count="42">
    <mergeCell ref="B46:V46"/>
    <mergeCell ref="C48:F48"/>
    <mergeCell ref="N48:Q51"/>
    <mergeCell ref="B44:V44"/>
    <mergeCell ref="I48:L51"/>
    <mergeCell ref="B45:V45"/>
    <mergeCell ref="B47:V47"/>
    <mergeCell ref="K22:M22"/>
    <mergeCell ref="K26:M26"/>
    <mergeCell ref="F20:G20"/>
    <mergeCell ref="J20:M20"/>
    <mergeCell ref="B43:V43"/>
    <mergeCell ref="J30:M30"/>
    <mergeCell ref="J32:M32"/>
    <mergeCell ref="J36:M36"/>
    <mergeCell ref="J38:M38"/>
    <mergeCell ref="B40:G40"/>
    <mergeCell ref="K40:M40"/>
    <mergeCell ref="K41:O41"/>
    <mergeCell ref="R42:U42"/>
    <mergeCell ref="F12:G12"/>
    <mergeCell ref="F14:G14"/>
    <mergeCell ref="K14:M14"/>
    <mergeCell ref="F16:G16"/>
    <mergeCell ref="F18:G18"/>
    <mergeCell ref="J18:M18"/>
    <mergeCell ref="Q6:R6"/>
    <mergeCell ref="S6:T6"/>
    <mergeCell ref="U6:V7"/>
    <mergeCell ref="F10:G10"/>
    <mergeCell ref="K10:M10"/>
    <mergeCell ref="U9:V9"/>
    <mergeCell ref="A1:V1"/>
    <mergeCell ref="A2:V2"/>
    <mergeCell ref="A3:V3"/>
    <mergeCell ref="A4:V4"/>
    <mergeCell ref="A5:G5"/>
    <mergeCell ref="A6:A7"/>
    <mergeCell ref="B6:B7"/>
    <mergeCell ref="C6:E6"/>
    <mergeCell ref="F6:M6"/>
    <mergeCell ref="N6:P6"/>
  </mergeCells>
  <printOptions horizontalCentered="1"/>
  <pageMargins left="0.39370078740157483" right="0.31496062992125984" top="0.51181102362204722" bottom="0.51181102362204722" header="0" footer="0"/>
  <pageSetup paperSize="9" scale="55" orientation="landscape" errors="blank" verticalDpi="360" r:id="rId1"/>
  <headerFooter alignWithMargins="0"/>
  <rowBreaks count="2" manualBreakCount="2">
    <brk id="23" max="21" man="1"/>
    <brk id="38" max="21" man="1"/>
  </rowBreaks>
</worksheet>
</file>

<file path=xl/worksheets/sheet2.xml><?xml version="1.0" encoding="utf-8"?>
<worksheet xmlns="http://schemas.openxmlformats.org/spreadsheetml/2006/main" xmlns:r="http://schemas.openxmlformats.org/officeDocument/2006/relationships">
  <sheetPr>
    <tabColor rgb="FF00B050"/>
  </sheetPr>
  <dimension ref="A1:AC30"/>
  <sheetViews>
    <sheetView view="pageBreakPreview" zoomScale="80" zoomScaleSheetLayoutView="80" workbookViewId="0">
      <selection activeCell="L22" sqref="L22"/>
    </sheetView>
  </sheetViews>
  <sheetFormatPr defaultColWidth="9.140625" defaultRowHeight="12.75"/>
  <cols>
    <col min="1" max="1" width="5.85546875" style="1" customWidth="1"/>
    <col min="2" max="2" width="5.42578125" style="1" customWidth="1"/>
    <col min="3" max="3" width="10.42578125" style="14" customWidth="1"/>
    <col min="4" max="4" width="11.42578125" style="14" customWidth="1"/>
    <col min="5" max="5" width="9.85546875" style="14" customWidth="1"/>
    <col min="6" max="6" width="12.5703125" style="1" customWidth="1"/>
    <col min="7" max="7" width="7.85546875" style="1" customWidth="1"/>
    <col min="8" max="8" width="9" style="1" customWidth="1"/>
    <col min="9" max="9" width="10.7109375" style="1" customWidth="1"/>
    <col min="10" max="10" width="10.28515625" style="1" customWidth="1"/>
    <col min="11" max="11" width="8.5703125" style="1" customWidth="1"/>
    <col min="12" max="12" width="9.140625" style="1" customWidth="1"/>
    <col min="13" max="13" width="7.42578125" style="1" customWidth="1"/>
    <col min="14" max="14" width="7.28515625" style="1" customWidth="1"/>
    <col min="15" max="15" width="9.7109375" style="1" customWidth="1"/>
    <col min="16" max="16" width="11.42578125" style="1" customWidth="1"/>
    <col min="17" max="17" width="8.85546875" style="1" customWidth="1"/>
    <col min="18" max="18" width="12.85546875" style="1" customWidth="1"/>
    <col min="19" max="19" width="7.42578125" style="1" customWidth="1"/>
    <col min="20" max="23" width="10.5703125" style="1" customWidth="1"/>
    <col min="24" max="24" width="25" style="1" customWidth="1"/>
    <col min="25" max="16384" width="9.140625" style="1"/>
  </cols>
  <sheetData>
    <row r="1" spans="1:29"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9"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9" s="15" customFormat="1" ht="15.75" customHeight="1">
      <c r="A3" s="570" t="s">
        <v>44</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9" s="3" customFormat="1" ht="21.95" customHeight="1">
      <c r="A4" s="572" t="s">
        <v>384</v>
      </c>
      <c r="B4" s="572"/>
      <c r="C4" s="572"/>
      <c r="D4" s="572"/>
      <c r="E4" s="572"/>
      <c r="F4" s="572"/>
      <c r="G4" s="572"/>
      <c r="H4" s="572"/>
      <c r="I4" s="572"/>
      <c r="J4" s="572"/>
      <c r="K4" s="572"/>
      <c r="L4" s="572"/>
      <c r="M4" s="572"/>
      <c r="N4" s="572"/>
      <c r="O4" s="572"/>
      <c r="P4" s="572"/>
      <c r="Q4" s="572"/>
      <c r="R4" s="572"/>
      <c r="S4" s="572"/>
      <c r="T4" s="572"/>
      <c r="U4" s="572"/>
      <c r="V4" s="572"/>
      <c r="W4" s="572"/>
      <c r="X4" s="572"/>
    </row>
    <row r="5" spans="1:29" s="3" customFormat="1" ht="10.5" customHeight="1">
      <c r="A5" s="586"/>
      <c r="B5" s="586"/>
      <c r="C5" s="586"/>
      <c r="D5" s="586"/>
      <c r="E5" s="586"/>
      <c r="F5" s="586"/>
      <c r="G5" s="586"/>
      <c r="H5" s="20"/>
      <c r="I5" s="20"/>
      <c r="J5" s="20"/>
      <c r="K5" s="20"/>
      <c r="L5" s="20"/>
      <c r="M5" s="20"/>
      <c r="N5" s="20"/>
      <c r="O5" s="20"/>
      <c r="P5" s="20"/>
      <c r="Q5" s="20"/>
      <c r="R5" s="20"/>
      <c r="S5" s="20"/>
      <c r="T5" s="20"/>
      <c r="U5" s="20"/>
      <c r="V5" s="20"/>
      <c r="W5" s="20"/>
      <c r="X5" s="20"/>
    </row>
    <row r="6" spans="1:29" s="4" customFormat="1" ht="33.75" customHeight="1">
      <c r="A6" s="585" t="s">
        <v>0</v>
      </c>
      <c r="B6" s="585" t="s">
        <v>28</v>
      </c>
      <c r="C6" s="585" t="s">
        <v>1</v>
      </c>
      <c r="D6" s="585"/>
      <c r="E6" s="585"/>
      <c r="F6" s="585" t="s">
        <v>2</v>
      </c>
      <c r="G6" s="585"/>
      <c r="H6" s="585"/>
      <c r="I6" s="585"/>
      <c r="J6" s="585"/>
      <c r="K6" s="585"/>
      <c r="L6" s="585"/>
      <c r="M6" s="585"/>
      <c r="N6" s="585"/>
      <c r="O6" s="585"/>
      <c r="P6" s="585"/>
      <c r="Q6" s="585" t="s">
        <v>37</v>
      </c>
      <c r="R6" s="585"/>
      <c r="S6" s="585"/>
      <c r="T6" s="584" t="s">
        <v>36</v>
      </c>
      <c r="U6" s="584"/>
      <c r="V6" s="584" t="s">
        <v>3</v>
      </c>
      <c r="W6" s="584"/>
      <c r="X6" s="584" t="s">
        <v>4</v>
      </c>
    </row>
    <row r="7" spans="1:29" s="4" customFormat="1" ht="64.5" customHeight="1">
      <c r="A7" s="571"/>
      <c r="B7" s="571"/>
      <c r="C7" s="117" t="s">
        <v>29</v>
      </c>
      <c r="D7" s="117" t="s">
        <v>265</v>
      </c>
      <c r="E7" s="117" t="s">
        <v>246</v>
      </c>
      <c r="F7" s="117" t="s">
        <v>7</v>
      </c>
      <c r="G7" s="117" t="s">
        <v>27</v>
      </c>
      <c r="H7" s="87" t="s">
        <v>282</v>
      </c>
      <c r="I7" s="88" t="s">
        <v>9</v>
      </c>
      <c r="J7" s="117" t="s">
        <v>10</v>
      </c>
      <c r="K7" s="88" t="s">
        <v>11</v>
      </c>
      <c r="L7" s="88" t="s">
        <v>12</v>
      </c>
      <c r="M7" s="88" t="s">
        <v>17</v>
      </c>
      <c r="N7" s="88" t="s">
        <v>13</v>
      </c>
      <c r="O7" s="88" t="s">
        <v>26</v>
      </c>
      <c r="P7" s="117" t="s">
        <v>14</v>
      </c>
      <c r="Q7" s="117" t="s">
        <v>35</v>
      </c>
      <c r="R7" s="117" t="s">
        <v>284</v>
      </c>
      <c r="S7" s="117" t="s">
        <v>25</v>
      </c>
      <c r="T7" s="88" t="s">
        <v>31</v>
      </c>
      <c r="U7" s="88" t="s">
        <v>32</v>
      </c>
      <c r="V7" s="88" t="s">
        <v>33</v>
      </c>
      <c r="W7" s="88" t="s">
        <v>34</v>
      </c>
      <c r="X7" s="574"/>
    </row>
    <row r="8" spans="1:29" s="4" customFormat="1" ht="25.5" customHeight="1">
      <c r="A8" s="94">
        <v>1</v>
      </c>
      <c r="B8" s="94"/>
      <c r="C8" s="94">
        <v>2</v>
      </c>
      <c r="D8" s="94">
        <v>3</v>
      </c>
      <c r="E8" s="94">
        <v>4</v>
      </c>
      <c r="F8" s="94">
        <v>5</v>
      </c>
      <c r="G8" s="94">
        <v>6</v>
      </c>
      <c r="H8" s="94">
        <v>7</v>
      </c>
      <c r="I8" s="94">
        <v>8</v>
      </c>
      <c r="J8" s="94">
        <v>9</v>
      </c>
      <c r="K8" s="94">
        <v>10</v>
      </c>
      <c r="L8" s="94">
        <v>11</v>
      </c>
      <c r="M8" s="94">
        <v>12</v>
      </c>
      <c r="N8" s="94">
        <v>13</v>
      </c>
      <c r="O8" s="94">
        <v>14</v>
      </c>
      <c r="P8" s="94">
        <v>15</v>
      </c>
      <c r="Q8" s="94">
        <v>16</v>
      </c>
      <c r="R8" s="94">
        <v>17</v>
      </c>
      <c r="S8" s="94">
        <v>18</v>
      </c>
      <c r="T8" s="94">
        <v>19</v>
      </c>
      <c r="U8" s="94">
        <v>20</v>
      </c>
      <c r="V8" s="94">
        <v>21</v>
      </c>
      <c r="W8" s="94">
        <v>22</v>
      </c>
      <c r="X8" s="117">
        <v>23</v>
      </c>
      <c r="Y8" s="22" t="e">
        <f>#REF!-#REF!</f>
        <v>#REF!</v>
      </c>
      <c r="Z8" s="6" t="e">
        <f>Y8*1000</f>
        <v>#REF!</v>
      </c>
    </row>
    <row r="9" spans="1:29" s="6" customFormat="1" ht="34.5" customHeight="1">
      <c r="A9" s="95">
        <v>1</v>
      </c>
      <c r="B9" s="96"/>
      <c r="C9" s="97">
        <v>227.5</v>
      </c>
      <c r="D9" s="97">
        <v>227.55</v>
      </c>
      <c r="E9" s="99">
        <v>50</v>
      </c>
      <c r="F9" s="578" t="s">
        <v>18</v>
      </c>
      <c r="G9" s="579"/>
      <c r="H9" s="100">
        <v>3.7</v>
      </c>
      <c r="I9" s="104" t="s">
        <v>253</v>
      </c>
      <c r="J9" s="578"/>
      <c r="K9" s="580"/>
      <c r="L9" s="580"/>
      <c r="M9" s="580"/>
      <c r="N9" s="580"/>
      <c r="O9" s="580"/>
      <c r="P9" s="579"/>
      <c r="Q9" s="97">
        <v>3.0000000000000001E-3</v>
      </c>
      <c r="R9" s="100">
        <v>0</v>
      </c>
      <c r="S9" s="97">
        <v>3.0000000000000001E-3</v>
      </c>
      <c r="T9" s="97">
        <v>459.05900000000003</v>
      </c>
      <c r="U9" s="97">
        <v>459.05599999999998</v>
      </c>
      <c r="V9" s="97">
        <v>462.75900000000001</v>
      </c>
      <c r="W9" s="97">
        <v>462.75599999999997</v>
      </c>
      <c r="X9" s="26"/>
      <c r="Y9" s="22">
        <f t="shared" ref="Y9:Y10" si="0">D10-C10</f>
        <v>1.0999999999999943</v>
      </c>
      <c r="Z9" s="6">
        <f t="shared" ref="Z9:Z11" si="1">Y9*1000</f>
        <v>1099.9999999999943</v>
      </c>
      <c r="AC9" s="32"/>
    </row>
    <row r="10" spans="1:29" s="6" customFormat="1" ht="27.75" customHeight="1">
      <c r="A10" s="94">
        <v>2</v>
      </c>
      <c r="B10" s="96">
        <v>1</v>
      </c>
      <c r="C10" s="97">
        <f>D9</f>
        <v>227.55</v>
      </c>
      <c r="D10" s="97">
        <v>228.65</v>
      </c>
      <c r="E10" s="99">
        <f t="shared" ref="E10" si="2">Z9</f>
        <v>1099.9999999999943</v>
      </c>
      <c r="F10" s="97">
        <v>71.3</v>
      </c>
      <c r="G10" s="100">
        <v>18.7</v>
      </c>
      <c r="H10" s="100">
        <f>H9</f>
        <v>3.7</v>
      </c>
      <c r="I10" s="104" t="s">
        <v>254</v>
      </c>
      <c r="J10" s="100" t="s">
        <v>46</v>
      </c>
      <c r="K10" s="107">
        <v>82.88</v>
      </c>
      <c r="L10" s="105">
        <v>29.164999999999999</v>
      </c>
      <c r="M10" s="105">
        <v>2.8420000000000001</v>
      </c>
      <c r="N10" s="105">
        <v>2.0059999999999998</v>
      </c>
      <c r="O10" s="105">
        <v>0.86299999999999999</v>
      </c>
      <c r="P10" s="105">
        <v>71.483999999999995</v>
      </c>
      <c r="Q10" s="105">
        <v>6.6000000000000003E-2</v>
      </c>
      <c r="R10" s="100">
        <v>0</v>
      </c>
      <c r="S10" s="97">
        <f t="shared" ref="S10:S11" si="3">Q10+R10</f>
        <v>6.6000000000000003E-2</v>
      </c>
      <c r="T10" s="97">
        <f>U9</f>
        <v>459.05599999999998</v>
      </c>
      <c r="U10" s="97">
        <v>458.99</v>
      </c>
      <c r="V10" s="105">
        <f>W9</f>
        <v>462.75599999999997</v>
      </c>
      <c r="W10" s="105">
        <v>462.69</v>
      </c>
      <c r="X10" s="27"/>
      <c r="Y10" s="22" t="e">
        <f t="shared" si="0"/>
        <v>#VALUE!</v>
      </c>
      <c r="Z10" s="6" t="e">
        <f t="shared" si="1"/>
        <v>#VALUE!</v>
      </c>
    </row>
    <row r="11" spans="1:29" s="6" customFormat="1" ht="62.25" customHeight="1">
      <c r="A11" s="95">
        <v>3</v>
      </c>
      <c r="B11" s="96"/>
      <c r="C11" s="97">
        <f>D10</f>
        <v>228.65</v>
      </c>
      <c r="D11" s="230" t="s">
        <v>444</v>
      </c>
      <c r="E11" s="99">
        <v>50</v>
      </c>
      <c r="F11" s="132" t="s">
        <v>18</v>
      </c>
      <c r="G11" s="133" t="s">
        <v>283</v>
      </c>
      <c r="H11" s="100">
        <f>H10</f>
        <v>3.7</v>
      </c>
      <c r="I11" s="104" t="s">
        <v>255</v>
      </c>
      <c r="J11" s="567"/>
      <c r="K11" s="581"/>
      <c r="L11" s="581"/>
      <c r="M11" s="581"/>
      <c r="N11" s="581"/>
      <c r="O11" s="581"/>
      <c r="P11" s="568"/>
      <c r="Q11" s="105">
        <v>3.0000000000000001E-3</v>
      </c>
      <c r="R11" s="100">
        <v>0</v>
      </c>
      <c r="S11" s="97">
        <f t="shared" si="3"/>
        <v>3.0000000000000001E-3</v>
      </c>
      <c r="T11" s="97">
        <f>U10</f>
        <v>458.99</v>
      </c>
      <c r="U11" s="105">
        <v>458.98700000000002</v>
      </c>
      <c r="V11" s="105">
        <f>W10</f>
        <v>462.69</v>
      </c>
      <c r="W11" s="105">
        <v>462.68700000000001</v>
      </c>
      <c r="X11" s="91" t="s">
        <v>285</v>
      </c>
      <c r="Y11" s="22" t="e">
        <f>#REF!-#REF!</f>
        <v>#REF!</v>
      </c>
      <c r="Z11" s="6" t="e">
        <f t="shared" si="1"/>
        <v>#REF!</v>
      </c>
    </row>
    <row r="12" spans="1:29" s="6" customFormat="1" ht="27" customHeight="1">
      <c r="A12" s="7"/>
      <c r="B12" s="582" t="s">
        <v>47</v>
      </c>
      <c r="C12" s="582"/>
      <c r="D12" s="582"/>
      <c r="E12" s="582"/>
      <c r="F12" s="582"/>
      <c r="G12" s="582"/>
      <c r="H12" s="582"/>
      <c r="I12" s="582"/>
      <c r="J12" s="19"/>
      <c r="K12" s="18"/>
      <c r="L12" s="18"/>
      <c r="M12" s="18"/>
      <c r="N12" s="18"/>
      <c r="O12" s="18"/>
      <c r="P12" s="18"/>
      <c r="Q12" s="18"/>
      <c r="R12" s="18"/>
      <c r="S12" s="18"/>
      <c r="T12" s="18"/>
      <c r="U12" s="18"/>
      <c r="V12" s="18"/>
      <c r="W12" s="18"/>
      <c r="X12" s="12"/>
    </row>
    <row r="13" spans="1:29" s="6" customFormat="1" ht="21.75" customHeight="1">
      <c r="A13" s="7"/>
      <c r="B13" s="583" t="s">
        <v>48</v>
      </c>
      <c r="C13" s="583"/>
      <c r="D13" s="583"/>
      <c r="E13" s="583"/>
      <c r="F13" s="583"/>
      <c r="G13" s="583"/>
      <c r="H13" s="583"/>
      <c r="I13" s="583"/>
      <c r="J13" s="583"/>
      <c r="K13" s="583"/>
      <c r="L13" s="583"/>
      <c r="M13" s="583"/>
      <c r="N13" s="583"/>
      <c r="O13" s="583"/>
      <c r="P13" s="583"/>
      <c r="Q13" s="583"/>
      <c r="R13" s="583"/>
      <c r="S13" s="583"/>
      <c r="T13" s="583"/>
      <c r="U13" s="135"/>
      <c r="V13" s="135"/>
      <c r="W13" s="135"/>
      <c r="X13" s="135"/>
    </row>
    <row r="14" spans="1:29" s="6" customFormat="1" ht="21.75" customHeight="1">
      <c r="A14" s="7"/>
      <c r="B14" s="118"/>
      <c r="C14" s="118"/>
      <c r="D14" s="118"/>
      <c r="E14" s="118"/>
      <c r="F14" s="118"/>
      <c r="G14" s="118"/>
      <c r="H14" s="118"/>
      <c r="I14" s="118"/>
      <c r="J14" s="118"/>
      <c r="K14" s="118"/>
      <c r="L14" s="118"/>
      <c r="M14" s="118"/>
      <c r="N14" s="118"/>
      <c r="O14" s="118"/>
      <c r="P14" s="118"/>
      <c r="Q14" s="118"/>
      <c r="R14" s="118"/>
      <c r="S14" s="118"/>
      <c r="T14" s="118"/>
      <c r="U14" s="135"/>
      <c r="V14" s="135"/>
      <c r="W14" s="135"/>
      <c r="X14" s="135"/>
    </row>
    <row r="15" spans="1:29" s="6" customFormat="1" ht="31.5" customHeight="1">
      <c r="A15" s="7"/>
      <c r="B15" s="17"/>
      <c r="C15" s="566"/>
      <c r="D15" s="566"/>
      <c r="E15" s="566"/>
      <c r="F15" s="566"/>
      <c r="G15" s="16"/>
      <c r="H15" s="10"/>
      <c r="I15" s="30"/>
      <c r="J15" s="11"/>
      <c r="K15" s="21"/>
      <c r="L15" s="16"/>
      <c r="M15" s="577" t="s">
        <v>24</v>
      </c>
      <c r="N15" s="577"/>
      <c r="O15" s="16"/>
      <c r="P15" s="16"/>
      <c r="Q15" s="577" t="s">
        <v>43</v>
      </c>
      <c r="R15" s="577"/>
      <c r="S15" s="577"/>
      <c r="T15" s="577"/>
      <c r="U15" s="21"/>
      <c r="V15" s="21"/>
      <c r="W15" s="21"/>
      <c r="X15" s="12"/>
    </row>
    <row r="16" spans="1:29" s="6" customFormat="1" ht="32.1" customHeight="1">
      <c r="A16" s="7"/>
      <c r="B16" s="7"/>
      <c r="C16" s="21"/>
      <c r="D16" s="21"/>
      <c r="E16" s="9"/>
      <c r="F16" s="21"/>
      <c r="G16" s="10"/>
      <c r="H16" s="10"/>
      <c r="I16" s="30"/>
      <c r="J16" s="11"/>
      <c r="K16" s="21"/>
      <c r="L16" s="577" t="s">
        <v>42</v>
      </c>
      <c r="M16" s="577"/>
      <c r="N16" s="577"/>
      <c r="O16" s="577"/>
      <c r="P16" s="16"/>
      <c r="Q16" s="577"/>
      <c r="R16" s="577"/>
      <c r="S16" s="577"/>
      <c r="T16" s="577"/>
      <c r="U16" s="21"/>
      <c r="V16" s="21"/>
      <c r="W16" s="21"/>
      <c r="X16" s="12"/>
    </row>
    <row r="17" spans="1:24" s="6" customFormat="1" ht="32.1" customHeight="1">
      <c r="A17" s="7"/>
      <c r="B17" s="7"/>
      <c r="C17" s="21"/>
      <c r="D17" s="21"/>
      <c r="E17" s="9"/>
      <c r="F17" s="21"/>
      <c r="G17" s="10"/>
      <c r="H17" s="10"/>
      <c r="I17" s="30"/>
      <c r="J17" s="11"/>
      <c r="K17" s="21"/>
      <c r="L17" s="577"/>
      <c r="M17" s="577"/>
      <c r="N17" s="577"/>
      <c r="O17" s="577"/>
      <c r="P17" s="16"/>
      <c r="Q17" s="577"/>
      <c r="R17" s="577"/>
      <c r="S17" s="577"/>
      <c r="T17" s="577"/>
      <c r="U17" s="21"/>
      <c r="V17" s="21"/>
      <c r="W17" s="21"/>
      <c r="X17" s="12"/>
    </row>
    <row r="18" spans="1:24" s="6" customFormat="1" ht="24.75" customHeight="1">
      <c r="A18" s="7"/>
      <c r="B18" s="7"/>
      <c r="C18" s="21"/>
      <c r="D18" s="21"/>
      <c r="E18" s="9"/>
      <c r="F18" s="21"/>
      <c r="G18" s="10"/>
      <c r="H18" s="10"/>
      <c r="I18" s="21"/>
      <c r="J18" s="11" t="s">
        <v>22</v>
      </c>
      <c r="K18" s="21"/>
      <c r="L18" s="16"/>
      <c r="M18" s="16"/>
      <c r="N18" s="16"/>
      <c r="O18" s="16"/>
      <c r="P18" s="16"/>
      <c r="Q18" s="577"/>
      <c r="R18" s="577"/>
      <c r="S18" s="577"/>
      <c r="T18" s="577"/>
      <c r="U18" s="21"/>
      <c r="V18" s="21"/>
      <c r="W18" s="21"/>
      <c r="X18" s="12"/>
    </row>
    <row r="19" spans="1:24" s="6" customFormat="1" ht="32.1" customHeight="1">
      <c r="A19" s="7"/>
      <c r="B19" s="7"/>
      <c r="C19" s="21"/>
      <c r="D19" s="21"/>
      <c r="E19" s="9"/>
      <c r="F19" s="21"/>
      <c r="G19" s="10"/>
      <c r="H19" s="10"/>
      <c r="I19" s="21"/>
      <c r="J19" s="11" t="s">
        <v>15</v>
      </c>
      <c r="K19" s="21"/>
      <c r="L19" s="21"/>
      <c r="M19" s="21"/>
      <c r="N19" s="21"/>
      <c r="O19" s="21"/>
      <c r="P19" s="21"/>
      <c r="Q19" s="21"/>
      <c r="R19" s="21"/>
      <c r="S19" s="21"/>
      <c r="T19" s="21"/>
      <c r="U19" s="21"/>
      <c r="V19" s="21"/>
      <c r="W19" s="21"/>
      <c r="X19" s="12"/>
    </row>
    <row r="20" spans="1:24" s="6" customFormat="1" ht="32.1" customHeight="1">
      <c r="A20" s="7"/>
      <c r="B20" s="7"/>
      <c r="C20" s="21"/>
      <c r="D20" s="21"/>
      <c r="E20" s="9"/>
      <c r="F20" s="21"/>
      <c r="G20" s="10"/>
      <c r="H20" s="10"/>
      <c r="I20" s="21"/>
      <c r="J20" s="11"/>
      <c r="K20" s="21"/>
      <c r="L20" s="21"/>
      <c r="M20" s="21"/>
      <c r="N20" s="21"/>
      <c r="O20" s="21"/>
      <c r="P20" s="21"/>
      <c r="Q20" s="21"/>
      <c r="R20" s="21"/>
      <c r="S20" s="21"/>
      <c r="T20" s="21"/>
      <c r="U20" s="21"/>
      <c r="V20" s="21"/>
      <c r="W20" s="21"/>
      <c r="X20" s="12"/>
    </row>
    <row r="21" spans="1:24" s="6" customFormat="1" ht="32.1" customHeight="1">
      <c r="A21" s="7"/>
      <c r="B21" s="7"/>
      <c r="C21" s="21"/>
      <c r="D21" s="21"/>
      <c r="E21" s="9"/>
      <c r="F21" s="21"/>
      <c r="G21" s="10"/>
      <c r="H21" s="10"/>
      <c r="I21" s="21"/>
      <c r="J21" s="11"/>
      <c r="K21" s="21"/>
      <c r="L21" s="21"/>
      <c r="M21" s="21"/>
      <c r="N21" s="21"/>
      <c r="O21" s="21"/>
      <c r="P21" s="21"/>
      <c r="Q21" s="21"/>
      <c r="R21" s="21"/>
      <c r="S21" s="21"/>
      <c r="T21" s="21"/>
      <c r="U21" s="21"/>
      <c r="V21" s="21"/>
      <c r="W21" s="21"/>
      <c r="X21" s="12"/>
    </row>
    <row r="22" spans="1:24" s="6" customFormat="1" ht="32.1" customHeight="1">
      <c r="A22" s="7"/>
      <c r="B22" s="7"/>
      <c r="C22" s="21"/>
      <c r="D22" s="21"/>
      <c r="E22" s="9"/>
      <c r="F22" s="21"/>
      <c r="G22" s="10"/>
      <c r="H22" s="10"/>
      <c r="I22" s="21"/>
      <c r="J22" s="11"/>
      <c r="K22" s="21"/>
      <c r="L22" s="21"/>
      <c r="M22" s="21"/>
      <c r="N22" s="21"/>
      <c r="O22" s="21"/>
      <c r="P22" s="21"/>
      <c r="Q22" s="21"/>
      <c r="R22" s="21"/>
      <c r="S22" s="21"/>
      <c r="T22" s="21"/>
      <c r="U22" s="21"/>
      <c r="V22" s="21"/>
      <c r="W22" s="21"/>
      <c r="X22" s="12"/>
    </row>
    <row r="23" spans="1:24" s="6" customFormat="1" ht="32.1" customHeight="1">
      <c r="A23" s="7"/>
      <c r="B23" s="7"/>
      <c r="C23" s="21"/>
      <c r="D23" s="21"/>
      <c r="E23" s="9"/>
      <c r="F23" s="21"/>
      <c r="G23" s="10"/>
      <c r="H23" s="10"/>
      <c r="I23" s="21"/>
      <c r="J23" s="11"/>
      <c r="K23" s="21"/>
      <c r="L23" s="21"/>
      <c r="M23" s="21"/>
      <c r="N23" s="21"/>
      <c r="O23" s="21"/>
      <c r="P23" s="21"/>
      <c r="Q23" s="21"/>
      <c r="R23" s="21"/>
      <c r="S23" s="21"/>
      <c r="T23" s="21"/>
      <c r="U23" s="21"/>
      <c r="V23" s="21"/>
      <c r="W23" s="21"/>
      <c r="X23" s="12"/>
    </row>
    <row r="24" spans="1:24" s="6" customFormat="1" ht="32.1" customHeight="1">
      <c r="A24" s="7"/>
      <c r="B24" s="7"/>
      <c r="C24" s="21"/>
      <c r="D24" s="21"/>
      <c r="E24" s="9"/>
      <c r="F24" s="21"/>
      <c r="G24" s="10"/>
      <c r="H24" s="10"/>
      <c r="I24" s="21"/>
      <c r="J24" s="11"/>
      <c r="K24" s="21"/>
      <c r="L24" s="21"/>
      <c r="M24" s="21"/>
      <c r="N24" s="21"/>
      <c r="O24" s="21"/>
      <c r="P24" s="21"/>
      <c r="Q24" s="21"/>
      <c r="R24" s="21"/>
      <c r="S24" s="21"/>
      <c r="T24" s="21"/>
      <c r="U24" s="21"/>
      <c r="V24" s="21"/>
      <c r="W24" s="21"/>
      <c r="X24" s="12"/>
    </row>
    <row r="25" spans="1:24" s="6" customFormat="1" ht="32.1" customHeight="1">
      <c r="A25" s="7"/>
      <c r="B25" s="7"/>
      <c r="C25" s="21"/>
      <c r="D25" s="21"/>
      <c r="E25" s="9"/>
      <c r="F25" s="21"/>
      <c r="G25" s="10"/>
      <c r="H25" s="10"/>
      <c r="I25" s="21"/>
      <c r="J25" s="11"/>
      <c r="K25" s="21"/>
      <c r="L25" s="21"/>
      <c r="M25" s="21"/>
      <c r="N25" s="21"/>
      <c r="O25" s="21"/>
      <c r="P25" s="21"/>
      <c r="Q25" s="21"/>
      <c r="R25" s="21"/>
      <c r="S25" s="21"/>
      <c r="T25" s="21"/>
      <c r="U25" s="21"/>
      <c r="V25" s="21"/>
      <c r="W25" s="21"/>
      <c r="X25" s="12"/>
    </row>
    <row r="26" spans="1:24" s="6" customFormat="1" ht="32.1" customHeight="1">
      <c r="A26" s="7"/>
      <c r="B26" s="7"/>
      <c r="C26" s="21"/>
      <c r="D26" s="21"/>
      <c r="E26" s="9"/>
      <c r="F26" s="21"/>
      <c r="G26" s="10"/>
      <c r="H26" s="10"/>
      <c r="I26" s="21"/>
      <c r="J26" s="11"/>
      <c r="K26" s="21"/>
      <c r="L26" s="21"/>
      <c r="M26" s="21"/>
      <c r="N26" s="21"/>
      <c r="O26" s="21"/>
      <c r="P26" s="21"/>
      <c r="Q26" s="21"/>
      <c r="R26" s="21"/>
      <c r="S26" s="21"/>
      <c r="T26" s="21"/>
      <c r="U26" s="21"/>
      <c r="V26" s="21"/>
      <c r="W26" s="21"/>
      <c r="X26" s="12"/>
    </row>
    <row r="27" spans="1:24" s="6" customFormat="1" ht="32.1" customHeight="1">
      <c r="A27" s="7"/>
      <c r="B27" s="7"/>
      <c r="C27" s="21"/>
      <c r="D27" s="21"/>
      <c r="E27" s="9"/>
      <c r="F27" s="21"/>
      <c r="G27" s="10"/>
      <c r="H27" s="10"/>
      <c r="I27" s="21"/>
      <c r="J27" s="11"/>
      <c r="K27" s="21"/>
      <c r="L27" s="21"/>
      <c r="M27" s="21"/>
      <c r="N27" s="21"/>
      <c r="O27" s="21"/>
      <c r="P27" s="21"/>
      <c r="Q27" s="21"/>
      <c r="R27" s="21"/>
      <c r="S27" s="21"/>
      <c r="T27" s="21"/>
      <c r="U27" s="21"/>
      <c r="V27" s="21"/>
      <c r="W27" s="21"/>
      <c r="X27" s="12"/>
    </row>
    <row r="28" spans="1:24" s="6" customFormat="1" ht="32.1" customHeight="1">
      <c r="A28" s="7"/>
      <c r="B28" s="7"/>
      <c r="C28" s="21"/>
      <c r="D28" s="21"/>
      <c r="E28" s="9"/>
      <c r="F28" s="21"/>
      <c r="G28" s="10"/>
      <c r="H28" s="10"/>
      <c r="I28" s="21"/>
      <c r="J28" s="11"/>
      <c r="K28" s="21"/>
      <c r="L28" s="21"/>
      <c r="M28" s="21"/>
      <c r="N28" s="21"/>
      <c r="O28" s="21"/>
      <c r="P28" s="21"/>
      <c r="Q28" s="21"/>
      <c r="R28" s="21"/>
      <c r="S28" s="21"/>
      <c r="T28" s="21"/>
      <c r="U28" s="21"/>
      <c r="V28" s="21"/>
      <c r="W28" s="21"/>
      <c r="X28" s="12"/>
    </row>
    <row r="29" spans="1:24" s="6" customFormat="1" ht="32.1" customHeight="1">
      <c r="A29" s="7"/>
      <c r="B29" s="7"/>
      <c r="C29" s="21"/>
      <c r="D29" s="21"/>
      <c r="E29" s="9"/>
      <c r="F29" s="21"/>
      <c r="G29" s="10"/>
      <c r="H29" s="10"/>
      <c r="I29" s="21"/>
      <c r="J29" s="11"/>
      <c r="K29" s="21"/>
      <c r="L29" s="21"/>
      <c r="M29" s="21"/>
      <c r="N29" s="21"/>
      <c r="O29" s="21"/>
      <c r="P29" s="21"/>
      <c r="Q29" s="21"/>
      <c r="R29" s="21"/>
      <c r="S29" s="21"/>
      <c r="T29" s="21"/>
      <c r="U29" s="21"/>
      <c r="V29" s="21"/>
      <c r="W29" s="21"/>
      <c r="X29" s="12"/>
    </row>
    <row r="30" spans="1:24" s="6" customFormat="1" ht="32.1" customHeight="1">
      <c r="A30" s="7"/>
      <c r="B30" s="7"/>
      <c r="C30" s="21"/>
      <c r="D30" s="21"/>
      <c r="E30" s="9"/>
      <c r="F30" s="21"/>
      <c r="G30" s="10"/>
      <c r="H30" s="10"/>
      <c r="I30" s="21"/>
      <c r="J30" s="11"/>
      <c r="K30" s="21"/>
      <c r="L30" s="21"/>
      <c r="M30" s="21"/>
      <c r="N30" s="21"/>
      <c r="O30" s="21"/>
      <c r="P30" s="21"/>
      <c r="Q30" s="21"/>
      <c r="R30" s="21"/>
      <c r="S30" s="21"/>
      <c r="T30" s="21"/>
      <c r="U30" s="21"/>
      <c r="V30" s="21"/>
      <c r="W30" s="21"/>
      <c r="X30" s="12"/>
    </row>
  </sheetData>
  <mergeCells count="22">
    <mergeCell ref="A1:X1"/>
    <mergeCell ref="A2:X2"/>
    <mergeCell ref="A3:X3"/>
    <mergeCell ref="A4:X4"/>
    <mergeCell ref="A5:G5"/>
    <mergeCell ref="V6:W6"/>
    <mergeCell ref="X6:X7"/>
    <mergeCell ref="A6:A7"/>
    <mergeCell ref="B6:B7"/>
    <mergeCell ref="C6:E6"/>
    <mergeCell ref="F6:P6"/>
    <mergeCell ref="Q6:S6"/>
    <mergeCell ref="T6:U6"/>
    <mergeCell ref="Q15:T18"/>
    <mergeCell ref="L16:O17"/>
    <mergeCell ref="F9:G9"/>
    <mergeCell ref="J9:P9"/>
    <mergeCell ref="J11:P11"/>
    <mergeCell ref="B12:I12"/>
    <mergeCell ref="C15:F15"/>
    <mergeCell ref="M15:N15"/>
    <mergeCell ref="B13:T13"/>
  </mergeCells>
  <printOptions horizontalCentered="1"/>
  <pageMargins left="0.39370078740157483" right="0.31496062992125984" top="0.78740157480314965" bottom="0.74803149606299213" header="0" footer="0"/>
  <pageSetup paperSize="9" scale="56" orientation="landscape" errors="blank" verticalDpi="360" r:id="rId1"/>
  <headerFooter alignWithMargins="0"/>
</worksheet>
</file>

<file path=xl/worksheets/sheet20.xml><?xml version="1.0" encoding="utf-8"?>
<worksheet xmlns="http://schemas.openxmlformats.org/spreadsheetml/2006/main" xmlns:r="http://schemas.openxmlformats.org/officeDocument/2006/relationships">
  <sheetPr>
    <tabColor rgb="FF00B050"/>
  </sheetPr>
  <dimension ref="A1:AA28"/>
  <sheetViews>
    <sheetView view="pageBreakPreview" zoomScale="70" zoomScaleSheetLayoutView="70" workbookViewId="0">
      <selection activeCell="I20" sqref="I20"/>
    </sheetView>
  </sheetViews>
  <sheetFormatPr defaultColWidth="9.140625" defaultRowHeight="12.75"/>
  <cols>
    <col min="1" max="1" width="4.42578125" style="1" customWidth="1"/>
    <col min="2" max="2" width="8.5703125" style="1" customWidth="1"/>
    <col min="3" max="3" width="10.85546875" style="14" customWidth="1"/>
    <col min="4" max="4" width="10.5703125" style="14" customWidth="1"/>
    <col min="5" max="5" width="10.85546875" style="14" customWidth="1"/>
    <col min="6" max="6" width="12.140625" style="1" customWidth="1"/>
    <col min="7" max="7" width="8" style="1" customWidth="1"/>
    <col min="8" max="8" width="7.42578125" style="1" customWidth="1"/>
    <col min="9" max="9" width="9.5703125" style="1" customWidth="1"/>
    <col min="10" max="10" width="8.28515625" style="1" customWidth="1"/>
    <col min="11" max="11" width="8.7109375" style="1" customWidth="1"/>
    <col min="12" max="12" width="9" style="1" customWidth="1"/>
    <col min="13" max="13" width="8" style="1" customWidth="1"/>
    <col min="14" max="14" width="8.28515625" style="1" customWidth="1"/>
    <col min="15" max="15" width="10.5703125" style="1" customWidth="1"/>
    <col min="16" max="16" width="12.2851562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13.7109375" style="1" customWidth="1"/>
    <col min="26" max="16384" width="9.140625" style="1"/>
  </cols>
  <sheetData>
    <row r="1" spans="1:27" s="2" customFormat="1" ht="25.5" customHeight="1">
      <c r="A1" s="666"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667"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667" t="s">
        <v>367</v>
      </c>
      <c r="B3" s="570"/>
      <c r="C3" s="570"/>
      <c r="D3" s="570"/>
      <c r="E3" s="570"/>
      <c r="F3" s="570"/>
      <c r="G3" s="570"/>
      <c r="H3" s="570"/>
      <c r="I3" s="570"/>
      <c r="J3" s="570"/>
      <c r="K3" s="570"/>
      <c r="L3" s="570"/>
      <c r="M3" s="570"/>
      <c r="N3" s="570"/>
      <c r="O3" s="570"/>
      <c r="P3" s="570"/>
      <c r="Q3" s="570"/>
      <c r="R3" s="570"/>
      <c r="S3" s="570"/>
      <c r="T3" s="570"/>
      <c r="U3" s="570"/>
      <c r="V3" s="570"/>
      <c r="W3" s="570"/>
      <c r="X3" s="570"/>
      <c r="Y3" s="570"/>
    </row>
    <row r="4" spans="1:27" s="3" customFormat="1" ht="21.95" customHeight="1">
      <c r="A4" s="668" t="s">
        <v>145</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669"/>
      <c r="B5" s="586"/>
      <c r="C5" s="586"/>
      <c r="D5" s="586"/>
      <c r="E5" s="586"/>
      <c r="F5" s="586"/>
      <c r="G5" s="586"/>
      <c r="H5" s="20"/>
      <c r="I5" s="20"/>
      <c r="J5" s="20"/>
      <c r="K5" s="20"/>
      <c r="L5" s="20"/>
      <c r="M5" s="20"/>
      <c r="N5" s="20"/>
      <c r="O5" s="20"/>
      <c r="P5" s="20"/>
      <c r="Q5" s="20"/>
      <c r="R5" s="20"/>
      <c r="S5" s="20"/>
      <c r="T5" s="20"/>
      <c r="U5" s="20"/>
      <c r="V5" s="20"/>
      <c r="W5" s="20"/>
      <c r="X5" s="68"/>
      <c r="Y5" s="68"/>
    </row>
    <row r="6" spans="1:27" s="4" customFormat="1" ht="21.75" customHeight="1">
      <c r="A6" s="594" t="s">
        <v>0</v>
      </c>
      <c r="B6" s="660"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658" t="s">
        <v>4</v>
      </c>
      <c r="Y6" s="659"/>
    </row>
    <row r="7" spans="1:27" s="4" customFormat="1" ht="50.25" customHeight="1">
      <c r="A7" s="594"/>
      <c r="B7" s="602"/>
      <c r="C7" s="157" t="s">
        <v>29</v>
      </c>
      <c r="D7" s="157" t="s">
        <v>265</v>
      </c>
      <c r="E7" s="157" t="s">
        <v>6</v>
      </c>
      <c r="F7" s="157" t="s">
        <v>7</v>
      </c>
      <c r="G7" s="157" t="s">
        <v>27</v>
      </c>
      <c r="H7" s="136" t="s">
        <v>282</v>
      </c>
      <c r="I7" s="137" t="s">
        <v>9</v>
      </c>
      <c r="J7" s="157" t="s">
        <v>10</v>
      </c>
      <c r="K7" s="137" t="s">
        <v>11</v>
      </c>
      <c r="L7" s="137" t="s">
        <v>12</v>
      </c>
      <c r="M7" s="137" t="s">
        <v>17</v>
      </c>
      <c r="N7" s="137" t="s">
        <v>13</v>
      </c>
      <c r="O7" s="137" t="s">
        <v>26</v>
      </c>
      <c r="P7" s="157" t="s">
        <v>14</v>
      </c>
      <c r="Q7" s="157" t="s">
        <v>35</v>
      </c>
      <c r="R7" s="157" t="s">
        <v>30</v>
      </c>
      <c r="S7" s="157" t="s">
        <v>25</v>
      </c>
      <c r="T7" s="137" t="s">
        <v>287</v>
      </c>
      <c r="U7" s="137" t="s">
        <v>301</v>
      </c>
      <c r="V7" s="137" t="s">
        <v>302</v>
      </c>
      <c r="W7" s="137" t="s">
        <v>290</v>
      </c>
      <c r="X7" s="652"/>
      <c r="Y7" s="653"/>
    </row>
    <row r="8" spans="1:27" s="4" customFormat="1" ht="25.5" customHeight="1">
      <c r="A8" s="157">
        <v>1</v>
      </c>
      <c r="B8" s="157"/>
      <c r="C8" s="157">
        <v>2</v>
      </c>
      <c r="D8" s="157">
        <v>3</v>
      </c>
      <c r="E8" s="157">
        <v>4</v>
      </c>
      <c r="F8" s="157">
        <v>5</v>
      </c>
      <c r="G8" s="157">
        <v>6</v>
      </c>
      <c r="H8" s="157">
        <v>7</v>
      </c>
      <c r="I8" s="157">
        <v>8</v>
      </c>
      <c r="J8" s="157">
        <v>9</v>
      </c>
      <c r="K8" s="157">
        <v>10</v>
      </c>
      <c r="L8" s="157">
        <v>11</v>
      </c>
      <c r="M8" s="157">
        <v>12</v>
      </c>
      <c r="N8" s="157">
        <v>13</v>
      </c>
      <c r="O8" s="157">
        <v>14</v>
      </c>
      <c r="P8" s="157">
        <v>15</v>
      </c>
      <c r="Q8" s="157">
        <v>16</v>
      </c>
      <c r="R8" s="157">
        <v>17</v>
      </c>
      <c r="S8" s="157">
        <v>18</v>
      </c>
      <c r="T8" s="157">
        <v>19</v>
      </c>
      <c r="U8" s="157">
        <v>20</v>
      </c>
      <c r="V8" s="157">
        <v>21</v>
      </c>
      <c r="W8" s="157">
        <v>22</v>
      </c>
      <c r="X8" s="157">
        <v>23</v>
      </c>
      <c r="Y8" s="157">
        <v>24</v>
      </c>
      <c r="Z8" s="22" t="e">
        <f>#REF!-#REF!</f>
        <v>#REF!</v>
      </c>
      <c r="AA8" s="6" t="e">
        <f>Z8*1000</f>
        <v>#REF!</v>
      </c>
    </row>
    <row r="9" spans="1:27" s="6" customFormat="1" ht="90">
      <c r="A9" s="95">
        <v>1</v>
      </c>
      <c r="B9" s="95">
        <v>1</v>
      </c>
      <c r="C9" s="97">
        <v>320</v>
      </c>
      <c r="D9" s="97">
        <v>320.5</v>
      </c>
      <c r="E9" s="99">
        <v>500</v>
      </c>
      <c r="F9" s="97">
        <v>51.68</v>
      </c>
      <c r="G9" s="100">
        <v>10.4</v>
      </c>
      <c r="H9" s="100">
        <v>3.25</v>
      </c>
      <c r="I9" s="141" t="s">
        <v>366</v>
      </c>
      <c r="J9" s="100" t="s">
        <v>21</v>
      </c>
      <c r="K9" s="156">
        <v>49.64</v>
      </c>
      <c r="L9" s="156">
        <v>22.117999999999999</v>
      </c>
      <c r="M9" s="156">
        <v>2.2440000000000002</v>
      </c>
      <c r="N9" s="156">
        <v>1.714</v>
      </c>
      <c r="O9" s="156">
        <v>1.0449999999999999</v>
      </c>
      <c r="P9" s="156">
        <v>51.896000000000001</v>
      </c>
      <c r="Q9" s="156">
        <v>0.06</v>
      </c>
      <c r="R9" s="100">
        <v>0</v>
      </c>
      <c r="S9" s="97">
        <f t="shared" ref="S9" si="0">Q9+R9</f>
        <v>0.06</v>
      </c>
      <c r="T9" s="97">
        <v>494.79</v>
      </c>
      <c r="U9" s="156">
        <v>449.73</v>
      </c>
      <c r="V9" s="156">
        <v>453.04</v>
      </c>
      <c r="W9" s="156">
        <v>452.98</v>
      </c>
      <c r="X9" s="178" t="s">
        <v>146</v>
      </c>
      <c r="Y9" s="51" t="s">
        <v>147</v>
      </c>
      <c r="Z9" s="22" t="e">
        <f>#REF!-#REF!</f>
        <v>#REF!</v>
      </c>
      <c r="AA9" s="6" t="e">
        <f t="shared" ref="AA9" si="1">Z9*1000</f>
        <v>#REF!</v>
      </c>
    </row>
    <row r="10" spans="1:27" s="6" customFormat="1" ht="21.75" customHeight="1">
      <c r="A10" s="7"/>
      <c r="B10" s="665" t="s">
        <v>102</v>
      </c>
      <c r="C10" s="665"/>
      <c r="D10" s="665"/>
      <c r="E10" s="665"/>
      <c r="F10" s="665"/>
      <c r="G10" s="665"/>
      <c r="H10" s="665"/>
      <c r="I10" s="665"/>
      <c r="J10" s="82"/>
      <c r="K10" s="160"/>
      <c r="L10" s="160"/>
      <c r="M10" s="160"/>
      <c r="N10" s="160"/>
      <c r="O10" s="160"/>
      <c r="P10" s="160"/>
      <c r="Q10" s="160"/>
      <c r="R10" s="160"/>
      <c r="S10" s="160"/>
      <c r="T10" s="160"/>
      <c r="U10" s="160"/>
      <c r="V10" s="160"/>
      <c r="W10" s="160"/>
      <c r="X10" s="160"/>
      <c r="Y10" s="89"/>
    </row>
    <row r="11" spans="1:27" s="6" customFormat="1" ht="36.75" customHeight="1">
      <c r="A11" s="7"/>
      <c r="B11" s="643" t="s">
        <v>148</v>
      </c>
      <c r="C11" s="643"/>
      <c r="D11" s="643"/>
      <c r="E11" s="643"/>
      <c r="F11" s="643"/>
      <c r="G11" s="643"/>
      <c r="H11" s="643"/>
      <c r="I11" s="643"/>
      <c r="J11" s="643"/>
      <c r="K11" s="643"/>
      <c r="L11" s="643"/>
      <c r="M11" s="643"/>
      <c r="N11" s="643"/>
      <c r="O11" s="643"/>
      <c r="P11" s="643"/>
      <c r="Q11" s="643"/>
      <c r="R11" s="643"/>
      <c r="S11" s="643"/>
      <c r="T11" s="643"/>
      <c r="U11" s="643"/>
      <c r="V11" s="643"/>
      <c r="W11" s="643"/>
      <c r="X11" s="643"/>
      <c r="Y11" s="643"/>
    </row>
    <row r="12" spans="1:27" s="6" customFormat="1" ht="36" customHeight="1">
      <c r="A12" s="7"/>
      <c r="B12" s="654"/>
      <c r="C12" s="654"/>
      <c r="D12" s="654"/>
      <c r="E12" s="654"/>
      <c r="F12" s="654"/>
      <c r="G12" s="654"/>
      <c r="H12" s="654"/>
      <c r="I12" s="654"/>
      <c r="J12" s="654"/>
      <c r="K12" s="654"/>
      <c r="L12" s="654"/>
      <c r="M12" s="654"/>
      <c r="N12" s="654"/>
      <c r="O12" s="654"/>
      <c r="P12" s="654"/>
      <c r="Q12" s="654"/>
      <c r="R12" s="654"/>
      <c r="S12" s="654"/>
      <c r="T12" s="654"/>
      <c r="U12" s="654"/>
      <c r="V12" s="654"/>
      <c r="W12" s="654"/>
      <c r="X12" s="654"/>
      <c r="Y12" s="654"/>
    </row>
    <row r="13" spans="1:27" s="6" customFormat="1" ht="31.5" customHeight="1">
      <c r="A13" s="7"/>
      <c r="B13" s="7"/>
      <c r="C13" s="566"/>
      <c r="D13" s="566"/>
      <c r="E13" s="566"/>
      <c r="F13" s="566"/>
      <c r="G13" s="16"/>
      <c r="H13" s="10"/>
      <c r="I13" s="30"/>
      <c r="J13" s="11"/>
      <c r="K13" s="646" t="s">
        <v>149</v>
      </c>
      <c r="L13" s="646"/>
      <c r="M13" s="646"/>
      <c r="N13" s="646"/>
      <c r="O13" s="646"/>
      <c r="P13" s="16"/>
      <c r="Q13" s="646" t="s">
        <v>150</v>
      </c>
      <c r="R13" s="646"/>
      <c r="S13" s="646"/>
      <c r="T13" s="646"/>
      <c r="U13" s="66"/>
      <c r="V13" s="66"/>
      <c r="W13" s="66"/>
      <c r="X13" s="66"/>
      <c r="Y13" s="12"/>
    </row>
    <row r="14" spans="1:27" s="6" customFormat="1" ht="32.1" customHeight="1">
      <c r="A14" s="7"/>
      <c r="B14" s="7"/>
      <c r="C14" s="66"/>
      <c r="D14" s="66"/>
      <c r="E14" s="9"/>
      <c r="F14" s="66"/>
      <c r="G14" s="10"/>
      <c r="H14" s="10"/>
      <c r="I14" s="30"/>
      <c r="J14" s="11"/>
      <c r="K14" s="646"/>
      <c r="L14" s="646"/>
      <c r="M14" s="646"/>
      <c r="N14" s="646"/>
      <c r="O14" s="646"/>
      <c r="P14" s="16"/>
      <c r="Q14" s="646"/>
      <c r="R14" s="646"/>
      <c r="S14" s="646"/>
      <c r="T14" s="646"/>
      <c r="U14" s="66"/>
      <c r="V14" s="66"/>
      <c r="W14" s="66"/>
      <c r="X14" s="66"/>
      <c r="Y14" s="12"/>
    </row>
    <row r="15" spans="1:27" s="6" customFormat="1" ht="32.1" customHeight="1">
      <c r="A15" s="7"/>
      <c r="B15" s="7"/>
      <c r="C15" s="66"/>
      <c r="D15" s="66"/>
      <c r="E15" s="9"/>
      <c r="F15" s="66"/>
      <c r="G15" s="10"/>
      <c r="H15" s="10"/>
      <c r="I15" s="30"/>
      <c r="J15" s="11"/>
      <c r="K15" s="646"/>
      <c r="L15" s="646"/>
      <c r="M15" s="646"/>
      <c r="N15" s="646"/>
      <c r="O15" s="646"/>
      <c r="P15" s="16"/>
      <c r="Q15" s="646"/>
      <c r="R15" s="646"/>
      <c r="S15" s="646"/>
      <c r="T15" s="646"/>
      <c r="U15" s="66"/>
      <c r="V15" s="66"/>
      <c r="W15" s="66"/>
      <c r="X15" s="66"/>
      <c r="Y15" s="12"/>
    </row>
    <row r="16" spans="1:27" s="6" customFormat="1" ht="44.25" customHeight="1">
      <c r="A16" s="7"/>
      <c r="B16" s="7"/>
      <c r="C16" s="66"/>
      <c r="D16" s="66"/>
      <c r="E16" s="9"/>
      <c r="F16" s="66"/>
      <c r="G16" s="10"/>
      <c r="H16" s="10"/>
      <c r="I16" s="66"/>
      <c r="J16" s="11" t="s">
        <v>22</v>
      </c>
      <c r="K16" s="646"/>
      <c r="L16" s="646"/>
      <c r="M16" s="646"/>
      <c r="N16" s="646"/>
      <c r="O16" s="646"/>
      <c r="P16" s="16"/>
      <c r="Q16" s="646"/>
      <c r="R16" s="646"/>
      <c r="S16" s="646"/>
      <c r="T16" s="646"/>
      <c r="U16" s="66"/>
      <c r="V16" s="66"/>
      <c r="W16" s="66"/>
      <c r="X16" s="66"/>
      <c r="Y16" s="12"/>
    </row>
    <row r="17" spans="1:25" s="6" customFormat="1" ht="32.1" customHeight="1">
      <c r="A17" s="7"/>
      <c r="B17" s="7"/>
      <c r="C17" s="66"/>
      <c r="D17" s="66"/>
      <c r="E17" s="9"/>
      <c r="F17" s="66"/>
      <c r="G17" s="10"/>
      <c r="H17" s="10"/>
      <c r="I17" s="66"/>
      <c r="J17" s="11" t="s">
        <v>15</v>
      </c>
      <c r="K17" s="66"/>
      <c r="L17" s="66"/>
      <c r="M17" s="66"/>
      <c r="N17" s="66"/>
      <c r="O17" s="66"/>
      <c r="P17" s="66"/>
      <c r="Q17" s="66"/>
      <c r="R17" s="66"/>
      <c r="S17" s="66"/>
      <c r="T17" s="66"/>
      <c r="U17" s="66"/>
      <c r="V17" s="66"/>
      <c r="W17" s="66"/>
      <c r="X17" s="66"/>
      <c r="Y17" s="12"/>
    </row>
    <row r="18" spans="1:25" s="6" customFormat="1" ht="32.1" customHeight="1">
      <c r="A18" s="7"/>
      <c r="B18" s="7"/>
      <c r="C18" s="66"/>
      <c r="D18" s="66"/>
      <c r="E18" s="9"/>
      <c r="F18" s="66"/>
      <c r="G18" s="10"/>
      <c r="H18" s="10"/>
      <c r="I18" s="66"/>
      <c r="J18" s="11"/>
      <c r="K18" s="66"/>
      <c r="L18" s="66"/>
      <c r="M18" s="66"/>
      <c r="N18" s="66"/>
      <c r="O18" s="66"/>
      <c r="P18" s="66"/>
      <c r="Q18" s="66"/>
      <c r="R18" s="66"/>
      <c r="S18" s="66"/>
      <c r="T18" s="66"/>
      <c r="U18" s="66"/>
      <c r="V18" s="66"/>
      <c r="W18" s="66"/>
      <c r="X18" s="66"/>
      <c r="Y18" s="12"/>
    </row>
    <row r="19" spans="1:25" s="6" customFormat="1" ht="32.1" customHeight="1">
      <c r="A19" s="7"/>
      <c r="B19" s="7"/>
      <c r="C19" s="66"/>
      <c r="D19" s="66"/>
      <c r="E19" s="9"/>
      <c r="F19" s="66"/>
      <c r="G19" s="10"/>
      <c r="H19" s="10"/>
      <c r="I19" s="66"/>
      <c r="J19" s="11"/>
      <c r="K19" s="66"/>
      <c r="L19" s="66"/>
      <c r="M19" s="66"/>
      <c r="N19" s="66"/>
      <c r="O19" s="66"/>
      <c r="P19" s="66"/>
      <c r="Q19" s="66"/>
      <c r="R19" s="66"/>
      <c r="S19" s="66"/>
      <c r="T19" s="66"/>
      <c r="U19" s="66"/>
      <c r="V19" s="66"/>
      <c r="W19" s="66"/>
      <c r="X19" s="66"/>
      <c r="Y19" s="12"/>
    </row>
    <row r="20" spans="1:25" s="6" customFormat="1" ht="32.1" customHeight="1">
      <c r="A20" s="7"/>
      <c r="B20" s="7"/>
      <c r="C20" s="66"/>
      <c r="D20" s="66"/>
      <c r="E20" s="9"/>
      <c r="F20" s="66"/>
      <c r="G20" s="10"/>
      <c r="H20" s="10"/>
      <c r="I20" s="66"/>
      <c r="J20" s="11"/>
      <c r="K20" s="66"/>
      <c r="L20" s="66"/>
      <c r="M20" s="66"/>
      <c r="N20" s="66"/>
      <c r="O20" s="66"/>
      <c r="P20" s="66"/>
      <c r="Q20" s="66"/>
      <c r="R20" s="66"/>
      <c r="S20" s="66"/>
      <c r="T20" s="66"/>
      <c r="U20" s="66"/>
      <c r="V20" s="66"/>
      <c r="W20" s="66"/>
      <c r="X20" s="66"/>
      <c r="Y20" s="12"/>
    </row>
    <row r="21" spans="1:25" s="6" customFormat="1" ht="32.1" customHeight="1">
      <c r="A21" s="7"/>
      <c r="B21" s="7"/>
      <c r="C21" s="66"/>
      <c r="D21" s="66"/>
      <c r="E21" s="9"/>
      <c r="F21" s="66"/>
      <c r="G21" s="10"/>
      <c r="H21" s="10"/>
      <c r="I21" s="66"/>
      <c r="J21" s="11"/>
      <c r="K21" s="66"/>
      <c r="L21" s="66"/>
      <c r="M21" s="66"/>
      <c r="N21" s="66"/>
      <c r="O21" s="66"/>
      <c r="P21" s="66"/>
      <c r="Q21" s="66"/>
      <c r="R21" s="66"/>
      <c r="S21" s="66"/>
      <c r="T21" s="66"/>
      <c r="U21" s="66"/>
      <c r="V21" s="66"/>
      <c r="W21" s="66"/>
      <c r="X21" s="66"/>
      <c r="Y21" s="12"/>
    </row>
    <row r="22" spans="1:25"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66"/>
      <c r="Y22" s="12"/>
    </row>
    <row r="23" spans="1:25"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66"/>
      <c r="Y23" s="12"/>
    </row>
    <row r="24" spans="1:25"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66"/>
      <c r="Y24" s="12"/>
    </row>
    <row r="25" spans="1:25"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66"/>
      <c r="Y25" s="12"/>
    </row>
    <row r="26" spans="1:25"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66"/>
      <c r="Y26" s="12"/>
    </row>
    <row r="27" spans="1:25"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66"/>
      <c r="Y27" s="12"/>
    </row>
    <row r="28" spans="1:25"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66"/>
      <c r="Y28" s="12"/>
    </row>
  </sheetData>
  <mergeCells count="19">
    <mergeCell ref="B11:Y11"/>
    <mergeCell ref="B12:Y12"/>
    <mergeCell ref="C13:F13"/>
    <mergeCell ref="Q13:T16"/>
    <mergeCell ref="K13:O16"/>
    <mergeCell ref="T6:U6"/>
    <mergeCell ref="V6:W6"/>
    <mergeCell ref="X6:Y7"/>
    <mergeCell ref="B10:I10"/>
    <mergeCell ref="A1:Y1"/>
    <mergeCell ref="A2:Y2"/>
    <mergeCell ref="A3:Y3"/>
    <mergeCell ref="A4:Y4"/>
    <mergeCell ref="A5:G5"/>
    <mergeCell ref="A6:A7"/>
    <mergeCell ref="B6:B7"/>
    <mergeCell ref="C6:E6"/>
    <mergeCell ref="F6:P6"/>
    <mergeCell ref="Q6:S6"/>
  </mergeCells>
  <printOptions horizontalCentered="1"/>
  <pageMargins left="0.39370078740157483" right="0.27559055118110237" top="0.98425196850393704" bottom="0.51181102362204722" header="0" footer="0"/>
  <pageSetup paperSize="9" scale="55" orientation="landscape" errors="blank" verticalDpi="360" r:id="rId1"/>
  <headerFooter alignWithMargins="0"/>
</worksheet>
</file>

<file path=xl/worksheets/sheet21.xml><?xml version="1.0" encoding="utf-8"?>
<worksheet xmlns="http://schemas.openxmlformats.org/spreadsheetml/2006/main" xmlns:r="http://schemas.openxmlformats.org/officeDocument/2006/relationships">
  <sheetPr>
    <tabColor rgb="FF00B050"/>
  </sheetPr>
  <dimension ref="A1:AA41"/>
  <sheetViews>
    <sheetView view="pageBreakPreview" topLeftCell="A10" zoomScale="70" zoomScaleSheetLayoutView="70" workbookViewId="0">
      <selection activeCell="AE18" sqref="AE18"/>
    </sheetView>
  </sheetViews>
  <sheetFormatPr defaultColWidth="9.140625" defaultRowHeight="12.75"/>
  <cols>
    <col min="1" max="1" width="4.42578125" style="1" customWidth="1"/>
    <col min="2" max="2" width="6.28515625" style="1" customWidth="1"/>
    <col min="3" max="3" width="10.28515625" style="14" customWidth="1"/>
    <col min="4" max="4" width="10.5703125" style="14" customWidth="1"/>
    <col min="5" max="5" width="10.85546875" style="14" customWidth="1"/>
    <col min="6" max="6" width="12.28515625" style="1" customWidth="1"/>
    <col min="7" max="7" width="7.85546875" style="1" customWidth="1"/>
    <col min="8" max="8" width="7.42578125" style="1" customWidth="1"/>
    <col min="9" max="9" width="10.85546875" style="1" customWidth="1"/>
    <col min="10" max="11" width="8.85546875" style="1" customWidth="1"/>
    <col min="12" max="12" width="9.85546875" style="1" customWidth="1"/>
    <col min="13" max="13" width="9.28515625" style="1" customWidth="1"/>
    <col min="14" max="14" width="8.42578125" style="1" customWidth="1"/>
    <col min="15" max="15" width="10.5703125" style="1" customWidth="1"/>
    <col min="16" max="16" width="12.28515625" style="1" customWidth="1"/>
    <col min="17" max="17" width="10.28515625" style="1" customWidth="1"/>
    <col min="18" max="18" width="12.7109375" style="1" customWidth="1"/>
    <col min="19" max="19" width="7.5703125" style="1" customWidth="1"/>
    <col min="20" max="23" width="10.5703125" style="1" customWidth="1"/>
    <col min="24" max="24" width="18.28515625" style="1" customWidth="1"/>
    <col min="25" max="25" width="17.14062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137</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7" customHeight="1">
      <c r="A4" s="572" t="s">
        <v>138</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7.5" customHeight="1">
      <c r="A5" s="575"/>
      <c r="B5" s="575"/>
      <c r="C5" s="575"/>
      <c r="D5" s="575"/>
      <c r="E5" s="575"/>
      <c r="F5" s="575"/>
      <c r="G5" s="575"/>
      <c r="H5" s="559"/>
      <c r="I5" s="559"/>
      <c r="J5" s="559"/>
      <c r="K5" s="559"/>
      <c r="L5" s="559"/>
      <c r="M5" s="559"/>
      <c r="N5" s="559"/>
      <c r="O5" s="559"/>
      <c r="P5" s="559"/>
      <c r="Q5" s="559"/>
      <c r="R5" s="559"/>
      <c r="S5" s="559"/>
      <c r="T5" s="559"/>
      <c r="U5" s="559"/>
      <c r="V5" s="559"/>
      <c r="W5" s="559"/>
      <c r="X5" s="559"/>
      <c r="Y5" s="559"/>
    </row>
    <row r="6" spans="1:27" s="4" customFormat="1" ht="34.5" customHeight="1">
      <c r="A6" s="594" t="s">
        <v>0</v>
      </c>
      <c r="B6" s="594"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594"/>
      <c r="C7" s="560" t="s">
        <v>29</v>
      </c>
      <c r="D7" s="560" t="s">
        <v>265</v>
      </c>
      <c r="E7" s="560" t="s">
        <v>246</v>
      </c>
      <c r="F7" s="560" t="s">
        <v>7</v>
      </c>
      <c r="G7" s="560" t="s">
        <v>27</v>
      </c>
      <c r="H7" s="136" t="s">
        <v>282</v>
      </c>
      <c r="I7" s="137" t="s">
        <v>9</v>
      </c>
      <c r="J7" s="560" t="s">
        <v>10</v>
      </c>
      <c r="K7" s="137" t="s">
        <v>11</v>
      </c>
      <c r="L7" s="137" t="s">
        <v>12</v>
      </c>
      <c r="M7" s="137" t="s">
        <v>17</v>
      </c>
      <c r="N7" s="137" t="s">
        <v>13</v>
      </c>
      <c r="O7" s="137" t="s">
        <v>26</v>
      </c>
      <c r="P7" s="560" t="s">
        <v>14</v>
      </c>
      <c r="Q7" s="560" t="s">
        <v>35</v>
      </c>
      <c r="R7" s="560" t="s">
        <v>30</v>
      </c>
      <c r="S7" s="560" t="s">
        <v>25</v>
      </c>
      <c r="T7" s="137" t="s">
        <v>287</v>
      </c>
      <c r="U7" s="137" t="s">
        <v>301</v>
      </c>
      <c r="V7" s="137" t="s">
        <v>302</v>
      </c>
      <c r="W7" s="137" t="s">
        <v>290</v>
      </c>
      <c r="X7" s="592"/>
      <c r="Y7" s="592"/>
    </row>
    <row r="8" spans="1:27" s="4" customFormat="1" ht="22.5" customHeight="1">
      <c r="A8" s="149">
        <v>1</v>
      </c>
      <c r="B8" s="149"/>
      <c r="C8" s="149">
        <v>2</v>
      </c>
      <c r="D8" s="149">
        <v>3</v>
      </c>
      <c r="E8" s="149">
        <v>4</v>
      </c>
      <c r="F8" s="149">
        <v>5</v>
      </c>
      <c r="G8" s="149">
        <v>6</v>
      </c>
      <c r="H8" s="149">
        <v>7</v>
      </c>
      <c r="I8" s="149">
        <v>8</v>
      </c>
      <c r="J8" s="149">
        <v>9</v>
      </c>
      <c r="K8" s="149">
        <v>10</v>
      </c>
      <c r="L8" s="149">
        <v>11</v>
      </c>
      <c r="M8" s="149">
        <v>12</v>
      </c>
      <c r="N8" s="149">
        <v>13</v>
      </c>
      <c r="O8" s="149">
        <v>14</v>
      </c>
      <c r="P8" s="149">
        <v>15</v>
      </c>
      <c r="Q8" s="149">
        <v>16</v>
      </c>
      <c r="R8" s="149">
        <v>17</v>
      </c>
      <c r="S8" s="149">
        <v>18</v>
      </c>
      <c r="T8" s="149">
        <v>19</v>
      </c>
      <c r="U8" s="149">
        <v>20</v>
      </c>
      <c r="V8" s="149">
        <v>21</v>
      </c>
      <c r="W8" s="149">
        <v>22</v>
      </c>
      <c r="X8" s="149">
        <v>23</v>
      </c>
      <c r="Y8" s="149">
        <v>24</v>
      </c>
      <c r="Z8" s="22" t="e">
        <f>#REF!-#REF!</f>
        <v>#REF!</v>
      </c>
      <c r="AA8" s="6" t="e">
        <f>Z8*1000</f>
        <v>#REF!</v>
      </c>
    </row>
    <row r="9" spans="1:27" s="6" customFormat="1" ht="30" customHeight="1">
      <c r="A9" s="95">
        <v>1</v>
      </c>
      <c r="B9" s="95"/>
      <c r="C9" s="97">
        <v>324.60000000000002</v>
      </c>
      <c r="D9" s="97">
        <v>325.2</v>
      </c>
      <c r="E9" s="99">
        <v>600</v>
      </c>
      <c r="F9" s="97">
        <v>51.68</v>
      </c>
      <c r="G9" s="100">
        <v>10.4</v>
      </c>
      <c r="H9" s="100">
        <v>3.25</v>
      </c>
      <c r="I9" s="141" t="s">
        <v>345</v>
      </c>
      <c r="J9" s="100" t="s">
        <v>21</v>
      </c>
      <c r="K9" s="148">
        <v>49.64</v>
      </c>
      <c r="L9" s="148">
        <v>22.117999999999999</v>
      </c>
      <c r="M9" s="148">
        <v>2.2440000000000002</v>
      </c>
      <c r="N9" s="148">
        <v>1.714</v>
      </c>
      <c r="O9" s="148">
        <v>1.0449999999999999</v>
      </c>
      <c r="P9" s="148">
        <v>51.896000000000001</v>
      </c>
      <c r="Q9" s="148">
        <v>7.1999999999999995E-2</v>
      </c>
      <c r="R9" s="100">
        <v>0</v>
      </c>
      <c r="S9" s="97">
        <f t="shared" ref="S9:S19" si="0">Q9+R9</f>
        <v>7.1999999999999995E-2</v>
      </c>
      <c r="T9" s="97">
        <v>449.19600000000003</v>
      </c>
      <c r="U9" s="97">
        <v>449.12400000000002</v>
      </c>
      <c r="V9" s="148">
        <v>452.44600000000003</v>
      </c>
      <c r="W9" s="148">
        <v>452.37400000000002</v>
      </c>
      <c r="X9" s="670" t="s">
        <v>139</v>
      </c>
      <c r="Y9" s="51"/>
      <c r="Z9" s="22">
        <f t="shared" ref="Z9:Z12" si="1">D10-C10</f>
        <v>5.0000000000011369E-2</v>
      </c>
      <c r="AA9" s="6">
        <f t="shared" ref="AA9:AA19" si="2">Z9*1000</f>
        <v>50.000000000011369</v>
      </c>
    </row>
    <row r="10" spans="1:27" s="6" customFormat="1" ht="30" customHeight="1">
      <c r="A10" s="94"/>
      <c r="B10" s="95"/>
      <c r="C10" s="97">
        <f t="shared" ref="C10:C19" si="3">D9</f>
        <v>325.2</v>
      </c>
      <c r="D10" s="97">
        <v>325.25</v>
      </c>
      <c r="E10" s="99">
        <f t="shared" ref="E10:E13" si="4">AA9</f>
        <v>50.000000000011369</v>
      </c>
      <c r="F10" s="641" t="s">
        <v>18</v>
      </c>
      <c r="G10" s="642"/>
      <c r="H10" s="100">
        <v>3.25</v>
      </c>
      <c r="I10" s="141" t="s">
        <v>346</v>
      </c>
      <c r="J10" s="106"/>
      <c r="K10" s="562"/>
      <c r="L10" s="563"/>
      <c r="M10" s="563"/>
      <c r="N10" s="563"/>
      <c r="O10" s="563"/>
      <c r="P10" s="564"/>
      <c r="Q10" s="148">
        <v>7.0000000000000001E-3</v>
      </c>
      <c r="R10" s="100">
        <v>0</v>
      </c>
      <c r="S10" s="97">
        <f t="shared" si="0"/>
        <v>7.0000000000000001E-3</v>
      </c>
      <c r="T10" s="97">
        <f>U9</f>
        <v>449.12400000000002</v>
      </c>
      <c r="U10" s="148">
        <v>449.11700000000002</v>
      </c>
      <c r="V10" s="148">
        <f>W9</f>
        <v>452.37400000000002</v>
      </c>
      <c r="W10" s="148">
        <v>452.36700000000002</v>
      </c>
      <c r="X10" s="671"/>
      <c r="Y10" s="52"/>
      <c r="Z10" s="22">
        <f t="shared" si="1"/>
        <v>0.44999999999998863</v>
      </c>
      <c r="AA10" s="6">
        <f t="shared" si="2"/>
        <v>449.99999999998863</v>
      </c>
    </row>
    <row r="11" spans="1:27" s="6" customFormat="1" ht="30" customHeight="1">
      <c r="A11" s="95">
        <v>2</v>
      </c>
      <c r="B11" s="95"/>
      <c r="C11" s="97">
        <f t="shared" si="3"/>
        <v>325.25</v>
      </c>
      <c r="D11" s="97">
        <v>325.7</v>
      </c>
      <c r="E11" s="99">
        <f t="shared" si="4"/>
        <v>449.99999999998863</v>
      </c>
      <c r="F11" s="97">
        <v>51.68</v>
      </c>
      <c r="G11" s="100">
        <v>10.3</v>
      </c>
      <c r="H11" s="100">
        <v>3.25</v>
      </c>
      <c r="I11" s="141" t="s">
        <v>347</v>
      </c>
      <c r="J11" s="100" t="s">
        <v>16</v>
      </c>
      <c r="K11" s="148">
        <v>44.04</v>
      </c>
      <c r="L11" s="148">
        <v>19.492000000000001</v>
      </c>
      <c r="M11" s="148">
        <v>2.2589999999999999</v>
      </c>
      <c r="N11" s="148">
        <v>1.722</v>
      </c>
      <c r="O11" s="148">
        <v>1.1859999999999999</v>
      </c>
      <c r="P11" s="148">
        <v>52.247</v>
      </c>
      <c r="Q11" s="148">
        <v>6.9000000000000006E-2</v>
      </c>
      <c r="R11" s="100">
        <v>0</v>
      </c>
      <c r="S11" s="97">
        <f t="shared" si="0"/>
        <v>6.9000000000000006E-2</v>
      </c>
      <c r="T11" s="97">
        <f t="shared" ref="T11:T13" si="5">U10</f>
        <v>449.11700000000002</v>
      </c>
      <c r="U11" s="148">
        <v>449.048</v>
      </c>
      <c r="V11" s="148">
        <f t="shared" ref="V11:V13" si="6">W10</f>
        <v>452.36700000000002</v>
      </c>
      <c r="W11" s="148">
        <v>452.298</v>
      </c>
      <c r="X11" s="27" t="s">
        <v>140</v>
      </c>
      <c r="Y11" s="51"/>
      <c r="Z11" s="22">
        <f t="shared" si="1"/>
        <v>5.0000000000011369E-2</v>
      </c>
      <c r="AA11" s="6">
        <f t="shared" si="2"/>
        <v>50.000000000011369</v>
      </c>
    </row>
    <row r="12" spans="1:27" s="6" customFormat="1" ht="30" customHeight="1">
      <c r="A12" s="94"/>
      <c r="B12" s="95"/>
      <c r="C12" s="97">
        <f t="shared" si="3"/>
        <v>325.7</v>
      </c>
      <c r="D12" s="97">
        <v>325.75</v>
      </c>
      <c r="E12" s="99">
        <f t="shared" si="4"/>
        <v>50.000000000011369</v>
      </c>
      <c r="F12" s="567" t="s">
        <v>18</v>
      </c>
      <c r="G12" s="568"/>
      <c r="H12" s="100">
        <v>3.25</v>
      </c>
      <c r="I12" s="141" t="s">
        <v>346</v>
      </c>
      <c r="J12" s="106"/>
      <c r="K12" s="138"/>
      <c r="L12" s="139"/>
      <c r="M12" s="139"/>
      <c r="N12" s="139"/>
      <c r="O12" s="139"/>
      <c r="P12" s="140"/>
      <c r="Q12" s="148">
        <v>7.0000000000000001E-3</v>
      </c>
      <c r="R12" s="100">
        <v>0</v>
      </c>
      <c r="S12" s="97">
        <f t="shared" si="0"/>
        <v>7.0000000000000001E-3</v>
      </c>
      <c r="T12" s="97">
        <f t="shared" si="5"/>
        <v>449.048</v>
      </c>
      <c r="U12" s="148">
        <v>449.041</v>
      </c>
      <c r="V12" s="148">
        <f t="shared" si="6"/>
        <v>452.298</v>
      </c>
      <c r="W12" s="148">
        <v>452.291</v>
      </c>
      <c r="X12" s="23" t="s">
        <v>19</v>
      </c>
      <c r="Y12" s="52"/>
      <c r="Z12" s="22">
        <f t="shared" si="1"/>
        <v>0.30000000000001137</v>
      </c>
      <c r="AA12" s="6">
        <f t="shared" si="2"/>
        <v>300.00000000001137</v>
      </c>
    </row>
    <row r="13" spans="1:27" s="6" customFormat="1" ht="30" customHeight="1">
      <c r="A13" s="95">
        <v>3</v>
      </c>
      <c r="B13" s="95"/>
      <c r="C13" s="97">
        <f t="shared" si="3"/>
        <v>325.75</v>
      </c>
      <c r="D13" s="97">
        <v>326.05</v>
      </c>
      <c r="E13" s="99">
        <f t="shared" si="4"/>
        <v>300.00000000001137</v>
      </c>
      <c r="F13" s="97">
        <v>51.68</v>
      </c>
      <c r="G13" s="100">
        <v>10.4</v>
      </c>
      <c r="H13" s="100">
        <v>3.25</v>
      </c>
      <c r="I13" s="141" t="s">
        <v>345</v>
      </c>
      <c r="J13" s="100" t="s">
        <v>21</v>
      </c>
      <c r="K13" s="148">
        <v>49.64</v>
      </c>
      <c r="L13" s="148">
        <v>22.117999999999999</v>
      </c>
      <c r="M13" s="148">
        <v>2.2440000000000002</v>
      </c>
      <c r="N13" s="148">
        <v>1.714</v>
      </c>
      <c r="O13" s="148">
        <v>1.0449999999999999</v>
      </c>
      <c r="P13" s="148">
        <v>51.896000000000001</v>
      </c>
      <c r="Q13" s="148">
        <v>3.5999999999999997E-2</v>
      </c>
      <c r="R13" s="100">
        <v>0</v>
      </c>
      <c r="S13" s="97">
        <f t="shared" si="0"/>
        <v>3.5999999999999997E-2</v>
      </c>
      <c r="T13" s="97">
        <f t="shared" si="5"/>
        <v>449.041</v>
      </c>
      <c r="U13" s="148">
        <v>449.005</v>
      </c>
      <c r="V13" s="148">
        <f t="shared" si="6"/>
        <v>452.291</v>
      </c>
      <c r="W13" s="148">
        <v>452.255</v>
      </c>
      <c r="X13" s="51" t="s">
        <v>141</v>
      </c>
      <c r="Y13" s="396"/>
      <c r="Z13" s="22" t="e">
        <f>#REF!-#REF!</f>
        <v>#REF!</v>
      </c>
      <c r="AA13" s="6" t="e">
        <f t="shared" si="2"/>
        <v>#REF!</v>
      </c>
    </row>
    <row r="14" spans="1:27" s="6" customFormat="1" ht="30" customHeight="1">
      <c r="A14" s="94"/>
      <c r="B14" s="95"/>
      <c r="C14" s="97">
        <f t="shared" si="3"/>
        <v>326.05</v>
      </c>
      <c r="D14" s="97">
        <v>326.10000000000002</v>
      </c>
      <c r="E14" s="99">
        <v>50</v>
      </c>
      <c r="F14" s="641" t="s">
        <v>18</v>
      </c>
      <c r="G14" s="642"/>
      <c r="H14" s="100">
        <v>3.25</v>
      </c>
      <c r="I14" s="141"/>
      <c r="J14" s="106"/>
      <c r="K14" s="562"/>
      <c r="L14" s="563"/>
      <c r="M14" s="563"/>
      <c r="N14" s="563"/>
      <c r="O14" s="563"/>
      <c r="P14" s="564"/>
      <c r="Q14" s="148">
        <v>5.0000000000000001E-3</v>
      </c>
      <c r="R14" s="100">
        <v>0</v>
      </c>
      <c r="S14" s="97">
        <f t="shared" si="0"/>
        <v>5.0000000000000001E-3</v>
      </c>
      <c r="T14" s="97">
        <f>U13</f>
        <v>449.005</v>
      </c>
      <c r="U14" s="148">
        <v>449</v>
      </c>
      <c r="V14" s="148">
        <f>W13</f>
        <v>452.255</v>
      </c>
      <c r="W14" s="148">
        <v>452.25</v>
      </c>
      <c r="X14" s="23"/>
      <c r="Y14" s="13"/>
      <c r="Z14" s="22">
        <f t="shared" ref="Z14:Z16" si="7">D15-C15</f>
        <v>0.34999999999996589</v>
      </c>
      <c r="AA14" s="6">
        <f t="shared" si="2"/>
        <v>349.99999999996589</v>
      </c>
    </row>
    <row r="15" spans="1:27" s="6" customFormat="1" ht="64.5" customHeight="1">
      <c r="A15" s="95">
        <v>4</v>
      </c>
      <c r="B15" s="95"/>
      <c r="C15" s="97">
        <f t="shared" si="3"/>
        <v>326.10000000000002</v>
      </c>
      <c r="D15" s="97">
        <v>326.45</v>
      </c>
      <c r="E15" s="99">
        <f t="shared" ref="E15:E17" si="8">AA14</f>
        <v>349.99999999996589</v>
      </c>
      <c r="F15" s="97">
        <v>51.68</v>
      </c>
      <c r="G15" s="100">
        <v>10.4</v>
      </c>
      <c r="H15" s="100">
        <v>3.25</v>
      </c>
      <c r="I15" s="141" t="s">
        <v>348</v>
      </c>
      <c r="J15" s="100" t="s">
        <v>23</v>
      </c>
      <c r="K15" s="148">
        <v>54.93</v>
      </c>
      <c r="L15" s="148">
        <v>24.934000000000001</v>
      </c>
      <c r="M15" s="148">
        <v>2.2029999999999998</v>
      </c>
      <c r="N15" s="148">
        <v>1.6930000000000001</v>
      </c>
      <c r="O15" s="148">
        <v>0.94799999999999995</v>
      </c>
      <c r="P15" s="148">
        <v>53.896000000000001</v>
      </c>
      <c r="Q15" s="148">
        <v>3.5999999999999997E-2</v>
      </c>
      <c r="R15" s="100">
        <v>0</v>
      </c>
      <c r="S15" s="97">
        <f t="shared" si="0"/>
        <v>3.5999999999999997E-2</v>
      </c>
      <c r="T15" s="97">
        <f t="shared" ref="T15:T19" si="9">U14</f>
        <v>449</v>
      </c>
      <c r="U15" s="148">
        <v>448.81400000000002</v>
      </c>
      <c r="V15" s="148">
        <f t="shared" ref="V15:V19" si="10">W14</f>
        <v>452.25</v>
      </c>
      <c r="W15" s="148">
        <v>452.06400000000002</v>
      </c>
      <c r="X15" s="672" t="s">
        <v>275</v>
      </c>
      <c r="Y15" s="673"/>
      <c r="Z15" s="22">
        <f t="shared" si="7"/>
        <v>5.0000000000011369E-2</v>
      </c>
      <c r="AA15" s="6">
        <f t="shared" si="2"/>
        <v>50.000000000011369</v>
      </c>
    </row>
    <row r="16" spans="1:27" s="6" customFormat="1" ht="30" customHeight="1">
      <c r="A16" s="94"/>
      <c r="B16" s="95"/>
      <c r="C16" s="97">
        <f t="shared" si="3"/>
        <v>326.45</v>
      </c>
      <c r="D16" s="97">
        <v>326.5</v>
      </c>
      <c r="E16" s="99">
        <f t="shared" si="8"/>
        <v>50.000000000011369</v>
      </c>
      <c r="F16" s="567" t="s">
        <v>18</v>
      </c>
      <c r="G16" s="568"/>
      <c r="H16" s="100">
        <v>3.25</v>
      </c>
      <c r="I16" s="141"/>
      <c r="J16" s="106"/>
      <c r="K16" s="138"/>
      <c r="L16" s="139"/>
      <c r="M16" s="139"/>
      <c r="N16" s="139"/>
      <c r="O16" s="139"/>
      <c r="P16" s="140"/>
      <c r="Q16" s="148">
        <v>6.0000000000000001E-3</v>
      </c>
      <c r="R16" s="100">
        <v>0</v>
      </c>
      <c r="S16" s="97">
        <f t="shared" si="0"/>
        <v>6.0000000000000001E-3</v>
      </c>
      <c r="T16" s="97">
        <f t="shared" si="9"/>
        <v>448.81400000000002</v>
      </c>
      <c r="U16" s="148">
        <v>448.80799999999999</v>
      </c>
      <c r="V16" s="148">
        <f t="shared" si="10"/>
        <v>452.06400000000002</v>
      </c>
      <c r="W16" s="148">
        <v>452.05799999999999</v>
      </c>
      <c r="X16" s="23" t="s">
        <v>19</v>
      </c>
      <c r="Y16" s="13"/>
      <c r="Z16" s="22">
        <f t="shared" si="7"/>
        <v>0.75</v>
      </c>
      <c r="AA16" s="6">
        <f t="shared" si="2"/>
        <v>750</v>
      </c>
    </row>
    <row r="17" spans="1:27" s="6" customFormat="1" ht="30">
      <c r="A17" s="95">
        <v>5</v>
      </c>
      <c r="B17" s="95"/>
      <c r="C17" s="97">
        <f t="shared" si="3"/>
        <v>326.5</v>
      </c>
      <c r="D17" s="97">
        <v>327.25</v>
      </c>
      <c r="E17" s="99">
        <f t="shared" si="8"/>
        <v>750</v>
      </c>
      <c r="F17" s="97">
        <v>51.68</v>
      </c>
      <c r="G17" s="100">
        <v>10.4</v>
      </c>
      <c r="H17" s="100">
        <v>3.25</v>
      </c>
      <c r="I17" s="141" t="s">
        <v>345</v>
      </c>
      <c r="J17" s="100" t="s">
        <v>21</v>
      </c>
      <c r="K17" s="148">
        <v>49.64</v>
      </c>
      <c r="L17" s="148">
        <v>22.117999999999999</v>
      </c>
      <c r="M17" s="148">
        <v>2.2440000000000002</v>
      </c>
      <c r="N17" s="148">
        <v>1.714</v>
      </c>
      <c r="O17" s="148">
        <v>1.0449999999999999</v>
      </c>
      <c r="P17" s="148">
        <v>51.896000000000001</v>
      </c>
      <c r="Q17" s="148">
        <v>0.09</v>
      </c>
      <c r="R17" s="100">
        <v>0</v>
      </c>
      <c r="S17" s="97">
        <f t="shared" si="0"/>
        <v>0.09</v>
      </c>
      <c r="T17" s="97">
        <f t="shared" si="9"/>
        <v>448.80799999999999</v>
      </c>
      <c r="U17" s="148">
        <v>448.71800000000002</v>
      </c>
      <c r="V17" s="148">
        <f t="shared" si="10"/>
        <v>452.05799999999999</v>
      </c>
      <c r="W17" s="148">
        <v>451.96800000000002</v>
      </c>
      <c r="X17" s="23" t="s">
        <v>142</v>
      </c>
      <c r="Y17" s="51"/>
      <c r="Z17" s="22" t="e">
        <f>#REF!-#REF!</f>
        <v>#REF!</v>
      </c>
      <c r="AA17" s="6" t="e">
        <f t="shared" si="2"/>
        <v>#REF!</v>
      </c>
    </row>
    <row r="18" spans="1:27" s="6" customFormat="1" ht="30" customHeight="1">
      <c r="A18" s="94"/>
      <c r="B18" s="95"/>
      <c r="C18" s="97">
        <f t="shared" si="3"/>
        <v>327.25</v>
      </c>
      <c r="D18" s="97">
        <v>327.3</v>
      </c>
      <c r="E18" s="99">
        <v>50</v>
      </c>
      <c r="F18" s="567" t="s">
        <v>18</v>
      </c>
      <c r="G18" s="568"/>
      <c r="H18" s="100">
        <v>3.25</v>
      </c>
      <c r="I18" s="141" t="s">
        <v>349</v>
      </c>
      <c r="J18" s="567"/>
      <c r="K18" s="581"/>
      <c r="L18" s="581"/>
      <c r="M18" s="581"/>
      <c r="N18" s="581"/>
      <c r="O18" s="581"/>
      <c r="P18" s="568"/>
      <c r="Q18" s="148">
        <v>5.0000000000000001E-3</v>
      </c>
      <c r="R18" s="100">
        <v>0</v>
      </c>
      <c r="S18" s="97">
        <f t="shared" si="0"/>
        <v>5.0000000000000001E-3</v>
      </c>
      <c r="T18" s="97">
        <f t="shared" si="9"/>
        <v>448.71800000000002</v>
      </c>
      <c r="U18" s="148">
        <v>448.71300000000002</v>
      </c>
      <c r="V18" s="148">
        <f t="shared" si="10"/>
        <v>451.96800000000002</v>
      </c>
      <c r="W18" s="148">
        <v>451.96300000000002</v>
      </c>
      <c r="X18" s="23" t="s">
        <v>19</v>
      </c>
      <c r="Y18" s="13"/>
      <c r="Z18" s="22">
        <f t="shared" ref="Z18" si="11">D22-C22</f>
        <v>0</v>
      </c>
      <c r="AA18" s="6">
        <f t="shared" si="2"/>
        <v>0</v>
      </c>
    </row>
    <row r="19" spans="1:27" s="6" customFormat="1" ht="49.5" customHeight="1">
      <c r="A19" s="95">
        <v>6</v>
      </c>
      <c r="B19" s="95"/>
      <c r="C19" s="97">
        <f t="shared" si="3"/>
        <v>327.3</v>
      </c>
      <c r="D19" s="97">
        <v>328.47500000000002</v>
      </c>
      <c r="E19" s="99">
        <v>1175</v>
      </c>
      <c r="F19" s="97">
        <v>51.68</v>
      </c>
      <c r="G19" s="100">
        <v>10.4</v>
      </c>
      <c r="H19" s="100">
        <v>3.25</v>
      </c>
      <c r="I19" s="141" t="s">
        <v>348</v>
      </c>
      <c r="J19" s="100" t="s">
        <v>23</v>
      </c>
      <c r="K19" s="148">
        <v>54.93</v>
      </c>
      <c r="L19" s="148">
        <v>24.934000000000001</v>
      </c>
      <c r="M19" s="148">
        <v>2.2029999999999998</v>
      </c>
      <c r="N19" s="148">
        <v>1.6930000000000001</v>
      </c>
      <c r="O19" s="148">
        <v>0.94799999999999995</v>
      </c>
      <c r="P19" s="148">
        <v>52.247</v>
      </c>
      <c r="Q19" s="148">
        <v>0.11899999999999999</v>
      </c>
      <c r="R19" s="100">
        <v>0</v>
      </c>
      <c r="S19" s="97">
        <f t="shared" si="0"/>
        <v>0.11899999999999999</v>
      </c>
      <c r="T19" s="97">
        <f t="shared" si="9"/>
        <v>448.71300000000002</v>
      </c>
      <c r="U19" s="148">
        <v>448.44400000000002</v>
      </c>
      <c r="V19" s="148">
        <f t="shared" si="10"/>
        <v>451.96300000000002</v>
      </c>
      <c r="W19" s="148">
        <v>451.69400000000002</v>
      </c>
      <c r="X19" s="674" t="s">
        <v>354</v>
      </c>
      <c r="Y19" s="675"/>
      <c r="Z19" s="22" t="e">
        <f>#REF!-#REF!</f>
        <v>#REF!</v>
      </c>
      <c r="AA19" s="6" t="e">
        <f t="shared" si="2"/>
        <v>#REF!</v>
      </c>
    </row>
    <row r="20" spans="1:27" s="6" customFormat="1" ht="30" customHeight="1">
      <c r="A20" s="94"/>
      <c r="B20" s="95"/>
      <c r="C20" s="97">
        <f t="shared" ref="C20:C21" si="12">D19</f>
        <v>328.47500000000002</v>
      </c>
      <c r="D20" s="97">
        <v>328.52499999999998</v>
      </c>
      <c r="E20" s="99">
        <v>50</v>
      </c>
      <c r="F20" s="567" t="s">
        <v>18</v>
      </c>
      <c r="G20" s="568"/>
      <c r="H20" s="100">
        <v>3.25</v>
      </c>
      <c r="I20" s="141" t="s">
        <v>350</v>
      </c>
      <c r="J20" s="567"/>
      <c r="K20" s="581"/>
      <c r="L20" s="581"/>
      <c r="M20" s="581"/>
      <c r="N20" s="581"/>
      <c r="O20" s="581"/>
      <c r="P20" s="568"/>
      <c r="Q20" s="148">
        <v>7.0000000000000001E-3</v>
      </c>
      <c r="R20" s="100">
        <v>0</v>
      </c>
      <c r="S20" s="97">
        <f t="shared" ref="S20:S21" si="13">Q20+R20</f>
        <v>7.0000000000000001E-3</v>
      </c>
      <c r="T20" s="97">
        <f t="shared" ref="T20:T21" si="14">U19</f>
        <v>448.44400000000002</v>
      </c>
      <c r="U20" s="148">
        <v>448.43700000000001</v>
      </c>
      <c r="V20" s="148">
        <f t="shared" ref="V20:V21" si="15">W19</f>
        <v>451.69400000000002</v>
      </c>
      <c r="W20" s="148">
        <v>451.68700000000001</v>
      </c>
      <c r="X20" s="23" t="s">
        <v>19</v>
      </c>
      <c r="Y20" s="13"/>
      <c r="Z20" s="22">
        <f t="shared" ref="Z20" si="16">D26-C26</f>
        <v>0</v>
      </c>
      <c r="AA20" s="6">
        <f t="shared" ref="AA20:AA21" si="17">Z20*1000</f>
        <v>0</v>
      </c>
    </row>
    <row r="21" spans="1:27" s="6" customFormat="1" ht="30" customHeight="1">
      <c r="A21" s="95">
        <v>7</v>
      </c>
      <c r="B21" s="95"/>
      <c r="C21" s="97">
        <f t="shared" si="12"/>
        <v>328.52499999999998</v>
      </c>
      <c r="D21" s="97">
        <v>329.45</v>
      </c>
      <c r="E21" s="99">
        <v>925</v>
      </c>
      <c r="F21" s="97">
        <v>51.68</v>
      </c>
      <c r="G21" s="100">
        <v>10.3</v>
      </c>
      <c r="H21" s="100">
        <v>3.25</v>
      </c>
      <c r="I21" s="141" t="s">
        <v>347</v>
      </c>
      <c r="J21" s="100" t="s">
        <v>16</v>
      </c>
      <c r="K21" s="148">
        <v>44.04</v>
      </c>
      <c r="L21" s="148">
        <v>19.492000000000001</v>
      </c>
      <c r="M21" s="148">
        <v>2.2589999999999999</v>
      </c>
      <c r="N21" s="148">
        <v>1.722</v>
      </c>
      <c r="O21" s="148">
        <v>1.1859999999999999</v>
      </c>
      <c r="P21" s="148">
        <v>51.896000000000001</v>
      </c>
      <c r="Q21" s="148">
        <v>0.14199999999999999</v>
      </c>
      <c r="R21" s="100">
        <v>0</v>
      </c>
      <c r="S21" s="97">
        <f t="shared" si="13"/>
        <v>0.14199999999999999</v>
      </c>
      <c r="T21" s="97">
        <f t="shared" si="14"/>
        <v>448.43700000000001</v>
      </c>
      <c r="U21" s="148">
        <v>448.29500000000002</v>
      </c>
      <c r="V21" s="148">
        <f t="shared" si="15"/>
        <v>451.68700000000001</v>
      </c>
      <c r="W21" s="148">
        <v>451.54500000000002</v>
      </c>
      <c r="X21" s="23" t="s">
        <v>140</v>
      </c>
      <c r="Y21" s="51"/>
      <c r="Z21" s="22" t="e">
        <f>#REF!-#REF!</f>
        <v>#REF!</v>
      </c>
      <c r="AA21" s="6" t="e">
        <f t="shared" si="17"/>
        <v>#REF!</v>
      </c>
    </row>
    <row r="22" spans="1:27" s="6" customFormat="1" ht="21.75" customHeight="1">
      <c r="A22" s="7"/>
      <c r="B22" s="649" t="s">
        <v>102</v>
      </c>
      <c r="C22" s="649"/>
      <c r="D22" s="649"/>
      <c r="E22" s="649"/>
      <c r="F22" s="649"/>
      <c r="G22" s="649"/>
      <c r="H22" s="649"/>
      <c r="I22" s="649"/>
      <c r="J22" s="19"/>
      <c r="K22" s="145"/>
      <c r="L22" s="145"/>
      <c r="M22" s="145"/>
      <c r="N22" s="145"/>
      <c r="O22" s="145"/>
      <c r="P22" s="145"/>
      <c r="Q22" s="145"/>
      <c r="R22" s="145"/>
      <c r="S22" s="145"/>
      <c r="T22" s="145"/>
      <c r="U22" s="145"/>
      <c r="V22" s="145"/>
      <c r="W22" s="145"/>
      <c r="X22" s="145"/>
      <c r="Y22" s="169"/>
    </row>
    <row r="23" spans="1:27" s="6" customFormat="1" ht="39.75" customHeight="1">
      <c r="A23" s="7"/>
      <c r="B23" s="583" t="s">
        <v>351</v>
      </c>
      <c r="C23" s="583"/>
      <c r="D23" s="583"/>
      <c r="E23" s="583"/>
      <c r="F23" s="583"/>
      <c r="G23" s="583"/>
      <c r="H23" s="583"/>
      <c r="I23" s="583"/>
      <c r="J23" s="583"/>
      <c r="K23" s="583"/>
      <c r="L23" s="583"/>
      <c r="M23" s="583"/>
      <c r="N23" s="583"/>
      <c r="O23" s="583"/>
      <c r="P23" s="583"/>
      <c r="Q23" s="583"/>
      <c r="R23" s="583"/>
      <c r="S23" s="583"/>
      <c r="T23" s="583"/>
      <c r="U23" s="583"/>
      <c r="V23" s="583"/>
      <c r="W23" s="583"/>
      <c r="X23" s="583"/>
      <c r="Y23" s="583"/>
    </row>
    <row r="24" spans="1:27" s="6" customFormat="1" ht="33" customHeight="1">
      <c r="A24" s="7"/>
      <c r="B24" s="583" t="s">
        <v>143</v>
      </c>
      <c r="C24" s="583"/>
      <c r="D24" s="583"/>
      <c r="E24" s="583"/>
      <c r="F24" s="583"/>
      <c r="G24" s="583"/>
      <c r="H24" s="583"/>
      <c r="I24" s="583"/>
      <c r="J24" s="583"/>
      <c r="K24" s="583"/>
      <c r="L24" s="583"/>
      <c r="M24" s="583"/>
      <c r="N24" s="583"/>
      <c r="O24" s="583"/>
      <c r="P24" s="583"/>
      <c r="Q24" s="583"/>
      <c r="R24" s="583"/>
      <c r="S24" s="583"/>
      <c r="T24" s="583"/>
      <c r="U24" s="583"/>
      <c r="V24" s="583"/>
      <c r="W24" s="583"/>
      <c r="X24" s="583"/>
      <c r="Y24" s="583"/>
    </row>
    <row r="25" spans="1:27" s="6" customFormat="1" ht="23.25" customHeight="1">
      <c r="A25" s="7"/>
      <c r="B25" s="583" t="s">
        <v>144</v>
      </c>
      <c r="C25" s="583"/>
      <c r="D25" s="583"/>
      <c r="E25" s="583"/>
      <c r="F25" s="583"/>
      <c r="G25" s="583"/>
      <c r="H25" s="583"/>
      <c r="I25" s="583"/>
      <c r="J25" s="583"/>
      <c r="K25" s="583"/>
      <c r="L25" s="583"/>
      <c r="M25" s="583"/>
      <c r="N25" s="583"/>
      <c r="O25" s="583"/>
      <c r="P25" s="583"/>
      <c r="Q25" s="583"/>
      <c r="R25" s="583"/>
      <c r="S25" s="583"/>
      <c r="T25" s="583"/>
      <c r="U25" s="583"/>
      <c r="V25" s="583"/>
      <c r="W25" s="583"/>
      <c r="X25" s="583"/>
      <c r="Y25" s="583"/>
    </row>
    <row r="26" spans="1:27" s="6" customFormat="1" ht="21" customHeight="1">
      <c r="A26" s="7"/>
      <c r="B26" s="7"/>
      <c r="C26" s="566"/>
      <c r="D26" s="566"/>
      <c r="E26" s="566"/>
      <c r="F26" s="566"/>
      <c r="G26" s="16"/>
      <c r="H26" s="10"/>
      <c r="I26" s="30"/>
      <c r="J26" s="11"/>
      <c r="K26" s="66"/>
      <c r="L26" s="16"/>
      <c r="M26" s="577"/>
      <c r="N26" s="577"/>
      <c r="O26" s="16"/>
      <c r="P26" s="16"/>
      <c r="Q26" s="167"/>
      <c r="R26" s="167"/>
      <c r="S26" s="167"/>
      <c r="T26" s="167"/>
      <c r="U26" s="66"/>
      <c r="V26" s="66"/>
      <c r="W26" s="66"/>
      <c r="X26" s="66"/>
      <c r="Y26" s="12"/>
    </row>
    <row r="27" spans="1:27" s="6" customFormat="1" ht="32.1" customHeight="1">
      <c r="A27" s="7"/>
      <c r="B27" s="7"/>
      <c r="C27" s="66"/>
      <c r="D27" s="66"/>
      <c r="E27" s="9"/>
      <c r="F27" s="66"/>
      <c r="G27" s="10"/>
      <c r="H27" s="10"/>
      <c r="I27" s="30"/>
      <c r="J27" s="11"/>
      <c r="K27" s="66"/>
      <c r="L27" s="635" t="s">
        <v>352</v>
      </c>
      <c r="M27" s="635"/>
      <c r="N27" s="635"/>
      <c r="O27" s="635"/>
      <c r="P27" s="163"/>
      <c r="Q27" s="635" t="s">
        <v>353</v>
      </c>
      <c r="R27" s="635"/>
      <c r="S27" s="635"/>
      <c r="T27" s="635"/>
      <c r="U27" s="165"/>
      <c r="V27" s="66"/>
      <c r="W27" s="66"/>
      <c r="X27" s="66"/>
      <c r="Y27" s="12"/>
    </row>
    <row r="28" spans="1:27" s="6" customFormat="1" ht="32.1" customHeight="1">
      <c r="A28" s="7"/>
      <c r="B28" s="7"/>
      <c r="C28" s="66"/>
      <c r="D28" s="66"/>
      <c r="E28" s="9"/>
      <c r="F28" s="66"/>
      <c r="G28" s="10"/>
      <c r="H28" s="10"/>
      <c r="I28" s="30"/>
      <c r="J28" s="11"/>
      <c r="K28" s="66"/>
      <c r="L28" s="635"/>
      <c r="M28" s="635"/>
      <c r="N28" s="635"/>
      <c r="O28" s="635"/>
      <c r="P28" s="163"/>
      <c r="Q28" s="635"/>
      <c r="R28" s="635"/>
      <c r="S28" s="635"/>
      <c r="T28" s="635"/>
      <c r="U28" s="165"/>
      <c r="V28" s="66"/>
      <c r="W28" s="66"/>
      <c r="X28" s="66"/>
      <c r="Y28" s="12"/>
    </row>
    <row r="29" spans="1:27" s="6" customFormat="1" ht="44.25" customHeight="1">
      <c r="A29" s="7"/>
      <c r="B29" s="7"/>
      <c r="C29" s="66"/>
      <c r="D29" s="66"/>
      <c r="E29" s="9"/>
      <c r="F29" s="66"/>
      <c r="G29" s="10"/>
      <c r="H29" s="10"/>
      <c r="I29" s="66"/>
      <c r="J29" s="11" t="s">
        <v>22</v>
      </c>
      <c r="K29" s="66"/>
      <c r="L29" s="635"/>
      <c r="M29" s="635"/>
      <c r="N29" s="635"/>
      <c r="O29" s="635"/>
      <c r="P29" s="163"/>
      <c r="Q29" s="635"/>
      <c r="R29" s="635"/>
      <c r="S29" s="635"/>
      <c r="T29" s="635"/>
      <c r="U29" s="165"/>
      <c r="V29" s="66"/>
      <c r="W29" s="66"/>
      <c r="X29" s="66"/>
      <c r="Y29" s="12"/>
    </row>
    <row r="30" spans="1:27" s="6" customFormat="1" ht="32.1" customHeight="1">
      <c r="A30" s="7"/>
      <c r="B30" s="7"/>
      <c r="C30" s="66"/>
      <c r="D30" s="66"/>
      <c r="E30" s="9"/>
      <c r="F30" s="66"/>
      <c r="G30" s="10"/>
      <c r="H30" s="10"/>
      <c r="I30" s="66"/>
      <c r="J30" s="11" t="s">
        <v>15</v>
      </c>
      <c r="K30" s="66"/>
      <c r="L30" s="66"/>
      <c r="M30" s="66"/>
      <c r="N30" s="66"/>
      <c r="O30" s="66"/>
      <c r="P30" s="66"/>
      <c r="Q30" s="66"/>
      <c r="R30" s="66"/>
      <c r="S30" s="66"/>
      <c r="T30" s="66"/>
      <c r="U30" s="66"/>
      <c r="V30" s="66"/>
      <c r="W30" s="66"/>
      <c r="X30" s="66"/>
      <c r="Y30" s="12"/>
    </row>
    <row r="31" spans="1:27" s="6" customFormat="1" ht="32.1" customHeight="1">
      <c r="A31" s="7"/>
      <c r="B31" s="7"/>
      <c r="C31" s="66"/>
      <c r="D31" s="66"/>
      <c r="E31" s="9"/>
      <c r="F31" s="66"/>
      <c r="G31" s="10"/>
      <c r="H31" s="10"/>
      <c r="I31" s="66"/>
      <c r="J31" s="11"/>
      <c r="K31" s="66"/>
      <c r="L31" s="66"/>
      <c r="M31" s="66"/>
      <c r="N31" s="66"/>
      <c r="O31" s="66"/>
      <c r="P31" s="66"/>
      <c r="Q31" s="66"/>
      <c r="R31" s="66"/>
      <c r="S31" s="66"/>
      <c r="T31" s="66"/>
      <c r="U31" s="66"/>
      <c r="V31" s="66"/>
      <c r="W31" s="66"/>
      <c r="X31" s="66"/>
      <c r="Y31" s="12"/>
    </row>
    <row r="32" spans="1:27" s="6" customFormat="1" ht="32.1" customHeight="1">
      <c r="A32" s="7"/>
      <c r="B32" s="7"/>
      <c r="C32" s="66"/>
      <c r="D32" s="66"/>
      <c r="E32" s="9"/>
      <c r="F32" s="66"/>
      <c r="G32" s="10"/>
      <c r="H32" s="10"/>
      <c r="I32" s="66"/>
      <c r="J32" s="11"/>
      <c r="K32" s="66"/>
      <c r="L32" s="66"/>
      <c r="M32" s="66"/>
      <c r="N32" s="66"/>
      <c r="O32" s="66"/>
      <c r="P32" s="66"/>
      <c r="Q32" s="66"/>
      <c r="R32" s="66"/>
      <c r="S32" s="66"/>
      <c r="T32" s="66"/>
      <c r="U32" s="66"/>
      <c r="V32" s="66"/>
      <c r="W32" s="66"/>
      <c r="X32" s="66"/>
      <c r="Y32" s="12"/>
    </row>
    <row r="33" spans="1:25" s="6" customFormat="1" ht="32.1" customHeight="1">
      <c r="A33" s="7"/>
      <c r="B33" s="7"/>
      <c r="C33" s="66"/>
      <c r="D33" s="66"/>
      <c r="E33" s="9"/>
      <c r="F33" s="66"/>
      <c r="G33" s="10"/>
      <c r="H33" s="10"/>
      <c r="I33" s="66"/>
      <c r="J33" s="11"/>
      <c r="K33" s="66"/>
      <c r="L33" s="66"/>
      <c r="M33" s="66"/>
      <c r="N33" s="66"/>
      <c r="O33" s="66"/>
      <c r="P33" s="66"/>
      <c r="Q33" s="66"/>
      <c r="R33" s="66"/>
      <c r="S33" s="66"/>
      <c r="T33" s="66"/>
      <c r="U33" s="66"/>
      <c r="V33" s="66"/>
      <c r="W33" s="66"/>
      <c r="X33" s="66"/>
      <c r="Y33" s="12"/>
    </row>
    <row r="34" spans="1:25" s="6" customFormat="1" ht="32.1" customHeight="1">
      <c r="A34" s="7"/>
      <c r="B34" s="7"/>
      <c r="C34" s="66"/>
      <c r="D34" s="66"/>
      <c r="E34" s="9"/>
      <c r="F34" s="66"/>
      <c r="G34" s="10"/>
      <c r="H34" s="10"/>
      <c r="I34" s="66"/>
      <c r="J34" s="11"/>
      <c r="K34" s="66"/>
      <c r="L34" s="66"/>
      <c r="M34" s="66"/>
      <c r="N34" s="66"/>
      <c r="O34" s="66"/>
      <c r="P34" s="66"/>
      <c r="Q34" s="66"/>
      <c r="R34" s="66"/>
      <c r="S34" s="66"/>
      <c r="T34" s="66"/>
      <c r="U34" s="66"/>
      <c r="V34" s="66"/>
      <c r="W34" s="66"/>
      <c r="X34" s="66"/>
      <c r="Y34" s="12"/>
    </row>
    <row r="35" spans="1:25" s="6" customFormat="1" ht="32.1" customHeight="1">
      <c r="A35" s="7"/>
      <c r="B35" s="7"/>
      <c r="C35" s="66"/>
      <c r="D35" s="66"/>
      <c r="E35" s="9"/>
      <c r="F35" s="66"/>
      <c r="G35" s="10"/>
      <c r="H35" s="10"/>
      <c r="I35" s="66"/>
      <c r="J35" s="11"/>
      <c r="K35" s="66"/>
      <c r="L35" s="66"/>
      <c r="M35" s="66"/>
      <c r="N35" s="66"/>
      <c r="O35" s="66"/>
      <c r="P35" s="66"/>
      <c r="Q35" s="66"/>
      <c r="R35" s="66"/>
      <c r="S35" s="66"/>
      <c r="T35" s="66"/>
      <c r="U35" s="66"/>
      <c r="V35" s="66"/>
      <c r="W35" s="66"/>
      <c r="X35" s="66"/>
      <c r="Y35" s="12"/>
    </row>
    <row r="36" spans="1:25" s="6" customFormat="1" ht="32.1" customHeight="1">
      <c r="A36" s="7"/>
      <c r="B36" s="7"/>
      <c r="C36" s="66"/>
      <c r="D36" s="66"/>
      <c r="E36" s="9"/>
      <c r="F36" s="66"/>
      <c r="G36" s="10"/>
      <c r="H36" s="10"/>
      <c r="I36" s="66"/>
      <c r="J36" s="11"/>
      <c r="K36" s="66"/>
      <c r="L36" s="66"/>
      <c r="M36" s="66"/>
      <c r="N36" s="66"/>
      <c r="O36" s="66"/>
      <c r="P36" s="66"/>
      <c r="Q36" s="66"/>
      <c r="R36" s="66"/>
      <c r="S36" s="66"/>
      <c r="T36" s="66"/>
      <c r="U36" s="66"/>
      <c r="V36" s="66"/>
      <c r="W36" s="66"/>
      <c r="X36" s="66"/>
      <c r="Y36" s="12"/>
    </row>
    <row r="37" spans="1:25" s="6" customFormat="1" ht="32.1" customHeight="1">
      <c r="A37" s="7"/>
      <c r="B37" s="7"/>
      <c r="C37" s="66"/>
      <c r="D37" s="66"/>
      <c r="E37" s="9"/>
      <c r="F37" s="66"/>
      <c r="G37" s="10"/>
      <c r="H37" s="10"/>
      <c r="I37" s="66"/>
      <c r="J37" s="11"/>
      <c r="K37" s="66"/>
      <c r="L37" s="66"/>
      <c r="M37" s="66"/>
      <c r="N37" s="66"/>
      <c r="O37" s="66"/>
      <c r="P37" s="66"/>
      <c r="Q37" s="66"/>
      <c r="R37" s="66"/>
      <c r="S37" s="66"/>
      <c r="T37" s="66"/>
      <c r="U37" s="66"/>
      <c r="V37" s="66"/>
      <c r="W37" s="66"/>
      <c r="X37" s="66"/>
      <c r="Y37" s="12"/>
    </row>
    <row r="38" spans="1:25" s="6" customFormat="1" ht="32.1" customHeight="1">
      <c r="A38" s="7"/>
      <c r="B38" s="7"/>
      <c r="C38" s="66"/>
      <c r="D38" s="66"/>
      <c r="E38" s="9"/>
      <c r="F38" s="66"/>
      <c r="G38" s="10"/>
      <c r="H38" s="10"/>
      <c r="I38" s="66"/>
      <c r="J38" s="11"/>
      <c r="K38" s="66"/>
      <c r="L38" s="66"/>
      <c r="M38" s="66"/>
      <c r="N38" s="66"/>
      <c r="O38" s="66"/>
      <c r="P38" s="66"/>
      <c r="Q38" s="66"/>
      <c r="R38" s="66"/>
      <c r="S38" s="66"/>
      <c r="T38" s="66"/>
      <c r="U38" s="66"/>
      <c r="V38" s="66"/>
      <c r="W38" s="66"/>
      <c r="X38" s="66"/>
      <c r="Y38" s="12"/>
    </row>
    <row r="39" spans="1:25" s="6" customFormat="1" ht="32.1" customHeight="1">
      <c r="A39" s="7"/>
      <c r="B39" s="7"/>
      <c r="C39" s="66"/>
      <c r="D39" s="66"/>
      <c r="E39" s="9"/>
      <c r="F39" s="66"/>
      <c r="G39" s="10"/>
      <c r="H39" s="10"/>
      <c r="I39" s="66"/>
      <c r="J39" s="11"/>
      <c r="K39" s="66"/>
      <c r="L39" s="66"/>
      <c r="M39" s="66"/>
      <c r="N39" s="66"/>
      <c r="O39" s="66"/>
      <c r="P39" s="66"/>
      <c r="Q39" s="66"/>
      <c r="R39" s="66"/>
      <c r="S39" s="66"/>
      <c r="T39" s="66"/>
      <c r="U39" s="66"/>
      <c r="V39" s="66"/>
      <c r="W39" s="66"/>
      <c r="X39" s="66"/>
      <c r="Y39" s="12"/>
    </row>
    <row r="40" spans="1:25" s="6" customFormat="1" ht="32.1" customHeight="1">
      <c r="A40" s="7"/>
      <c r="B40" s="7"/>
      <c r="C40" s="66"/>
      <c r="D40" s="66"/>
      <c r="E40" s="9"/>
      <c r="F40" s="66"/>
      <c r="G40" s="10"/>
      <c r="H40" s="10"/>
      <c r="I40" s="66"/>
      <c r="J40" s="11"/>
      <c r="K40" s="66"/>
      <c r="L40" s="66"/>
      <c r="M40" s="66"/>
      <c r="N40" s="66"/>
      <c r="O40" s="66"/>
      <c r="P40" s="66"/>
      <c r="Q40" s="66"/>
      <c r="R40" s="66"/>
      <c r="S40" s="66"/>
      <c r="T40" s="66"/>
      <c r="U40" s="66"/>
      <c r="V40" s="66"/>
      <c r="W40" s="66"/>
      <c r="X40" s="66"/>
      <c r="Y40" s="12"/>
    </row>
    <row r="41" spans="1:25"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66"/>
      <c r="Y41" s="12"/>
    </row>
  </sheetData>
  <mergeCells count="34">
    <mergeCell ref="X15:Y15"/>
    <mergeCell ref="X19:Y19"/>
    <mergeCell ref="B23:Y23"/>
    <mergeCell ref="B24:Y24"/>
    <mergeCell ref="F12:G12"/>
    <mergeCell ref="F14:G14"/>
    <mergeCell ref="K14:P14"/>
    <mergeCell ref="F16:G16"/>
    <mergeCell ref="F18:G18"/>
    <mergeCell ref="J18:P18"/>
    <mergeCell ref="C26:F26"/>
    <mergeCell ref="M26:N26"/>
    <mergeCell ref="L27:O29"/>
    <mergeCell ref="F20:G20"/>
    <mergeCell ref="J20:P20"/>
    <mergeCell ref="B22:I22"/>
    <mergeCell ref="B25:Y25"/>
    <mergeCell ref="Q27:T29"/>
    <mergeCell ref="A1:Y1"/>
    <mergeCell ref="A2:Y2"/>
    <mergeCell ref="A3:Y3"/>
    <mergeCell ref="A4:Y4"/>
    <mergeCell ref="A5:G5"/>
    <mergeCell ref="T6:U6"/>
    <mergeCell ref="V6:W6"/>
    <mergeCell ref="X6:Y7"/>
    <mergeCell ref="F10:G10"/>
    <mergeCell ref="A6:A7"/>
    <mergeCell ref="B6:B7"/>
    <mergeCell ref="C6:E6"/>
    <mergeCell ref="F6:P6"/>
    <mergeCell ref="Q6:S6"/>
    <mergeCell ref="K10:P10"/>
    <mergeCell ref="X9:X10"/>
  </mergeCells>
  <printOptions horizontalCentered="1"/>
  <pageMargins left="0.19685039370078741" right="0.11811023622047245" top="0.74803149606299213" bottom="0" header="0" footer="0"/>
  <pageSetup paperSize="9" scale="55" orientation="landscape" errors="blank" verticalDpi="360" r:id="rId1"/>
  <headerFooter alignWithMargins="0"/>
</worksheet>
</file>

<file path=xl/worksheets/sheet22.xml><?xml version="1.0" encoding="utf-8"?>
<worksheet xmlns="http://schemas.openxmlformats.org/spreadsheetml/2006/main" xmlns:r="http://schemas.openxmlformats.org/officeDocument/2006/relationships">
  <sheetPr>
    <tabColor rgb="FFFF0000"/>
  </sheetPr>
  <dimension ref="A1:AA45"/>
  <sheetViews>
    <sheetView view="pageBreakPreview" topLeftCell="A7" zoomScale="70" zoomScaleSheetLayoutView="70" workbookViewId="0">
      <selection activeCell="O42" sqref="O42"/>
    </sheetView>
  </sheetViews>
  <sheetFormatPr defaultColWidth="9.140625" defaultRowHeight="12.75"/>
  <cols>
    <col min="1" max="1" width="4.42578125" style="1" customWidth="1"/>
    <col min="2" max="2" width="10.7109375" style="14" customWidth="1"/>
    <col min="3" max="3" width="11.140625" style="14" customWidth="1"/>
    <col min="4" max="4" width="10.5703125" style="14" customWidth="1"/>
    <col min="5" max="5" width="12.140625" style="1" customWidth="1"/>
    <col min="6" max="6" width="8.42578125" style="1" customWidth="1"/>
    <col min="7" max="7" width="7.42578125" style="1" customWidth="1"/>
    <col min="8" max="8" width="10" style="1" customWidth="1"/>
    <col min="9" max="9" width="9" style="1" customWidth="1"/>
    <col min="10" max="10" width="8.85546875" style="1" customWidth="1"/>
    <col min="11" max="11" width="9.140625" style="1" customWidth="1"/>
    <col min="12" max="12" width="8.5703125" style="1" customWidth="1"/>
    <col min="13" max="14" width="8" style="1" customWidth="1"/>
    <col min="15" max="15" width="10" style="1" customWidth="1"/>
    <col min="16" max="16" width="12.5703125" style="1" customWidth="1"/>
    <col min="17" max="17" width="10.42578125" style="1" customWidth="1"/>
    <col min="18" max="18" width="12.5703125" style="1" customWidth="1"/>
    <col min="19" max="19" width="8.140625" style="1" customWidth="1"/>
    <col min="20" max="23" width="10.5703125" style="1" customWidth="1"/>
    <col min="24" max="24" width="17.7109375" style="1" customWidth="1"/>
    <col min="25" max="25" width="12.7109375" style="1" customWidth="1"/>
    <col min="26" max="16384" width="9.140625" style="1"/>
  </cols>
  <sheetData>
    <row r="1" spans="1:27" s="2" customFormat="1" ht="25.5" customHeight="1">
      <c r="A1" s="569" t="s">
        <v>562</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563</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564</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9.75" customHeight="1">
      <c r="A5" s="586"/>
      <c r="B5" s="586"/>
      <c r="C5" s="586"/>
      <c r="D5" s="586"/>
      <c r="E5" s="586"/>
      <c r="F5" s="586"/>
      <c r="G5" s="389"/>
      <c r="H5" s="389"/>
      <c r="I5" s="389"/>
      <c r="J5" s="389"/>
      <c r="K5" s="389"/>
      <c r="L5" s="389"/>
      <c r="M5" s="389"/>
      <c r="N5" s="389"/>
      <c r="O5" s="389"/>
      <c r="P5" s="389"/>
      <c r="Q5" s="389"/>
      <c r="R5" s="389"/>
      <c r="S5" s="389"/>
      <c r="T5" s="389"/>
      <c r="U5" s="389"/>
      <c r="V5" s="389"/>
      <c r="W5" s="389"/>
      <c r="X5" s="389"/>
      <c r="Y5" s="389"/>
    </row>
    <row r="6" spans="1:27" s="4" customFormat="1" ht="33.75" customHeight="1">
      <c r="A6" s="602" t="s">
        <v>0</v>
      </c>
      <c r="B6" s="602" t="s">
        <v>1</v>
      </c>
      <c r="C6" s="602"/>
      <c r="D6" s="602"/>
      <c r="E6" s="602" t="s">
        <v>2</v>
      </c>
      <c r="F6" s="602"/>
      <c r="G6" s="602"/>
      <c r="H6" s="602"/>
      <c r="I6" s="602"/>
      <c r="J6" s="602"/>
      <c r="K6" s="602"/>
      <c r="L6" s="602"/>
      <c r="M6" s="602"/>
      <c r="N6" s="602"/>
      <c r="O6" s="602"/>
      <c r="P6" s="602"/>
      <c r="Q6" s="602" t="s">
        <v>37</v>
      </c>
      <c r="R6" s="602"/>
      <c r="S6" s="602"/>
      <c r="T6" s="613" t="s">
        <v>36</v>
      </c>
      <c r="U6" s="613"/>
      <c r="V6" s="613" t="s">
        <v>3</v>
      </c>
      <c r="W6" s="613"/>
      <c r="X6" s="650" t="s">
        <v>4</v>
      </c>
      <c r="Y6" s="651"/>
    </row>
    <row r="7" spans="1:27" s="4" customFormat="1" ht="50.25" customHeight="1">
      <c r="A7" s="594"/>
      <c r="B7" s="391" t="s">
        <v>29</v>
      </c>
      <c r="C7" s="391" t="s">
        <v>265</v>
      </c>
      <c r="D7" s="391" t="s">
        <v>246</v>
      </c>
      <c r="E7" s="391" t="s">
        <v>7</v>
      </c>
      <c r="F7" s="391" t="s">
        <v>27</v>
      </c>
      <c r="G7" s="136" t="s">
        <v>282</v>
      </c>
      <c r="H7" s="137" t="s">
        <v>9</v>
      </c>
      <c r="I7" s="391" t="s">
        <v>10</v>
      </c>
      <c r="J7" s="137" t="s">
        <v>11</v>
      </c>
      <c r="K7" s="137" t="s">
        <v>12</v>
      </c>
      <c r="L7" s="137" t="s">
        <v>17</v>
      </c>
      <c r="M7" s="137" t="s">
        <v>13</v>
      </c>
      <c r="N7" s="137" t="s">
        <v>565</v>
      </c>
      <c r="O7" s="137" t="s">
        <v>26</v>
      </c>
      <c r="P7" s="391" t="s">
        <v>14</v>
      </c>
      <c r="Q7" s="391" t="s">
        <v>35</v>
      </c>
      <c r="R7" s="391" t="s">
        <v>30</v>
      </c>
      <c r="S7" s="391" t="s">
        <v>25</v>
      </c>
      <c r="T7" s="137" t="s">
        <v>31</v>
      </c>
      <c r="U7" s="137" t="s">
        <v>32</v>
      </c>
      <c r="V7" s="137" t="s">
        <v>33</v>
      </c>
      <c r="W7" s="137" t="s">
        <v>34</v>
      </c>
      <c r="X7" s="652"/>
      <c r="Y7" s="653"/>
    </row>
    <row r="8" spans="1:27" s="4" customFormat="1" ht="18.75" customHeight="1">
      <c r="A8" s="391">
        <v>1</v>
      </c>
      <c r="B8" s="391">
        <v>2</v>
      </c>
      <c r="C8" s="391">
        <v>3</v>
      </c>
      <c r="D8" s="391">
        <v>4</v>
      </c>
      <c r="E8" s="391">
        <v>5</v>
      </c>
      <c r="F8" s="391">
        <v>6</v>
      </c>
      <c r="G8" s="391">
        <v>7</v>
      </c>
      <c r="H8" s="391">
        <v>8</v>
      </c>
      <c r="I8" s="391">
        <v>9</v>
      </c>
      <c r="J8" s="391">
        <v>10</v>
      </c>
      <c r="K8" s="391">
        <v>11</v>
      </c>
      <c r="L8" s="391">
        <v>12</v>
      </c>
      <c r="M8" s="391">
        <v>13</v>
      </c>
      <c r="N8" s="391"/>
      <c r="O8" s="391">
        <v>14</v>
      </c>
      <c r="P8" s="391">
        <v>15</v>
      </c>
      <c r="Q8" s="391">
        <v>16</v>
      </c>
      <c r="R8" s="391">
        <v>17</v>
      </c>
      <c r="S8" s="391">
        <v>18</v>
      </c>
      <c r="T8" s="391">
        <v>19</v>
      </c>
      <c r="U8" s="391">
        <v>20</v>
      </c>
      <c r="V8" s="391">
        <v>21</v>
      </c>
      <c r="W8" s="391">
        <v>22</v>
      </c>
      <c r="X8" s="391">
        <v>23</v>
      </c>
      <c r="Y8" s="391">
        <v>24</v>
      </c>
      <c r="Z8" s="22" t="e">
        <f>#REF!-#REF!</f>
        <v>#REF!</v>
      </c>
      <c r="AA8" s="6" t="e">
        <f>Z8*1000</f>
        <v>#REF!</v>
      </c>
    </row>
    <row r="9" spans="1:27" s="6" customFormat="1" ht="37.5" customHeight="1">
      <c r="A9" s="395">
        <v>1</v>
      </c>
      <c r="B9" s="397">
        <v>336.375</v>
      </c>
      <c r="C9" s="397">
        <v>337</v>
      </c>
      <c r="D9" s="398">
        <f>(C9-B9)*1000</f>
        <v>625</v>
      </c>
      <c r="E9" s="397">
        <v>51.55</v>
      </c>
      <c r="F9" s="399">
        <v>11.6</v>
      </c>
      <c r="G9" s="399">
        <v>3.25</v>
      </c>
      <c r="H9" s="104" t="s">
        <v>566</v>
      </c>
      <c r="I9" s="399" t="s">
        <v>21</v>
      </c>
      <c r="J9" s="390">
        <v>53.542999999999999</v>
      </c>
      <c r="K9" s="390">
        <v>23.315000000000001</v>
      </c>
      <c r="L9" s="390">
        <v>2.2959999999999998</v>
      </c>
      <c r="M9" s="390">
        <v>1.7410000000000001</v>
      </c>
      <c r="N9" s="390">
        <v>1.7999999999999999E-2</v>
      </c>
      <c r="O9" s="390">
        <v>0.96699999999999997</v>
      </c>
      <c r="P9" s="390">
        <v>51.774000000000001</v>
      </c>
      <c r="Q9" s="390">
        <f>T9-U9</f>
        <v>6.2999999999988177E-2</v>
      </c>
      <c r="R9" s="399">
        <v>0</v>
      </c>
      <c r="S9" s="397">
        <f t="shared" ref="S9:S21" si="0">Q9+R9</f>
        <v>6.2999999999988177E-2</v>
      </c>
      <c r="T9" s="397">
        <v>447.53800000000001</v>
      </c>
      <c r="U9" s="397">
        <v>447.47500000000002</v>
      </c>
      <c r="V9" s="390">
        <f>T9+G9</f>
        <v>450.78800000000001</v>
      </c>
      <c r="W9" s="390">
        <f>U9+G9</f>
        <v>450.72500000000002</v>
      </c>
      <c r="X9" s="672" t="s">
        <v>567</v>
      </c>
      <c r="Y9" s="673"/>
      <c r="Z9" s="22">
        <f t="shared" ref="Z9:Z12" si="1">C10-B10</f>
        <v>5.0000000000011369E-2</v>
      </c>
      <c r="AA9" s="6">
        <f t="shared" ref="AA9:AA21" si="2">Z9*1000</f>
        <v>50.000000000011369</v>
      </c>
    </row>
    <row r="10" spans="1:27" s="6" customFormat="1" ht="32.1" customHeight="1">
      <c r="A10" s="394">
        <v>2</v>
      </c>
      <c r="B10" s="397">
        <f>C9</f>
        <v>337</v>
      </c>
      <c r="C10" s="397">
        <v>337.05</v>
      </c>
      <c r="D10" s="398">
        <f t="shared" ref="D10:D20" si="3">(C10-B10)*1000</f>
        <v>50.000000000011369</v>
      </c>
      <c r="E10" s="641" t="s">
        <v>18</v>
      </c>
      <c r="F10" s="642"/>
      <c r="G10" s="399">
        <v>3.25</v>
      </c>
      <c r="H10" s="104" t="s">
        <v>568</v>
      </c>
      <c r="I10" s="106"/>
      <c r="J10" s="562"/>
      <c r="K10" s="563"/>
      <c r="L10" s="563"/>
      <c r="M10" s="563"/>
      <c r="N10" s="563"/>
      <c r="O10" s="563"/>
      <c r="P10" s="564"/>
      <c r="Q10" s="390">
        <f t="shared" ref="Q10:Q21" si="4">T10-U10</f>
        <v>4.9999999999954525E-3</v>
      </c>
      <c r="R10" s="399">
        <v>0</v>
      </c>
      <c r="S10" s="397">
        <f t="shared" si="0"/>
        <v>4.9999999999954525E-3</v>
      </c>
      <c r="T10" s="397">
        <f>U9</f>
        <v>447.47500000000002</v>
      </c>
      <c r="U10" s="390">
        <v>447.47</v>
      </c>
      <c r="V10" s="390">
        <f t="shared" ref="V10:V21" si="5">T10+G10</f>
        <v>450.72500000000002</v>
      </c>
      <c r="W10" s="390">
        <f t="shared" ref="W10:W21" si="6">U10+G10</f>
        <v>450.72</v>
      </c>
      <c r="X10" s="400"/>
      <c r="Y10" s="392"/>
      <c r="Z10" s="22">
        <f t="shared" si="1"/>
        <v>0.32499999999998863</v>
      </c>
      <c r="AA10" s="6">
        <f t="shared" si="2"/>
        <v>324.99999999998863</v>
      </c>
    </row>
    <row r="11" spans="1:27" s="6" customFormat="1" ht="65.25" customHeight="1">
      <c r="A11" s="395">
        <v>3</v>
      </c>
      <c r="B11" s="397">
        <f t="shared" ref="B11:B21" si="7">C10</f>
        <v>337.05</v>
      </c>
      <c r="C11" s="397">
        <v>337.375</v>
      </c>
      <c r="D11" s="398">
        <f t="shared" si="3"/>
        <v>324.99999999998863</v>
      </c>
      <c r="E11" s="397">
        <v>51.56</v>
      </c>
      <c r="F11" s="399">
        <v>12.5</v>
      </c>
      <c r="G11" s="399">
        <v>3.25</v>
      </c>
      <c r="H11" s="141" t="s">
        <v>569</v>
      </c>
      <c r="I11" s="399" t="s">
        <v>21</v>
      </c>
      <c r="J11" s="390">
        <v>56.468000000000004</v>
      </c>
      <c r="K11" s="390">
        <v>24.218</v>
      </c>
      <c r="L11" s="390">
        <v>2.3319999999999999</v>
      </c>
      <c r="M11" s="390">
        <v>1.758</v>
      </c>
      <c r="N11" s="390">
        <v>1.7999999999999999E-2</v>
      </c>
      <c r="O11" s="390">
        <v>0.91700000000000004</v>
      </c>
      <c r="P11" s="390">
        <v>51.771999999999998</v>
      </c>
      <c r="Q11" s="390">
        <f t="shared" si="4"/>
        <v>2.9000000000053205E-2</v>
      </c>
      <c r="R11" s="399">
        <v>0</v>
      </c>
      <c r="S11" s="397">
        <f t="shared" si="0"/>
        <v>2.9000000000053205E-2</v>
      </c>
      <c r="T11" s="397">
        <f t="shared" ref="T11:T13" si="8">U10</f>
        <v>447.47</v>
      </c>
      <c r="U11" s="390">
        <v>447.44099999999997</v>
      </c>
      <c r="V11" s="390">
        <f t="shared" si="5"/>
        <v>450.72</v>
      </c>
      <c r="W11" s="390">
        <f t="shared" si="6"/>
        <v>450.69099999999997</v>
      </c>
      <c r="X11" s="393" t="s">
        <v>584</v>
      </c>
      <c r="Y11" s="51" t="s">
        <v>570</v>
      </c>
      <c r="Z11" s="22">
        <f t="shared" si="1"/>
        <v>5.0000000000011369E-2</v>
      </c>
      <c r="AA11" s="6">
        <f t="shared" si="2"/>
        <v>50.000000000011369</v>
      </c>
    </row>
    <row r="12" spans="1:27" s="6" customFormat="1" ht="32.1" customHeight="1">
      <c r="A12" s="394">
        <v>4</v>
      </c>
      <c r="B12" s="397">
        <f t="shared" si="7"/>
        <v>337.375</v>
      </c>
      <c r="C12" s="397">
        <v>337.42500000000001</v>
      </c>
      <c r="D12" s="398">
        <f t="shared" si="3"/>
        <v>50.000000000011369</v>
      </c>
      <c r="E12" s="567" t="s">
        <v>18</v>
      </c>
      <c r="F12" s="568"/>
      <c r="G12" s="399">
        <v>3.25</v>
      </c>
      <c r="H12" s="141" t="s">
        <v>571</v>
      </c>
      <c r="I12" s="106"/>
      <c r="J12" s="138"/>
      <c r="K12" s="139"/>
      <c r="L12" s="139"/>
      <c r="M12" s="139"/>
      <c r="N12" s="139"/>
      <c r="O12" s="139"/>
      <c r="P12" s="140"/>
      <c r="Q12" s="390">
        <f t="shared" si="4"/>
        <v>3.999999999962256E-3</v>
      </c>
      <c r="R12" s="399">
        <v>0</v>
      </c>
      <c r="S12" s="397">
        <f t="shared" si="0"/>
        <v>3.999999999962256E-3</v>
      </c>
      <c r="T12" s="397">
        <f t="shared" si="8"/>
        <v>447.44099999999997</v>
      </c>
      <c r="U12" s="390">
        <v>447.43700000000001</v>
      </c>
      <c r="V12" s="390">
        <f t="shared" si="5"/>
        <v>450.69099999999997</v>
      </c>
      <c r="W12" s="390">
        <f t="shared" si="6"/>
        <v>450.68700000000001</v>
      </c>
      <c r="X12" s="400" t="s">
        <v>19</v>
      </c>
      <c r="Y12" s="392"/>
      <c r="Z12" s="22">
        <f t="shared" si="1"/>
        <v>0.72499999999996589</v>
      </c>
      <c r="AA12" s="6">
        <f t="shared" si="2"/>
        <v>724.99999999996589</v>
      </c>
    </row>
    <row r="13" spans="1:27" s="6" customFormat="1" ht="62.25" customHeight="1">
      <c r="A13" s="395">
        <v>5</v>
      </c>
      <c r="B13" s="397">
        <f t="shared" si="7"/>
        <v>337.42500000000001</v>
      </c>
      <c r="C13" s="397">
        <v>338.15</v>
      </c>
      <c r="D13" s="398">
        <f t="shared" si="3"/>
        <v>724.99999999996589</v>
      </c>
      <c r="E13" s="397">
        <v>51.68</v>
      </c>
      <c r="F13" s="399">
        <v>13.9</v>
      </c>
      <c r="G13" s="399">
        <v>3.25</v>
      </c>
      <c r="H13" s="141" t="s">
        <v>572</v>
      </c>
      <c r="I13" s="399" t="s">
        <v>16</v>
      </c>
      <c r="J13" s="390">
        <v>55.731000000000002</v>
      </c>
      <c r="K13" s="390">
        <v>23.091999999999999</v>
      </c>
      <c r="L13" s="390">
        <v>2.4140000000000001</v>
      </c>
      <c r="M13" s="390">
        <v>1.798</v>
      </c>
      <c r="N13" s="390">
        <v>1.7999999999999999E-2</v>
      </c>
      <c r="O13" s="390">
        <v>0.93200000000000005</v>
      </c>
      <c r="P13" s="390">
        <v>51.957000000000001</v>
      </c>
      <c r="Q13" s="390">
        <f t="shared" si="4"/>
        <v>6.2999999999988177E-2</v>
      </c>
      <c r="R13" s="399">
        <v>0</v>
      </c>
      <c r="S13" s="397">
        <f t="shared" si="0"/>
        <v>6.2999999999988177E-2</v>
      </c>
      <c r="T13" s="397">
        <f t="shared" si="8"/>
        <v>447.43700000000001</v>
      </c>
      <c r="U13" s="390">
        <v>447.37400000000002</v>
      </c>
      <c r="V13" s="390">
        <f t="shared" si="5"/>
        <v>450.68700000000001</v>
      </c>
      <c r="W13" s="390">
        <f t="shared" si="6"/>
        <v>450.62400000000002</v>
      </c>
      <c r="X13" s="393" t="s">
        <v>573</v>
      </c>
      <c r="Y13" s="51" t="s">
        <v>574</v>
      </c>
      <c r="Z13" s="22" t="e">
        <f>#REF!-#REF!</f>
        <v>#REF!</v>
      </c>
      <c r="AA13" s="6" t="e">
        <f t="shared" si="2"/>
        <v>#REF!</v>
      </c>
    </row>
    <row r="14" spans="1:27" s="6" customFormat="1" ht="32.1" customHeight="1">
      <c r="A14" s="394">
        <v>6</v>
      </c>
      <c r="B14" s="397">
        <f t="shared" si="7"/>
        <v>338.15</v>
      </c>
      <c r="C14" s="397">
        <v>338.2</v>
      </c>
      <c r="D14" s="398">
        <f t="shared" si="3"/>
        <v>50.000000000011369</v>
      </c>
      <c r="E14" s="641" t="s">
        <v>18</v>
      </c>
      <c r="F14" s="642"/>
      <c r="G14" s="399">
        <v>3.25</v>
      </c>
      <c r="H14" s="141" t="s">
        <v>571</v>
      </c>
      <c r="I14" s="106"/>
      <c r="J14" s="562"/>
      <c r="K14" s="563"/>
      <c r="L14" s="563"/>
      <c r="M14" s="563"/>
      <c r="N14" s="563"/>
      <c r="O14" s="563"/>
      <c r="P14" s="564"/>
      <c r="Q14" s="390">
        <f t="shared" si="4"/>
        <v>4.0000000000190994E-3</v>
      </c>
      <c r="R14" s="399">
        <v>0</v>
      </c>
      <c r="S14" s="397">
        <f t="shared" si="0"/>
        <v>4.0000000000190994E-3</v>
      </c>
      <c r="T14" s="397">
        <f>U13</f>
        <v>447.37400000000002</v>
      </c>
      <c r="U14" s="390">
        <v>447.37</v>
      </c>
      <c r="V14" s="390">
        <f t="shared" si="5"/>
        <v>450.62400000000002</v>
      </c>
      <c r="W14" s="390">
        <f t="shared" si="6"/>
        <v>450.62</v>
      </c>
      <c r="X14" s="400"/>
      <c r="Y14" s="392"/>
      <c r="Z14" s="22">
        <f t="shared" ref="Z14:Z20" si="9">C15-B15</f>
        <v>0.125</v>
      </c>
      <c r="AA14" s="6">
        <f t="shared" si="2"/>
        <v>125</v>
      </c>
    </row>
    <row r="15" spans="1:27" s="6" customFormat="1" ht="81.75" customHeight="1">
      <c r="A15" s="395">
        <v>7</v>
      </c>
      <c r="B15" s="397">
        <f t="shared" si="7"/>
        <v>338.2</v>
      </c>
      <c r="C15" s="397">
        <v>338.32499999999999</v>
      </c>
      <c r="D15" s="398">
        <f t="shared" si="3"/>
        <v>125</v>
      </c>
      <c r="E15" s="397">
        <v>51.68</v>
      </c>
      <c r="F15" s="399">
        <v>12.5</v>
      </c>
      <c r="G15" s="399">
        <v>3.25</v>
      </c>
      <c r="H15" s="141" t="s">
        <v>569</v>
      </c>
      <c r="I15" s="399" t="s">
        <v>21</v>
      </c>
      <c r="J15" s="390">
        <v>56.468000000000004</v>
      </c>
      <c r="K15" s="390">
        <v>24.213999999999999</v>
      </c>
      <c r="L15" s="390">
        <v>2.3319999999999999</v>
      </c>
      <c r="M15" s="390">
        <v>1.754</v>
      </c>
      <c r="N15" s="390">
        <v>1.7999999999999999E-2</v>
      </c>
      <c r="O15" s="390">
        <v>0.91700000000000004</v>
      </c>
      <c r="P15" s="390">
        <v>51.774999999999999</v>
      </c>
      <c r="Q15" s="390">
        <f t="shared" si="4"/>
        <v>9.9999999999909051E-3</v>
      </c>
      <c r="R15" s="399">
        <v>0</v>
      </c>
      <c r="S15" s="397">
        <f t="shared" si="0"/>
        <v>9.9999999999909051E-3</v>
      </c>
      <c r="T15" s="397">
        <f t="shared" ref="T15:T21" si="10">U14</f>
        <v>447.37</v>
      </c>
      <c r="U15" s="390">
        <v>447.36</v>
      </c>
      <c r="V15" s="390">
        <f t="shared" si="5"/>
        <v>450.62</v>
      </c>
      <c r="W15" s="390">
        <f t="shared" si="6"/>
        <v>450.61</v>
      </c>
      <c r="X15" s="393" t="s">
        <v>584</v>
      </c>
      <c r="Y15" s="51"/>
      <c r="Z15" s="22">
        <f t="shared" si="9"/>
        <v>5.0000000000011369E-2</v>
      </c>
      <c r="AA15" s="6">
        <f t="shared" si="2"/>
        <v>50.000000000011369</v>
      </c>
    </row>
    <row r="16" spans="1:27" s="6" customFormat="1" ht="32.1" customHeight="1">
      <c r="A16" s="394">
        <v>8</v>
      </c>
      <c r="B16" s="397">
        <f t="shared" si="7"/>
        <v>338.32499999999999</v>
      </c>
      <c r="C16" s="397">
        <v>338.375</v>
      </c>
      <c r="D16" s="398">
        <f t="shared" si="3"/>
        <v>50.000000000011369</v>
      </c>
      <c r="E16" s="567" t="s">
        <v>18</v>
      </c>
      <c r="F16" s="568"/>
      <c r="G16" s="399">
        <v>3.25</v>
      </c>
      <c r="H16" s="141" t="s">
        <v>575</v>
      </c>
      <c r="I16" s="106"/>
      <c r="J16" s="138"/>
      <c r="K16" s="139"/>
      <c r="L16" s="139"/>
      <c r="M16" s="139"/>
      <c r="N16" s="139"/>
      <c r="O16" s="139"/>
      <c r="P16" s="140"/>
      <c r="Q16" s="390">
        <f t="shared" si="4"/>
        <v>4.9999999999954525E-3</v>
      </c>
      <c r="R16" s="399">
        <v>0</v>
      </c>
      <c r="S16" s="397">
        <f t="shared" si="0"/>
        <v>4.9999999999954525E-3</v>
      </c>
      <c r="T16" s="397">
        <f t="shared" si="10"/>
        <v>447.36</v>
      </c>
      <c r="U16" s="390">
        <v>447.35500000000002</v>
      </c>
      <c r="V16" s="390">
        <f t="shared" si="5"/>
        <v>450.61</v>
      </c>
      <c r="W16" s="390">
        <f t="shared" si="6"/>
        <v>450.60500000000002</v>
      </c>
      <c r="X16" s="400"/>
      <c r="Y16" s="392"/>
      <c r="Z16" s="22">
        <f t="shared" si="9"/>
        <v>0.60000000000002274</v>
      </c>
      <c r="AA16" s="6">
        <f t="shared" si="2"/>
        <v>600.00000000002274</v>
      </c>
    </row>
    <row r="17" spans="1:27" s="6" customFormat="1" ht="45">
      <c r="A17" s="395">
        <v>9</v>
      </c>
      <c r="B17" s="397">
        <f t="shared" si="7"/>
        <v>338.375</v>
      </c>
      <c r="C17" s="397">
        <v>338.97500000000002</v>
      </c>
      <c r="D17" s="398">
        <f t="shared" si="3"/>
        <v>600.00000000002274</v>
      </c>
      <c r="E17" s="397">
        <v>51.68</v>
      </c>
      <c r="F17" s="399">
        <v>13.9</v>
      </c>
      <c r="G17" s="399">
        <v>3.25</v>
      </c>
      <c r="H17" s="141" t="s">
        <v>576</v>
      </c>
      <c r="I17" s="399" t="s">
        <v>16</v>
      </c>
      <c r="J17" s="390">
        <v>55.737000000000002</v>
      </c>
      <c r="K17" s="390">
        <v>23.091999999999999</v>
      </c>
      <c r="L17" s="390">
        <v>2.4140000000000001</v>
      </c>
      <c r="M17" s="390">
        <v>1.79</v>
      </c>
      <c r="N17" s="390">
        <v>1.7999999999999999E-2</v>
      </c>
      <c r="O17" s="390">
        <v>0.93200000000000005</v>
      </c>
      <c r="P17" s="390">
        <v>51.957000000000001</v>
      </c>
      <c r="Q17" s="390">
        <f t="shared" si="4"/>
        <v>5.2000000000020918E-2</v>
      </c>
      <c r="R17" s="399">
        <v>0</v>
      </c>
      <c r="S17" s="397">
        <f t="shared" si="0"/>
        <v>5.2000000000020918E-2</v>
      </c>
      <c r="T17" s="397">
        <f t="shared" si="10"/>
        <v>447.35500000000002</v>
      </c>
      <c r="U17" s="390">
        <v>447.303</v>
      </c>
      <c r="V17" s="390">
        <f t="shared" si="5"/>
        <v>450.60500000000002</v>
      </c>
      <c r="W17" s="390">
        <f t="shared" si="6"/>
        <v>450.553</v>
      </c>
      <c r="X17" s="393" t="s">
        <v>573</v>
      </c>
      <c r="Y17" s="51" t="s">
        <v>577</v>
      </c>
      <c r="Z17" s="22">
        <f t="shared" si="9"/>
        <v>4.9999999999954525E-2</v>
      </c>
      <c r="AA17" s="6">
        <f t="shared" si="2"/>
        <v>49.999999999954525</v>
      </c>
    </row>
    <row r="18" spans="1:27" s="6" customFormat="1" ht="32.1" customHeight="1">
      <c r="A18" s="395"/>
      <c r="B18" s="397">
        <f t="shared" si="7"/>
        <v>338.97500000000002</v>
      </c>
      <c r="C18" s="397">
        <v>339.02499999999998</v>
      </c>
      <c r="D18" s="398">
        <f t="shared" si="3"/>
        <v>49.999999999954525</v>
      </c>
      <c r="E18" s="567" t="s">
        <v>18</v>
      </c>
      <c r="F18" s="568"/>
      <c r="G18" s="399">
        <v>3.25</v>
      </c>
      <c r="H18" s="141" t="s">
        <v>571</v>
      </c>
      <c r="I18" s="401"/>
      <c r="J18" s="386"/>
      <c r="K18" s="386"/>
      <c r="L18" s="386"/>
      <c r="M18" s="386"/>
      <c r="N18" s="386"/>
      <c r="O18" s="386"/>
      <c r="P18" s="387"/>
      <c r="Q18" s="390">
        <f>T18-U18</f>
        <v>4.0000000000190994E-3</v>
      </c>
      <c r="R18" s="399">
        <v>0</v>
      </c>
      <c r="S18" s="397">
        <f t="shared" si="0"/>
        <v>4.0000000000190994E-3</v>
      </c>
      <c r="T18" s="397">
        <f t="shared" si="10"/>
        <v>447.303</v>
      </c>
      <c r="U18" s="390">
        <v>447.29899999999998</v>
      </c>
      <c r="V18" s="390">
        <f t="shared" si="5"/>
        <v>450.553</v>
      </c>
      <c r="W18" s="390">
        <f t="shared" si="6"/>
        <v>450.54899999999998</v>
      </c>
      <c r="X18" s="400"/>
      <c r="Y18" s="51"/>
      <c r="Z18" s="22">
        <f t="shared" si="9"/>
        <v>0.17400000000003502</v>
      </c>
      <c r="AA18" s="6">
        <f t="shared" si="2"/>
        <v>174.00000000003502</v>
      </c>
    </row>
    <row r="19" spans="1:27" s="6" customFormat="1" ht="60">
      <c r="A19" s="395"/>
      <c r="B19" s="397">
        <f t="shared" si="7"/>
        <v>339.02499999999998</v>
      </c>
      <c r="C19" s="397">
        <v>339.19900000000001</v>
      </c>
      <c r="D19" s="398">
        <f t="shared" si="3"/>
        <v>174.00000000003502</v>
      </c>
      <c r="E19" s="402">
        <v>51.68</v>
      </c>
      <c r="F19" s="403">
        <v>12.5</v>
      </c>
      <c r="G19" s="399">
        <v>3.25</v>
      </c>
      <c r="H19" s="141" t="s">
        <v>578</v>
      </c>
      <c r="I19" s="399" t="s">
        <v>21</v>
      </c>
      <c r="J19" s="390">
        <v>56.468000000000004</v>
      </c>
      <c r="K19" s="390">
        <v>24.218</v>
      </c>
      <c r="L19" s="390">
        <v>2.3319999999999999</v>
      </c>
      <c r="M19" s="390">
        <v>1.758</v>
      </c>
      <c r="N19" s="390">
        <v>1.7999999999999999E-2</v>
      </c>
      <c r="O19" s="390">
        <v>0.91700000000000004</v>
      </c>
      <c r="P19" s="390">
        <v>51.779000000000003</v>
      </c>
      <c r="Q19" s="390">
        <f t="shared" si="4"/>
        <v>1.4999999999986358E-2</v>
      </c>
      <c r="R19" s="399">
        <v>0</v>
      </c>
      <c r="S19" s="397">
        <f t="shared" si="0"/>
        <v>1.4999999999986358E-2</v>
      </c>
      <c r="T19" s="397">
        <f t="shared" si="10"/>
        <v>447.29899999999998</v>
      </c>
      <c r="U19" s="390">
        <v>447.28399999999999</v>
      </c>
      <c r="V19" s="390">
        <f t="shared" si="5"/>
        <v>450.54899999999998</v>
      </c>
      <c r="W19" s="390">
        <f t="shared" si="6"/>
        <v>450.53399999999999</v>
      </c>
      <c r="X19" s="393" t="s">
        <v>584</v>
      </c>
      <c r="Y19" s="51"/>
      <c r="Z19" s="22">
        <f t="shared" si="9"/>
        <v>2.4999999999977263E-2</v>
      </c>
      <c r="AA19" s="6">
        <f t="shared" si="2"/>
        <v>24.999999999977263</v>
      </c>
    </row>
    <row r="20" spans="1:27" s="6" customFormat="1" ht="32.1" customHeight="1">
      <c r="A20" s="395"/>
      <c r="B20" s="397">
        <f t="shared" si="7"/>
        <v>339.19900000000001</v>
      </c>
      <c r="C20" s="397">
        <v>339.22399999999999</v>
      </c>
      <c r="D20" s="398">
        <f t="shared" si="3"/>
        <v>24.999999999977263</v>
      </c>
      <c r="E20" s="567" t="s">
        <v>18</v>
      </c>
      <c r="F20" s="568"/>
      <c r="G20" s="399">
        <v>3.25</v>
      </c>
      <c r="H20" s="141" t="s">
        <v>568</v>
      </c>
      <c r="I20" s="401"/>
      <c r="J20" s="386"/>
      <c r="K20" s="386"/>
      <c r="L20" s="386"/>
      <c r="M20" s="386"/>
      <c r="N20" s="386"/>
      <c r="O20" s="386"/>
      <c r="P20" s="387"/>
      <c r="Q20" s="390">
        <f t="shared" si="4"/>
        <v>2.0000000000095497E-3</v>
      </c>
      <c r="R20" s="399">
        <v>0</v>
      </c>
      <c r="S20" s="397">
        <f t="shared" si="0"/>
        <v>2.0000000000095497E-3</v>
      </c>
      <c r="T20" s="397">
        <f t="shared" si="10"/>
        <v>447.28399999999999</v>
      </c>
      <c r="U20" s="390">
        <v>447.28199999999998</v>
      </c>
      <c r="V20" s="390">
        <f t="shared" si="5"/>
        <v>450.53399999999999</v>
      </c>
      <c r="W20" s="390">
        <f t="shared" si="6"/>
        <v>450.53199999999998</v>
      </c>
      <c r="X20" s="400"/>
      <c r="Y20" s="51"/>
      <c r="Z20" s="22" t="e">
        <f t="shared" si="9"/>
        <v>#VALUE!</v>
      </c>
      <c r="AA20" s="6" t="e">
        <f t="shared" si="2"/>
        <v>#VALUE!</v>
      </c>
    </row>
    <row r="21" spans="1:27" s="6" customFormat="1" ht="62.25" customHeight="1">
      <c r="A21" s="395"/>
      <c r="B21" s="397">
        <f t="shared" si="7"/>
        <v>339.22399999999999</v>
      </c>
      <c r="C21" s="397" t="s">
        <v>579</v>
      </c>
      <c r="D21" s="398">
        <v>30</v>
      </c>
      <c r="E21" s="402">
        <v>51.68</v>
      </c>
      <c r="F21" s="403">
        <v>11.6</v>
      </c>
      <c r="G21" s="399">
        <v>3.25</v>
      </c>
      <c r="H21" s="141" t="s">
        <v>580</v>
      </c>
      <c r="I21" s="399" t="s">
        <v>21</v>
      </c>
      <c r="J21" s="390">
        <v>55.737000000000002</v>
      </c>
      <c r="K21" s="390">
        <v>23.218</v>
      </c>
      <c r="L21" s="390">
        <v>2.2959999999999998</v>
      </c>
      <c r="M21" s="390">
        <v>1.7410000000000001</v>
      </c>
      <c r="N21" s="390">
        <v>1.7999999999999999E-2</v>
      </c>
      <c r="O21" s="390">
        <v>0.96699999999999997</v>
      </c>
      <c r="P21" s="390">
        <v>51.774000000000001</v>
      </c>
      <c r="Q21" s="390">
        <f t="shared" si="4"/>
        <v>2.9999999999859028E-3</v>
      </c>
      <c r="R21" s="399">
        <v>0</v>
      </c>
      <c r="S21" s="397">
        <f t="shared" si="0"/>
        <v>2.9999999999859028E-3</v>
      </c>
      <c r="T21" s="397">
        <f t="shared" si="10"/>
        <v>447.28199999999998</v>
      </c>
      <c r="U21" s="390">
        <v>447.279</v>
      </c>
      <c r="V21" s="390">
        <f t="shared" si="5"/>
        <v>450.53199999999998</v>
      </c>
      <c r="W21" s="390">
        <f t="shared" si="6"/>
        <v>450.529</v>
      </c>
      <c r="X21" s="393" t="s">
        <v>584</v>
      </c>
      <c r="Y21" s="51"/>
      <c r="Z21" s="22" t="e">
        <f>#REF!-#REF!</f>
        <v>#REF!</v>
      </c>
      <c r="AA21" s="6" t="e">
        <f t="shared" si="2"/>
        <v>#REF!</v>
      </c>
    </row>
    <row r="22" spans="1:27" s="6" customFormat="1" ht="21.75" customHeight="1">
      <c r="A22" s="7"/>
      <c r="B22" s="404"/>
      <c r="C22" s="404"/>
      <c r="D22" s="404"/>
      <c r="E22" s="404"/>
      <c r="F22" s="404"/>
      <c r="G22" s="404"/>
      <c r="H22" s="404"/>
      <c r="I22" s="19"/>
      <c r="J22" s="388"/>
      <c r="K22" s="388"/>
      <c r="L22" s="388"/>
      <c r="M22" s="388"/>
      <c r="N22" s="388"/>
      <c r="O22" s="388"/>
      <c r="P22" s="388"/>
      <c r="Q22" s="388">
        <v>0.25900000000000001</v>
      </c>
      <c r="R22" s="405"/>
      <c r="S22" s="388"/>
      <c r="T22" s="388"/>
      <c r="U22" s="388"/>
      <c r="V22" s="388"/>
      <c r="W22" s="388"/>
      <c r="X22" s="388"/>
      <c r="Y22" s="169"/>
    </row>
    <row r="23" spans="1:27" s="6" customFormat="1" ht="21.75" customHeight="1">
      <c r="A23" s="7"/>
      <c r="B23" s="135"/>
      <c r="C23" s="135"/>
      <c r="D23" s="135"/>
      <c r="E23" s="135"/>
      <c r="F23" s="135"/>
      <c r="G23" s="135"/>
      <c r="H23" s="135"/>
      <c r="I23" s="135"/>
      <c r="J23" s="135"/>
      <c r="K23" s="135"/>
      <c r="L23" s="135"/>
      <c r="M23" s="135"/>
      <c r="N23" s="135"/>
      <c r="O23" s="135"/>
      <c r="P23" s="676" t="s">
        <v>585</v>
      </c>
      <c r="Q23" s="676"/>
      <c r="R23" s="676"/>
      <c r="S23" s="676"/>
      <c r="T23" s="676"/>
      <c r="U23" s="676"/>
      <c r="V23" s="676"/>
      <c r="W23" s="135"/>
      <c r="X23" s="135"/>
      <c r="Y23" s="135"/>
    </row>
    <row r="24" spans="1:27" s="6" customFormat="1" ht="24" customHeight="1">
      <c r="A24" s="7"/>
      <c r="B24" s="583" t="s">
        <v>586</v>
      </c>
      <c r="C24" s="583"/>
      <c r="D24" s="583"/>
      <c r="E24" s="583"/>
      <c r="F24" s="583"/>
      <c r="G24" s="583"/>
      <c r="H24" s="583"/>
      <c r="I24" s="583"/>
      <c r="J24" s="583"/>
      <c r="K24" s="583"/>
      <c r="L24" s="583"/>
      <c r="M24" s="583"/>
      <c r="N24" s="583"/>
      <c r="O24" s="583"/>
      <c r="P24" s="583"/>
      <c r="Q24" s="583"/>
      <c r="R24" s="583"/>
      <c r="S24" s="583"/>
      <c r="T24" s="583"/>
      <c r="U24" s="583"/>
      <c r="V24" s="583"/>
      <c r="W24" s="583"/>
      <c r="X24" s="583"/>
      <c r="Y24" s="583"/>
    </row>
    <row r="25" spans="1:27" s="6" customFormat="1" ht="24" customHeight="1">
      <c r="A25" s="7"/>
      <c r="B25" s="583" t="s">
        <v>581</v>
      </c>
      <c r="C25" s="583"/>
      <c r="D25" s="583"/>
      <c r="E25" s="583"/>
      <c r="F25" s="583"/>
      <c r="G25" s="583"/>
      <c r="H25" s="583"/>
      <c r="I25" s="583"/>
      <c r="J25" s="583"/>
      <c r="K25" s="583"/>
      <c r="L25" s="583"/>
      <c r="M25" s="583"/>
      <c r="N25" s="583"/>
      <c r="O25" s="583"/>
      <c r="P25" s="583"/>
      <c r="Q25" s="583"/>
      <c r="R25" s="583"/>
      <c r="S25" s="583"/>
      <c r="T25" s="583"/>
      <c r="U25" s="583"/>
      <c r="V25" s="583"/>
      <c r="W25" s="583"/>
      <c r="X25" s="583"/>
      <c r="Y25" s="583"/>
    </row>
    <row r="26" spans="1:27" s="6" customFormat="1" ht="24" customHeight="1">
      <c r="A26" s="7"/>
      <c r="B26" s="583" t="s">
        <v>587</v>
      </c>
      <c r="C26" s="583"/>
      <c r="D26" s="583"/>
      <c r="E26" s="583"/>
      <c r="F26" s="583"/>
      <c r="G26" s="583"/>
      <c r="H26" s="583"/>
      <c r="I26" s="583"/>
      <c r="J26" s="583"/>
      <c r="K26" s="583"/>
      <c r="L26" s="583"/>
      <c r="M26" s="583"/>
      <c r="N26" s="583"/>
      <c r="O26" s="583"/>
      <c r="P26" s="583"/>
      <c r="Q26" s="583"/>
      <c r="R26" s="583"/>
      <c r="S26" s="583"/>
      <c r="T26" s="583"/>
      <c r="U26" s="583"/>
      <c r="V26" s="583"/>
      <c r="W26" s="583"/>
      <c r="X26" s="583"/>
      <c r="Y26" s="583"/>
    </row>
    <row r="27" spans="1:27" s="6" customFormat="1" ht="24" customHeight="1">
      <c r="A27" s="7"/>
      <c r="B27" s="583" t="s">
        <v>588</v>
      </c>
      <c r="C27" s="583"/>
      <c r="D27" s="583"/>
      <c r="E27" s="583"/>
      <c r="F27" s="583"/>
      <c r="G27" s="583"/>
      <c r="H27" s="583"/>
      <c r="I27" s="583"/>
      <c r="J27" s="583"/>
      <c r="K27" s="583"/>
      <c r="L27" s="583"/>
      <c r="M27" s="583"/>
      <c r="N27" s="583"/>
      <c r="O27" s="583"/>
      <c r="P27" s="583"/>
      <c r="Q27" s="583"/>
      <c r="R27" s="583"/>
      <c r="S27" s="583"/>
      <c r="T27" s="583"/>
      <c r="U27" s="583"/>
      <c r="V27" s="583"/>
      <c r="W27" s="583"/>
      <c r="X27" s="583"/>
      <c r="Y27" s="583"/>
    </row>
    <row r="28" spans="1:27" s="6" customFormat="1" ht="24" customHeight="1">
      <c r="A28" s="7"/>
      <c r="B28" s="583" t="s">
        <v>589</v>
      </c>
      <c r="C28" s="583"/>
      <c r="D28" s="583"/>
      <c r="E28" s="583"/>
      <c r="F28" s="583"/>
      <c r="G28" s="583"/>
      <c r="H28" s="583"/>
      <c r="I28" s="583"/>
      <c r="J28" s="583"/>
      <c r="K28" s="583"/>
      <c r="L28" s="583"/>
      <c r="M28" s="583"/>
      <c r="N28" s="583"/>
      <c r="O28" s="583"/>
      <c r="P28" s="583"/>
      <c r="Q28" s="583"/>
      <c r="R28" s="583"/>
      <c r="S28" s="583"/>
      <c r="T28" s="583"/>
      <c r="U28" s="583"/>
      <c r="V28" s="583"/>
      <c r="W28" s="583"/>
      <c r="X28" s="583"/>
      <c r="Y28" s="583"/>
    </row>
    <row r="29" spans="1:27" s="6" customFormat="1" ht="9.75" customHeight="1">
      <c r="A29" s="7"/>
      <c r="B29" s="583"/>
      <c r="C29" s="583"/>
      <c r="D29" s="583"/>
      <c r="E29" s="583"/>
      <c r="F29" s="583"/>
      <c r="G29" s="583"/>
      <c r="H29" s="583"/>
      <c r="I29" s="583"/>
      <c r="J29" s="583"/>
      <c r="K29" s="583"/>
      <c r="L29" s="583"/>
      <c r="M29" s="583"/>
      <c r="N29" s="583"/>
      <c r="O29" s="583"/>
      <c r="P29" s="583"/>
      <c r="Q29" s="583"/>
      <c r="R29" s="583"/>
      <c r="S29" s="583"/>
      <c r="T29" s="583"/>
      <c r="U29" s="583"/>
      <c r="V29" s="583"/>
      <c r="W29" s="583"/>
      <c r="X29" s="583"/>
      <c r="Y29" s="583"/>
    </row>
    <row r="30" spans="1:27" s="6" customFormat="1" ht="31.5" customHeight="1">
      <c r="A30" s="7"/>
      <c r="B30" s="566"/>
      <c r="C30" s="566"/>
      <c r="D30" s="566"/>
      <c r="E30" s="566"/>
      <c r="F30" s="16"/>
      <c r="G30" s="10"/>
      <c r="H30" s="30"/>
      <c r="I30" s="11"/>
      <c r="J30" s="66"/>
      <c r="K30" s="577" t="s">
        <v>583</v>
      </c>
      <c r="L30" s="577"/>
      <c r="M30" s="577"/>
      <c r="N30" s="577"/>
      <c r="O30" s="577"/>
      <c r="P30" s="16"/>
      <c r="Q30" s="646" t="s">
        <v>582</v>
      </c>
      <c r="R30" s="646"/>
      <c r="S30" s="646"/>
      <c r="T30" s="646"/>
      <c r="U30" s="66"/>
      <c r="V30" s="66"/>
      <c r="W30" s="66"/>
      <c r="X30" s="66"/>
      <c r="Y30" s="12"/>
    </row>
    <row r="31" spans="1:27" s="6" customFormat="1" ht="32.1" customHeight="1">
      <c r="A31" s="7"/>
      <c r="B31" s="66"/>
      <c r="C31" s="66"/>
      <c r="D31" s="9"/>
      <c r="E31" s="66"/>
      <c r="F31" s="10"/>
      <c r="G31" s="10"/>
      <c r="H31" s="30"/>
      <c r="I31" s="11"/>
      <c r="J31" s="66"/>
      <c r="K31" s="577"/>
      <c r="L31" s="577"/>
      <c r="M31" s="577"/>
      <c r="N31" s="577"/>
      <c r="O31" s="577"/>
      <c r="P31" s="16"/>
      <c r="Q31" s="646"/>
      <c r="R31" s="646"/>
      <c r="S31" s="646"/>
      <c r="T31" s="646"/>
      <c r="U31" s="66"/>
      <c r="V31" s="66"/>
      <c r="W31" s="66"/>
      <c r="X31" s="66"/>
      <c r="Y31" s="12"/>
    </row>
    <row r="32" spans="1:27" s="6" customFormat="1" ht="32.1" customHeight="1">
      <c r="A32" s="7"/>
      <c r="B32" s="66"/>
      <c r="C32" s="66"/>
      <c r="D32" s="9"/>
      <c r="E32" s="66"/>
      <c r="F32" s="10"/>
      <c r="G32" s="10"/>
      <c r="H32" s="30"/>
      <c r="I32" s="11"/>
      <c r="J32" s="66"/>
      <c r="K32" s="577"/>
      <c r="L32" s="577"/>
      <c r="M32" s="577"/>
      <c r="N32" s="577"/>
      <c r="O32" s="577"/>
      <c r="P32" s="16"/>
      <c r="Q32" s="646"/>
      <c r="R32" s="646"/>
      <c r="S32" s="646"/>
      <c r="T32" s="646"/>
      <c r="U32" s="66"/>
      <c r="V32" s="66"/>
      <c r="W32" s="66"/>
      <c r="X32" s="66"/>
      <c r="Y32" s="12"/>
    </row>
    <row r="33" spans="1:25" s="6" customFormat="1" ht="44.25" customHeight="1">
      <c r="A33" s="7"/>
      <c r="B33" s="66"/>
      <c r="C33" s="66"/>
      <c r="D33" s="9"/>
      <c r="E33" s="66"/>
      <c r="F33" s="10"/>
      <c r="G33" s="10"/>
      <c r="H33" s="66"/>
      <c r="I33" s="11" t="s">
        <v>22</v>
      </c>
      <c r="J33" s="66"/>
      <c r="K33" s="167"/>
      <c r="L33" s="167"/>
      <c r="M33" s="167"/>
      <c r="N33" s="167"/>
      <c r="O33" s="167"/>
      <c r="P33" s="16"/>
      <c r="Q33" s="646"/>
      <c r="R33" s="646"/>
      <c r="S33" s="646"/>
      <c r="T33" s="646"/>
      <c r="U33" s="66"/>
      <c r="V33" s="66"/>
      <c r="W33" s="66"/>
      <c r="X33" s="66"/>
      <c r="Y33" s="12"/>
    </row>
    <row r="34" spans="1:25" s="6" customFormat="1" ht="32.1" customHeight="1">
      <c r="A34" s="7"/>
      <c r="B34" s="66"/>
      <c r="C34" s="66"/>
      <c r="D34" s="9"/>
      <c r="E34" s="66"/>
      <c r="F34" s="10"/>
      <c r="G34" s="10"/>
      <c r="H34" s="66"/>
      <c r="I34" s="11" t="s">
        <v>15</v>
      </c>
      <c r="J34" s="66"/>
      <c r="K34" s="66"/>
      <c r="L34" s="66"/>
      <c r="M34" s="66"/>
      <c r="N34" s="66"/>
      <c r="O34" s="66"/>
      <c r="P34" s="66"/>
      <c r="Q34" s="66"/>
      <c r="R34" s="66"/>
      <c r="S34" s="66"/>
      <c r="T34" s="66"/>
      <c r="U34" s="66"/>
      <c r="V34" s="66"/>
      <c r="W34" s="66"/>
      <c r="X34" s="66"/>
      <c r="Y34" s="12"/>
    </row>
    <row r="35" spans="1:25" s="6" customFormat="1" ht="32.1" customHeight="1">
      <c r="A35" s="7"/>
      <c r="B35" s="66"/>
      <c r="C35" s="66"/>
      <c r="D35" s="9"/>
      <c r="E35" s="66"/>
      <c r="F35" s="10"/>
      <c r="G35" s="10"/>
      <c r="H35" s="66"/>
      <c r="I35" s="11"/>
      <c r="J35" s="66"/>
      <c r="K35" s="66"/>
      <c r="L35" s="66"/>
      <c r="M35" s="66"/>
      <c r="N35" s="66"/>
      <c r="O35" s="66"/>
      <c r="P35" s="66"/>
      <c r="Q35" s="66"/>
      <c r="R35" s="66"/>
      <c r="S35" s="66"/>
      <c r="T35" s="66"/>
      <c r="U35" s="66"/>
      <c r="V35" s="66"/>
      <c r="W35" s="66"/>
      <c r="X35" s="66"/>
      <c r="Y35" s="12"/>
    </row>
    <row r="36" spans="1:25" s="6" customFormat="1" ht="32.1" customHeight="1">
      <c r="A36" s="7"/>
      <c r="B36" s="66"/>
      <c r="C36" s="66"/>
      <c r="D36" s="9"/>
      <c r="E36" s="66"/>
      <c r="F36" s="10"/>
      <c r="G36" s="10"/>
      <c r="H36" s="66"/>
      <c r="I36" s="11"/>
      <c r="J36" s="66"/>
      <c r="K36" s="66"/>
      <c r="L36" s="66"/>
      <c r="M36" s="66"/>
      <c r="N36" s="66"/>
      <c r="O36" s="66"/>
      <c r="P36" s="66"/>
      <c r="Q36" s="66"/>
      <c r="R36" s="66"/>
      <c r="S36" s="66"/>
      <c r="T36" s="66"/>
      <c r="U36" s="66"/>
      <c r="V36" s="66"/>
      <c r="W36" s="66"/>
      <c r="X36" s="66"/>
      <c r="Y36" s="12"/>
    </row>
    <row r="37" spans="1:25" s="6" customFormat="1" ht="32.1" customHeight="1">
      <c r="A37" s="7"/>
      <c r="B37" s="66"/>
      <c r="C37" s="66"/>
      <c r="D37" s="9"/>
      <c r="E37" s="66"/>
      <c r="F37" s="10"/>
      <c r="G37" s="10"/>
      <c r="H37" s="66"/>
      <c r="I37" s="11"/>
      <c r="J37" s="66"/>
      <c r="K37" s="66"/>
      <c r="L37" s="66"/>
      <c r="M37" s="66"/>
      <c r="N37" s="66"/>
      <c r="O37" s="66"/>
      <c r="P37" s="66"/>
      <c r="Q37" s="66"/>
      <c r="R37" s="66"/>
      <c r="S37" s="66"/>
      <c r="T37" s="66"/>
      <c r="U37" s="66"/>
      <c r="V37" s="66"/>
      <c r="W37" s="66"/>
      <c r="X37" s="66"/>
      <c r="Y37" s="12"/>
    </row>
    <row r="38" spans="1:25" s="6" customFormat="1" ht="32.1" customHeight="1">
      <c r="A38" s="7"/>
      <c r="B38" s="66"/>
      <c r="C38" s="66"/>
      <c r="D38" s="9"/>
      <c r="E38" s="66"/>
      <c r="F38" s="10"/>
      <c r="G38" s="10"/>
      <c r="H38" s="66"/>
      <c r="I38" s="11"/>
      <c r="J38" s="66"/>
      <c r="K38" s="66"/>
      <c r="L38" s="66"/>
      <c r="M38" s="66"/>
      <c r="N38" s="66"/>
      <c r="O38" s="66"/>
      <c r="P38" s="66"/>
      <c r="Q38" s="66"/>
      <c r="R38" s="66"/>
      <c r="S38" s="66"/>
      <c r="T38" s="66"/>
      <c r="U38" s="66"/>
      <c r="V38" s="66"/>
      <c r="W38" s="66"/>
      <c r="X38" s="66"/>
      <c r="Y38" s="12"/>
    </row>
    <row r="39" spans="1:25" s="6" customFormat="1" ht="32.1" customHeight="1">
      <c r="A39" s="7"/>
      <c r="B39" s="66"/>
      <c r="C39" s="66"/>
      <c r="D39" s="9"/>
      <c r="E39" s="66"/>
      <c r="F39" s="10"/>
      <c r="G39" s="10"/>
      <c r="H39" s="66"/>
      <c r="I39" s="11"/>
      <c r="J39" s="66"/>
      <c r="K39" s="66"/>
      <c r="L39" s="66"/>
      <c r="M39" s="66"/>
      <c r="N39" s="66"/>
      <c r="O39" s="66"/>
      <c r="P39" s="66"/>
      <c r="Q39" s="66"/>
      <c r="R39" s="66"/>
      <c r="S39" s="66"/>
      <c r="T39" s="66"/>
      <c r="U39" s="66"/>
      <c r="V39" s="66"/>
      <c r="W39" s="66"/>
      <c r="X39" s="66"/>
      <c r="Y39" s="12"/>
    </row>
    <row r="40" spans="1:25" s="6" customFormat="1" ht="32.1" customHeight="1">
      <c r="A40" s="7"/>
      <c r="B40" s="66"/>
      <c r="C40" s="66"/>
      <c r="D40" s="9"/>
      <c r="E40" s="66"/>
      <c r="F40" s="10"/>
      <c r="G40" s="10"/>
      <c r="H40" s="66"/>
      <c r="I40" s="11"/>
      <c r="J40" s="66"/>
      <c r="K40" s="66"/>
      <c r="L40" s="66"/>
      <c r="M40" s="66"/>
      <c r="N40" s="66"/>
      <c r="O40" s="66"/>
      <c r="P40" s="66"/>
      <c r="Q40" s="66"/>
      <c r="R40" s="66"/>
      <c r="S40" s="66"/>
      <c r="T40" s="66"/>
      <c r="U40" s="66"/>
      <c r="V40" s="66"/>
      <c r="W40" s="66"/>
      <c r="X40" s="66"/>
      <c r="Y40" s="12"/>
    </row>
    <row r="41" spans="1:25" s="6" customFormat="1" ht="32.1" customHeight="1">
      <c r="A41" s="7"/>
      <c r="B41" s="66"/>
      <c r="C41" s="66"/>
      <c r="D41" s="9"/>
      <c r="E41" s="66"/>
      <c r="F41" s="10"/>
      <c r="G41" s="10"/>
      <c r="H41" s="66"/>
      <c r="I41" s="11"/>
      <c r="J41" s="66"/>
      <c r="K41" s="66"/>
      <c r="L41" s="66"/>
      <c r="M41" s="66"/>
      <c r="N41" s="66"/>
      <c r="O41" s="66"/>
      <c r="P41" s="66"/>
      <c r="Q41" s="66"/>
      <c r="R41" s="66"/>
      <c r="S41" s="66"/>
      <c r="T41" s="66"/>
      <c r="U41" s="66"/>
      <c r="V41" s="66"/>
      <c r="W41" s="66"/>
      <c r="X41" s="66"/>
      <c r="Y41" s="12"/>
    </row>
    <row r="42" spans="1:25" s="6" customFormat="1" ht="32.1" customHeight="1">
      <c r="A42" s="7"/>
      <c r="B42" s="66"/>
      <c r="C42" s="66"/>
      <c r="D42" s="9"/>
      <c r="E42" s="66"/>
      <c r="F42" s="10"/>
      <c r="G42" s="10"/>
      <c r="H42" s="66"/>
      <c r="I42" s="11"/>
      <c r="J42" s="66"/>
      <c r="K42" s="66"/>
      <c r="L42" s="66"/>
      <c r="M42" s="66"/>
      <c r="N42" s="66"/>
      <c r="O42" s="66"/>
      <c r="P42" s="66"/>
      <c r="Q42" s="66"/>
      <c r="R42" s="66"/>
      <c r="S42" s="66"/>
      <c r="T42" s="66"/>
      <c r="U42" s="66"/>
      <c r="V42" s="66"/>
      <c r="W42" s="66"/>
      <c r="X42" s="66"/>
      <c r="Y42" s="12"/>
    </row>
    <row r="43" spans="1:25" s="6" customFormat="1" ht="32.1" customHeight="1">
      <c r="A43" s="7"/>
      <c r="B43" s="66"/>
      <c r="C43" s="66"/>
      <c r="D43" s="9"/>
      <c r="E43" s="66"/>
      <c r="F43" s="10"/>
      <c r="G43" s="10"/>
      <c r="H43" s="66"/>
      <c r="I43" s="11"/>
      <c r="J43" s="66"/>
      <c r="K43" s="66"/>
      <c r="L43" s="66"/>
      <c r="M43" s="66"/>
      <c r="N43" s="66"/>
      <c r="O43" s="66"/>
      <c r="P43" s="66"/>
      <c r="Q43" s="66"/>
      <c r="R43" s="66"/>
      <c r="S43" s="66"/>
      <c r="T43" s="66"/>
      <c r="U43" s="66"/>
      <c r="V43" s="66"/>
      <c r="W43" s="66"/>
      <c r="X43" s="66"/>
      <c r="Y43" s="12"/>
    </row>
    <row r="44" spans="1:25" s="6" customFormat="1" ht="32.1" customHeight="1">
      <c r="A44" s="7"/>
      <c r="B44" s="66"/>
      <c r="C44" s="66"/>
      <c r="D44" s="9"/>
      <c r="E44" s="66"/>
      <c r="F44" s="10"/>
      <c r="G44" s="10"/>
      <c r="H44" s="66"/>
      <c r="I44" s="11"/>
      <c r="J44" s="66"/>
      <c r="K44" s="66"/>
      <c r="L44" s="66"/>
      <c r="M44" s="66"/>
      <c r="N44" s="66"/>
      <c r="O44" s="66"/>
      <c r="P44" s="66"/>
      <c r="Q44" s="66"/>
      <c r="R44" s="66"/>
      <c r="S44" s="66"/>
      <c r="T44" s="66"/>
      <c r="U44" s="66"/>
      <c r="V44" s="66"/>
      <c r="W44" s="66"/>
      <c r="X44" s="66"/>
      <c r="Y44" s="12"/>
    </row>
    <row r="45" spans="1:25" s="6" customFormat="1" ht="32.1" customHeight="1">
      <c r="A45" s="7"/>
      <c r="B45" s="66"/>
      <c r="C45" s="66"/>
      <c r="D45" s="9"/>
      <c r="E45" s="66"/>
      <c r="F45" s="10"/>
      <c r="G45" s="10"/>
      <c r="H45" s="66"/>
      <c r="I45" s="11"/>
      <c r="J45" s="66"/>
      <c r="K45" s="66"/>
      <c r="L45" s="66"/>
      <c r="M45" s="66"/>
      <c r="N45" s="66"/>
      <c r="O45" s="66"/>
      <c r="P45" s="66"/>
      <c r="Q45" s="66"/>
      <c r="R45" s="66"/>
      <c r="S45" s="66"/>
      <c r="T45" s="66"/>
      <c r="U45" s="66"/>
      <c r="V45" s="66"/>
      <c r="W45" s="66"/>
      <c r="X45" s="66"/>
      <c r="Y45" s="12"/>
    </row>
  </sheetData>
  <mergeCells count="31">
    <mergeCell ref="B29:Y29"/>
    <mergeCell ref="B30:E30"/>
    <mergeCell ref="Q30:T33"/>
    <mergeCell ref="K30:O32"/>
    <mergeCell ref="B24:Y24"/>
    <mergeCell ref="B25:Y25"/>
    <mergeCell ref="B26:Y26"/>
    <mergeCell ref="B27:Y27"/>
    <mergeCell ref="B28:Y28"/>
    <mergeCell ref="P23:V23"/>
    <mergeCell ref="V6:W6"/>
    <mergeCell ref="X6:Y7"/>
    <mergeCell ref="X9:Y9"/>
    <mergeCell ref="E10:F10"/>
    <mergeCell ref="J10:P10"/>
    <mergeCell ref="E12:F12"/>
    <mergeCell ref="E14:F14"/>
    <mergeCell ref="J14:P14"/>
    <mergeCell ref="E16:F16"/>
    <mergeCell ref="E18:F18"/>
    <mergeCell ref="E20:F20"/>
    <mergeCell ref="A1:Y1"/>
    <mergeCell ref="A2:Y2"/>
    <mergeCell ref="A3:Y3"/>
    <mergeCell ref="A4:Y4"/>
    <mergeCell ref="A5:F5"/>
    <mergeCell ref="A6:A7"/>
    <mergeCell ref="B6:D6"/>
    <mergeCell ref="E6:P6"/>
    <mergeCell ref="Q6:S6"/>
    <mergeCell ref="T6:U6"/>
  </mergeCells>
  <printOptions horizontalCentered="1"/>
  <pageMargins left="0.39370078740157483" right="0.31496062992125984" top="0.31496062992125984" bottom="0.31496062992125984" header="0" footer="0"/>
  <pageSetup paperSize="9" scale="52" orientation="landscape" errors="blank" verticalDpi="360" r:id="rId1"/>
  <headerFooter alignWithMargins="0"/>
</worksheet>
</file>

<file path=xl/worksheets/sheet23.xml><?xml version="1.0" encoding="utf-8"?>
<worksheet xmlns="http://schemas.openxmlformats.org/spreadsheetml/2006/main" xmlns:r="http://schemas.openxmlformats.org/officeDocument/2006/relationships">
  <sheetPr>
    <tabColor rgb="FF92D050"/>
  </sheetPr>
  <dimension ref="A1:AA51"/>
  <sheetViews>
    <sheetView view="pageBreakPreview" topLeftCell="A25" zoomScale="70" zoomScaleSheetLayoutView="70" workbookViewId="0">
      <selection activeCell="U41" sqref="U41"/>
    </sheetView>
  </sheetViews>
  <sheetFormatPr defaultColWidth="9.140625" defaultRowHeight="12.75"/>
  <cols>
    <col min="1" max="1" width="4.42578125" style="1" customWidth="1"/>
    <col min="2" max="2" width="7.7109375" style="1" customWidth="1"/>
    <col min="3" max="3" width="10.85546875" style="14" customWidth="1"/>
    <col min="4" max="4" width="11.85546875" style="14" customWidth="1"/>
    <col min="5" max="5" width="10.85546875" style="14" customWidth="1"/>
    <col min="6" max="6" width="12.140625" style="1" customWidth="1"/>
    <col min="7" max="7" width="8" style="1" customWidth="1"/>
    <col min="8" max="8" width="7.42578125" style="1" customWidth="1"/>
    <col min="9" max="9" width="10.85546875" style="1" customWidth="1"/>
    <col min="10" max="10" width="9.5703125" style="1" customWidth="1"/>
    <col min="11" max="11" width="8.7109375" style="1" customWidth="1"/>
    <col min="12" max="12" width="9" style="1" customWidth="1"/>
    <col min="13" max="13" width="8" style="1" customWidth="1"/>
    <col min="14" max="14" width="8.28515625" style="1" customWidth="1"/>
    <col min="15" max="15" width="10.5703125" style="1" customWidth="1"/>
    <col min="16" max="16" width="12.28515625" style="1" customWidth="1"/>
    <col min="17" max="17" width="10.42578125" style="1" customWidth="1"/>
    <col min="18" max="18" width="12.85546875" style="1" customWidth="1"/>
    <col min="19" max="19" width="8.140625" style="1" customWidth="1"/>
    <col min="20" max="23" width="10.5703125" style="1" customWidth="1"/>
    <col min="24" max="24" width="24.5703125" style="1" customWidth="1"/>
    <col min="25" max="25" width="22" style="1" customWidth="1"/>
    <col min="26" max="16384" width="9.140625" style="1"/>
  </cols>
  <sheetData>
    <row r="1" spans="1:27" s="2" customFormat="1" ht="25.5" customHeight="1">
      <c r="A1" s="666" t="s">
        <v>562</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667"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667" t="s">
        <v>418</v>
      </c>
      <c r="B3" s="570"/>
      <c r="C3" s="570"/>
      <c r="D3" s="570"/>
      <c r="E3" s="570"/>
      <c r="F3" s="570"/>
      <c r="G3" s="570"/>
      <c r="H3" s="570"/>
      <c r="I3" s="570"/>
      <c r="J3" s="570"/>
      <c r="K3" s="570"/>
      <c r="L3" s="570"/>
      <c r="M3" s="570"/>
      <c r="N3" s="570"/>
      <c r="O3" s="570"/>
      <c r="P3" s="570"/>
      <c r="Q3" s="570"/>
      <c r="R3" s="570"/>
      <c r="S3" s="570"/>
      <c r="T3" s="570"/>
      <c r="U3" s="570"/>
      <c r="V3" s="570"/>
      <c r="W3" s="570"/>
      <c r="X3" s="570"/>
      <c r="Y3" s="570"/>
    </row>
    <row r="4" spans="1:27" s="3" customFormat="1" ht="21.95" customHeight="1">
      <c r="A4" s="668" t="s">
        <v>422</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9" customHeight="1">
      <c r="A5" s="669"/>
      <c r="B5" s="586"/>
      <c r="C5" s="586"/>
      <c r="D5" s="586"/>
      <c r="E5" s="586"/>
      <c r="F5" s="586"/>
      <c r="G5" s="586"/>
      <c r="H5" s="414"/>
      <c r="I5" s="414"/>
      <c r="J5" s="414"/>
      <c r="K5" s="414"/>
      <c r="L5" s="414"/>
      <c r="M5" s="414"/>
      <c r="N5" s="414"/>
      <c r="O5" s="414"/>
      <c r="P5" s="414"/>
      <c r="Q5" s="414"/>
      <c r="R5" s="414"/>
      <c r="S5" s="414"/>
      <c r="T5" s="414"/>
      <c r="U5" s="414"/>
      <c r="V5" s="414"/>
      <c r="W5" s="414"/>
      <c r="X5" s="408"/>
      <c r="Y5" s="408"/>
    </row>
    <row r="6" spans="1:27" s="4" customFormat="1" ht="33.75" customHeight="1">
      <c r="A6" s="594" t="s">
        <v>0</v>
      </c>
      <c r="B6" s="660"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602"/>
      <c r="C7" s="413" t="s">
        <v>29</v>
      </c>
      <c r="D7" s="413" t="s">
        <v>265</v>
      </c>
      <c r="E7" s="413" t="s">
        <v>6</v>
      </c>
      <c r="F7" s="413" t="s">
        <v>7</v>
      </c>
      <c r="G7" s="413" t="s">
        <v>27</v>
      </c>
      <c r="H7" s="136" t="s">
        <v>282</v>
      </c>
      <c r="I7" s="137" t="s">
        <v>9</v>
      </c>
      <c r="J7" s="413" t="s">
        <v>10</v>
      </c>
      <c r="K7" s="137" t="s">
        <v>11</v>
      </c>
      <c r="L7" s="137" t="s">
        <v>12</v>
      </c>
      <c r="M7" s="137" t="s">
        <v>17</v>
      </c>
      <c r="N7" s="137" t="s">
        <v>13</v>
      </c>
      <c r="O7" s="137" t="s">
        <v>26</v>
      </c>
      <c r="P7" s="413" t="s">
        <v>14</v>
      </c>
      <c r="Q7" s="413" t="s">
        <v>35</v>
      </c>
      <c r="R7" s="413" t="s">
        <v>30</v>
      </c>
      <c r="S7" s="413" t="s">
        <v>25</v>
      </c>
      <c r="T7" s="137" t="s">
        <v>287</v>
      </c>
      <c r="U7" s="137" t="s">
        <v>301</v>
      </c>
      <c r="V7" s="137" t="s">
        <v>302</v>
      </c>
      <c r="W7" s="137" t="s">
        <v>290</v>
      </c>
      <c r="X7" s="592"/>
      <c r="Y7" s="592"/>
    </row>
    <row r="8" spans="1:27" s="4" customFormat="1" ht="25.5" customHeight="1">
      <c r="A8" s="413">
        <v>1</v>
      </c>
      <c r="B8" s="413"/>
      <c r="C8" s="413">
        <v>2</v>
      </c>
      <c r="D8" s="413">
        <v>3</v>
      </c>
      <c r="E8" s="413">
        <v>4</v>
      </c>
      <c r="F8" s="413">
        <v>5</v>
      </c>
      <c r="G8" s="413">
        <v>6</v>
      </c>
      <c r="H8" s="413">
        <v>7</v>
      </c>
      <c r="I8" s="413">
        <v>8</v>
      </c>
      <c r="J8" s="413">
        <v>9</v>
      </c>
      <c r="K8" s="413">
        <v>10</v>
      </c>
      <c r="L8" s="413">
        <v>11</v>
      </c>
      <c r="M8" s="413">
        <v>12</v>
      </c>
      <c r="N8" s="413">
        <v>13</v>
      </c>
      <c r="O8" s="413">
        <v>14</v>
      </c>
      <c r="P8" s="413">
        <v>15</v>
      </c>
      <c r="Q8" s="413">
        <v>16</v>
      </c>
      <c r="R8" s="413">
        <v>17</v>
      </c>
      <c r="S8" s="413">
        <v>18</v>
      </c>
      <c r="T8" s="413">
        <v>19</v>
      </c>
      <c r="U8" s="413">
        <v>20</v>
      </c>
      <c r="V8" s="413">
        <v>21</v>
      </c>
      <c r="W8" s="413">
        <v>22</v>
      </c>
      <c r="X8" s="413">
        <v>23</v>
      </c>
      <c r="Y8" s="413">
        <v>24</v>
      </c>
      <c r="Z8" s="22" t="e">
        <f>#REF!-#REF!</f>
        <v>#REF!</v>
      </c>
      <c r="AA8" s="6" t="e">
        <f>Z8*1000</f>
        <v>#REF!</v>
      </c>
    </row>
    <row r="9" spans="1:27" s="6" customFormat="1" ht="35.1" customHeight="1">
      <c r="A9" s="424">
        <v>1</v>
      </c>
      <c r="B9" s="424">
        <v>1</v>
      </c>
      <c r="C9" s="513">
        <v>340</v>
      </c>
      <c r="D9" s="513">
        <f>C10</f>
        <v>345.3</v>
      </c>
      <c r="E9" s="514">
        <f>AA9</f>
        <v>5300.0000000000109</v>
      </c>
      <c r="F9" s="513">
        <v>51.68</v>
      </c>
      <c r="G9" s="515" t="s">
        <v>19</v>
      </c>
      <c r="H9" s="515" t="s">
        <v>19</v>
      </c>
      <c r="I9" s="141" t="s">
        <v>19</v>
      </c>
      <c r="J9" s="515" t="s">
        <v>19</v>
      </c>
      <c r="K9" s="412" t="s">
        <v>19</v>
      </c>
      <c r="L9" s="412" t="s">
        <v>19</v>
      </c>
      <c r="M9" s="412" t="s">
        <v>19</v>
      </c>
      <c r="N9" s="412" t="s">
        <v>19</v>
      </c>
      <c r="O9" s="412" t="s">
        <v>19</v>
      </c>
      <c r="P9" s="412" t="s">
        <v>19</v>
      </c>
      <c r="Q9" s="412" t="s">
        <v>19</v>
      </c>
      <c r="R9" s="515" t="s">
        <v>19</v>
      </c>
      <c r="S9" s="513" t="s">
        <v>19</v>
      </c>
      <c r="T9" s="513" t="s">
        <v>19</v>
      </c>
      <c r="U9" s="412" t="s">
        <v>19</v>
      </c>
      <c r="V9" s="412" t="s">
        <v>19</v>
      </c>
      <c r="W9" s="412" t="s">
        <v>19</v>
      </c>
      <c r="X9" s="410"/>
      <c r="Y9" s="410"/>
      <c r="Z9" s="22">
        <f>D9-C9</f>
        <v>5.3000000000000114</v>
      </c>
      <c r="AA9" s="6">
        <f t="shared" ref="AA9:AA31" si="0">Z9*1000</f>
        <v>5300.0000000000109</v>
      </c>
    </row>
    <row r="10" spans="1:27" s="6" customFormat="1" ht="44.25" customHeight="1">
      <c r="A10" s="421">
        <v>2</v>
      </c>
      <c r="B10" s="421"/>
      <c r="C10" s="516">
        <v>345.3</v>
      </c>
      <c r="D10" s="513">
        <f t="shared" ref="D10:D30" si="1">C11</f>
        <v>345.35</v>
      </c>
      <c r="E10" s="514">
        <f t="shared" ref="E10:E29" si="2">AA10</f>
        <v>50.000000000011369</v>
      </c>
      <c r="F10" s="677" t="s">
        <v>45</v>
      </c>
      <c r="G10" s="678"/>
      <c r="H10" s="515">
        <v>3.25</v>
      </c>
      <c r="I10" s="141" t="s">
        <v>423</v>
      </c>
      <c r="J10" s="685"/>
      <c r="K10" s="686"/>
      <c r="L10" s="686"/>
      <c r="M10" s="686"/>
      <c r="N10" s="686"/>
      <c r="O10" s="686"/>
      <c r="P10" s="687"/>
      <c r="Q10" s="141">
        <v>5.1000000000000004E-3</v>
      </c>
      <c r="R10" s="515">
        <v>0</v>
      </c>
      <c r="S10" s="513">
        <f t="shared" ref="S10:S30" si="3">Q10+R10</f>
        <v>5.1000000000000004E-3</v>
      </c>
      <c r="T10" s="516">
        <v>446.63</v>
      </c>
      <c r="U10" s="412">
        <f t="shared" ref="U10:U29" si="4">T11</f>
        <v>446.625</v>
      </c>
      <c r="V10" s="142">
        <v>449.99</v>
      </c>
      <c r="W10" s="412">
        <f t="shared" ref="W10:W29" si="5">V11</f>
        <v>449.47800000000001</v>
      </c>
      <c r="X10" s="410"/>
      <c r="Y10" s="410"/>
      <c r="Z10" s="22">
        <f>D10-C10</f>
        <v>5.0000000000011369E-2</v>
      </c>
      <c r="AA10" s="6">
        <f t="shared" si="0"/>
        <v>50.000000000011369</v>
      </c>
    </row>
    <row r="11" spans="1:27" s="410" customFormat="1" ht="47.25" customHeight="1">
      <c r="A11" s="424">
        <v>3</v>
      </c>
      <c r="B11" s="424">
        <v>2</v>
      </c>
      <c r="C11" s="513">
        <v>345.35</v>
      </c>
      <c r="D11" s="513">
        <f t="shared" si="1"/>
        <v>346.95</v>
      </c>
      <c r="E11" s="514">
        <f t="shared" si="2"/>
        <v>1599.9999999999659</v>
      </c>
      <c r="F11" s="513">
        <v>51.68</v>
      </c>
      <c r="G11" s="515">
        <v>11</v>
      </c>
      <c r="H11" s="515">
        <v>3.25</v>
      </c>
      <c r="I11" s="141" t="s">
        <v>363</v>
      </c>
      <c r="J11" s="517" t="s">
        <v>16</v>
      </c>
      <c r="K11" s="411">
        <v>52.81</v>
      </c>
      <c r="L11" s="412">
        <v>22.192</v>
      </c>
      <c r="M11" s="412">
        <v>2.38</v>
      </c>
      <c r="N11" s="412">
        <v>1.782</v>
      </c>
      <c r="O11" s="412">
        <v>0.99</v>
      </c>
      <c r="P11" s="412">
        <v>52.287999999999997</v>
      </c>
      <c r="Q11" s="412">
        <v>0.16</v>
      </c>
      <c r="R11" s="515">
        <v>0</v>
      </c>
      <c r="S11" s="513">
        <f t="shared" si="3"/>
        <v>0.16</v>
      </c>
      <c r="T11" s="513">
        <v>446.625</v>
      </c>
      <c r="U11" s="412">
        <f t="shared" si="4"/>
        <v>446.46499999999997</v>
      </c>
      <c r="V11" s="412">
        <v>449.47800000000001</v>
      </c>
      <c r="W11" s="412">
        <f t="shared" si="5"/>
        <v>449.7183</v>
      </c>
      <c r="X11" s="28" t="s">
        <v>424</v>
      </c>
      <c r="Y11" s="416" t="s">
        <v>425</v>
      </c>
      <c r="Z11" s="22">
        <f t="shared" ref="Z11:Z18" si="6">D11-C11</f>
        <v>1.5999999999999659</v>
      </c>
      <c r="AA11" s="6">
        <f t="shared" si="0"/>
        <v>1599.9999999999659</v>
      </c>
    </row>
    <row r="12" spans="1:27" s="410" customFormat="1" ht="35.1" customHeight="1">
      <c r="A12" s="421">
        <v>4</v>
      </c>
      <c r="B12" s="424"/>
      <c r="C12" s="513">
        <v>346.95</v>
      </c>
      <c r="D12" s="513">
        <f t="shared" si="1"/>
        <v>347</v>
      </c>
      <c r="E12" s="514">
        <f t="shared" si="2"/>
        <v>50.000000000011369</v>
      </c>
      <c r="F12" s="677" t="s">
        <v>45</v>
      </c>
      <c r="G12" s="678"/>
      <c r="H12" s="515">
        <v>3.25</v>
      </c>
      <c r="I12" s="141" t="s">
        <v>423</v>
      </c>
      <c r="J12" s="682"/>
      <c r="K12" s="683"/>
      <c r="L12" s="683"/>
      <c r="M12" s="683"/>
      <c r="N12" s="683"/>
      <c r="O12" s="683"/>
      <c r="P12" s="684"/>
      <c r="Q12" s="412">
        <v>5.0000000000000001E-3</v>
      </c>
      <c r="R12" s="515">
        <v>0</v>
      </c>
      <c r="S12" s="513">
        <f t="shared" si="3"/>
        <v>5.0000000000000001E-3</v>
      </c>
      <c r="T12" s="513">
        <v>446.46499999999997</v>
      </c>
      <c r="U12" s="412">
        <v>446.48</v>
      </c>
      <c r="V12" s="412">
        <v>449.7183</v>
      </c>
      <c r="W12" s="412">
        <v>449.71</v>
      </c>
      <c r="X12" s="239"/>
      <c r="Y12" s="420"/>
      <c r="Z12" s="22">
        <f t="shared" si="6"/>
        <v>5.0000000000011369E-2</v>
      </c>
      <c r="AA12" s="6">
        <f t="shared" si="0"/>
        <v>50.000000000011369</v>
      </c>
    </row>
    <row r="13" spans="1:27" s="410" customFormat="1" ht="51.75" customHeight="1">
      <c r="A13" s="424">
        <v>5</v>
      </c>
      <c r="B13" s="424">
        <v>3</v>
      </c>
      <c r="C13" s="513">
        <v>347</v>
      </c>
      <c r="D13" s="513">
        <f t="shared" si="1"/>
        <v>347.55</v>
      </c>
      <c r="E13" s="514">
        <f t="shared" si="2"/>
        <v>550.00000000001137</v>
      </c>
      <c r="F13" s="513">
        <v>51.68</v>
      </c>
      <c r="G13" s="515" t="s">
        <v>19</v>
      </c>
      <c r="H13" s="515" t="s">
        <v>19</v>
      </c>
      <c r="I13" s="141" t="s">
        <v>19</v>
      </c>
      <c r="J13" s="517" t="s">
        <v>19</v>
      </c>
      <c r="K13" s="412" t="s">
        <v>19</v>
      </c>
      <c r="L13" s="412" t="s">
        <v>19</v>
      </c>
      <c r="M13" s="412" t="s">
        <v>19</v>
      </c>
      <c r="N13" s="412" t="s">
        <v>19</v>
      </c>
      <c r="O13" s="412" t="s">
        <v>19</v>
      </c>
      <c r="P13" s="412" t="s">
        <v>19</v>
      </c>
      <c r="Q13" s="412" t="s">
        <v>19</v>
      </c>
      <c r="R13" s="515" t="s">
        <v>19</v>
      </c>
      <c r="S13" s="513" t="s">
        <v>19</v>
      </c>
      <c r="T13" s="513" t="s">
        <v>19</v>
      </c>
      <c r="U13" s="412" t="s">
        <v>19</v>
      </c>
      <c r="V13" s="412" t="s">
        <v>19</v>
      </c>
      <c r="W13" s="412" t="s">
        <v>19</v>
      </c>
      <c r="X13" s="28" t="s">
        <v>426</v>
      </c>
      <c r="Y13" s="416" t="s">
        <v>427</v>
      </c>
      <c r="Z13" s="22">
        <f t="shared" si="6"/>
        <v>0.55000000000001137</v>
      </c>
      <c r="AA13" s="6">
        <f t="shared" si="0"/>
        <v>550.00000000001137</v>
      </c>
    </row>
    <row r="14" spans="1:27" s="410" customFormat="1" ht="35.1" customHeight="1">
      <c r="A14" s="421">
        <v>6</v>
      </c>
      <c r="B14" s="424"/>
      <c r="C14" s="513">
        <v>347.55</v>
      </c>
      <c r="D14" s="513">
        <f t="shared" si="1"/>
        <v>347.6</v>
      </c>
      <c r="E14" s="514">
        <f t="shared" si="2"/>
        <v>50.000000000011369</v>
      </c>
      <c r="F14" s="677" t="s">
        <v>45</v>
      </c>
      <c r="G14" s="678"/>
      <c r="H14" s="515">
        <v>3.25</v>
      </c>
      <c r="I14" s="141" t="str">
        <f>I12</f>
        <v>1:.9625</v>
      </c>
      <c r="J14" s="679"/>
      <c r="K14" s="680"/>
      <c r="L14" s="680"/>
      <c r="M14" s="680"/>
      <c r="N14" s="680"/>
      <c r="O14" s="680"/>
      <c r="P14" s="681"/>
      <c r="Q14" s="412">
        <v>5.0000000000000001E-3</v>
      </c>
      <c r="R14" s="515">
        <v>0</v>
      </c>
      <c r="S14" s="513">
        <f t="shared" si="3"/>
        <v>5.0000000000000001E-3</v>
      </c>
      <c r="T14" s="513">
        <v>446.4</v>
      </c>
      <c r="U14" s="412">
        <f t="shared" si="4"/>
        <v>446.39800000000002</v>
      </c>
      <c r="V14" s="412">
        <v>449.85300000000001</v>
      </c>
      <c r="W14" s="412">
        <f t="shared" si="5"/>
        <v>448.64800000000002</v>
      </c>
      <c r="X14" s="239"/>
      <c r="Y14" s="420"/>
      <c r="Z14" s="22">
        <f t="shared" si="6"/>
        <v>5.0000000000011369E-2</v>
      </c>
      <c r="AA14" s="6">
        <f t="shared" si="0"/>
        <v>50.000000000011369</v>
      </c>
    </row>
    <row r="15" spans="1:27" s="410" customFormat="1" ht="44.25" customHeight="1">
      <c r="A15" s="424">
        <v>7</v>
      </c>
      <c r="B15" s="424">
        <v>4</v>
      </c>
      <c r="C15" s="513">
        <v>347.6</v>
      </c>
      <c r="D15" s="513">
        <f t="shared" si="1"/>
        <v>348.25</v>
      </c>
      <c r="E15" s="514">
        <f t="shared" si="2"/>
        <v>649.99999999997726</v>
      </c>
      <c r="F15" s="513">
        <v>51.68</v>
      </c>
      <c r="G15" s="515">
        <v>13</v>
      </c>
      <c r="H15" s="515">
        <v>3.25</v>
      </c>
      <c r="I15" s="141" t="s">
        <v>363</v>
      </c>
      <c r="J15" s="517" t="s">
        <v>16</v>
      </c>
      <c r="K15" s="411">
        <v>52.81</v>
      </c>
      <c r="L15" s="412">
        <v>22.192</v>
      </c>
      <c r="M15" s="412">
        <v>2.38</v>
      </c>
      <c r="N15" s="412">
        <v>1.782</v>
      </c>
      <c r="O15" s="412">
        <v>0.99</v>
      </c>
      <c r="P15" s="412">
        <v>52.287999999999997</v>
      </c>
      <c r="Q15" s="412">
        <v>5.0000000000000001E-3</v>
      </c>
      <c r="R15" s="515">
        <v>0</v>
      </c>
      <c r="S15" s="513">
        <f t="shared" si="3"/>
        <v>5.0000000000000001E-3</v>
      </c>
      <c r="T15" s="513">
        <v>446.39800000000002</v>
      </c>
      <c r="U15" s="412">
        <f t="shared" si="4"/>
        <v>446.33300000000003</v>
      </c>
      <c r="V15" s="412">
        <v>448.64800000000002</v>
      </c>
      <c r="W15" s="412">
        <f t="shared" si="5"/>
        <v>449.58300000000003</v>
      </c>
      <c r="X15" s="28" t="s">
        <v>428</v>
      </c>
      <c r="Y15" s="416" t="s">
        <v>429</v>
      </c>
      <c r="Z15" s="22">
        <f t="shared" si="6"/>
        <v>0.64999999999997726</v>
      </c>
      <c r="AA15" s="6">
        <f t="shared" si="0"/>
        <v>649.99999999997726</v>
      </c>
    </row>
    <row r="16" spans="1:27" s="410" customFormat="1" ht="35.1" customHeight="1">
      <c r="A16" s="421">
        <v>8</v>
      </c>
      <c r="B16" s="424"/>
      <c r="C16" s="513">
        <v>348.25</v>
      </c>
      <c r="D16" s="513">
        <f t="shared" si="1"/>
        <v>348.3</v>
      </c>
      <c r="E16" s="514">
        <f t="shared" si="2"/>
        <v>50.000000000011369</v>
      </c>
      <c r="F16" s="677" t="s">
        <v>45</v>
      </c>
      <c r="G16" s="678"/>
      <c r="H16" s="515">
        <v>3.25</v>
      </c>
      <c r="I16" s="141" t="s">
        <v>423</v>
      </c>
      <c r="J16" s="515"/>
      <c r="K16" s="412"/>
      <c r="L16" s="412"/>
      <c r="M16" s="412"/>
      <c r="N16" s="412"/>
      <c r="O16" s="412"/>
      <c r="P16" s="412"/>
      <c r="Q16" s="412">
        <v>5.0000000000000001E-3</v>
      </c>
      <c r="R16" s="515">
        <v>0</v>
      </c>
      <c r="S16" s="513">
        <f t="shared" si="3"/>
        <v>5.0000000000000001E-3</v>
      </c>
      <c r="T16" s="513">
        <v>446.33300000000003</v>
      </c>
      <c r="U16" s="412">
        <v>446.33300000000003</v>
      </c>
      <c r="V16" s="412">
        <v>449.58300000000003</v>
      </c>
      <c r="W16" s="412">
        <v>449.572</v>
      </c>
      <c r="X16" s="239"/>
      <c r="Y16" s="420"/>
      <c r="Z16" s="22">
        <f t="shared" si="6"/>
        <v>5.0000000000011369E-2</v>
      </c>
      <c r="AA16" s="6">
        <f t="shared" si="0"/>
        <v>50.000000000011369</v>
      </c>
    </row>
    <row r="17" spans="1:27" s="410" customFormat="1" ht="51.75" customHeight="1">
      <c r="A17" s="424">
        <v>9</v>
      </c>
      <c r="B17" s="424">
        <v>5</v>
      </c>
      <c r="C17" s="513">
        <v>348.3</v>
      </c>
      <c r="D17" s="513">
        <f t="shared" si="1"/>
        <v>348.65</v>
      </c>
      <c r="E17" s="514">
        <f t="shared" si="2"/>
        <v>349.99999999996589</v>
      </c>
      <c r="F17" s="513">
        <v>51.68</v>
      </c>
      <c r="G17" s="515" t="s">
        <v>19</v>
      </c>
      <c r="H17" s="515" t="s">
        <v>19</v>
      </c>
      <c r="I17" s="141" t="s">
        <v>19</v>
      </c>
      <c r="J17" s="517" t="s">
        <v>19</v>
      </c>
      <c r="K17" s="412" t="s">
        <v>19</v>
      </c>
      <c r="L17" s="412" t="s">
        <v>19</v>
      </c>
      <c r="M17" s="412" t="s">
        <v>19</v>
      </c>
      <c r="N17" s="412" t="s">
        <v>19</v>
      </c>
      <c r="O17" s="412" t="s">
        <v>19</v>
      </c>
      <c r="P17" s="412" t="s">
        <v>19</v>
      </c>
      <c r="Q17" s="412" t="s">
        <v>19</v>
      </c>
      <c r="R17" s="515" t="s">
        <v>19</v>
      </c>
      <c r="S17" s="513" t="s">
        <v>19</v>
      </c>
      <c r="T17" s="513" t="s">
        <v>19</v>
      </c>
      <c r="U17" s="412" t="s">
        <v>19</v>
      </c>
      <c r="V17" s="412" t="s">
        <v>19</v>
      </c>
      <c r="W17" s="412" t="s">
        <v>19</v>
      </c>
      <c r="X17" s="28" t="s">
        <v>430</v>
      </c>
      <c r="Y17" s="416" t="s">
        <v>427</v>
      </c>
      <c r="Z17" s="22">
        <f t="shared" si="6"/>
        <v>0.34999999999996589</v>
      </c>
      <c r="AA17" s="6">
        <f t="shared" si="0"/>
        <v>349.99999999996589</v>
      </c>
    </row>
    <row r="18" spans="1:27" s="410" customFormat="1" ht="35.1" customHeight="1">
      <c r="A18" s="421">
        <v>10</v>
      </c>
      <c r="B18" s="424"/>
      <c r="C18" s="513">
        <v>348.65</v>
      </c>
      <c r="D18" s="513">
        <f t="shared" si="1"/>
        <v>348.7</v>
      </c>
      <c r="E18" s="514">
        <f t="shared" si="2"/>
        <v>50.000000000011369</v>
      </c>
      <c r="F18" s="677" t="s">
        <v>45</v>
      </c>
      <c r="G18" s="678"/>
      <c r="H18" s="515">
        <v>3.25</v>
      </c>
      <c r="I18" s="141" t="str">
        <f>I16</f>
        <v>1:.9625</v>
      </c>
      <c r="J18" s="679"/>
      <c r="K18" s="680"/>
      <c r="L18" s="680"/>
      <c r="M18" s="680"/>
      <c r="N18" s="680"/>
      <c r="O18" s="680"/>
      <c r="P18" s="681"/>
      <c r="Q18" s="412">
        <v>5.0000000000000001E-3</v>
      </c>
      <c r="R18" s="515">
        <v>0</v>
      </c>
      <c r="S18" s="513">
        <f t="shared" si="3"/>
        <v>5.0000000000000001E-3</v>
      </c>
      <c r="T18" s="513">
        <v>446.24200000000002</v>
      </c>
      <c r="U18" s="412">
        <f t="shared" si="4"/>
        <v>446.28699999999998</v>
      </c>
      <c r="V18" s="412">
        <v>449.54199999999997</v>
      </c>
      <c r="W18" s="412">
        <f t="shared" si="5"/>
        <v>449.53699999999998</v>
      </c>
      <c r="X18" s="239"/>
      <c r="Y18" s="420"/>
      <c r="Z18" s="22">
        <f t="shared" si="6"/>
        <v>5.0000000000011369E-2</v>
      </c>
      <c r="AA18" s="6">
        <f t="shared" si="0"/>
        <v>50.000000000011369</v>
      </c>
    </row>
    <row r="19" spans="1:27" s="410" customFormat="1" ht="44.25" customHeight="1">
      <c r="A19" s="424">
        <v>11</v>
      </c>
      <c r="B19" s="424">
        <v>6</v>
      </c>
      <c r="C19" s="513">
        <v>348.7</v>
      </c>
      <c r="D19" s="513">
        <f t="shared" si="1"/>
        <v>349.2</v>
      </c>
      <c r="E19" s="514">
        <f t="shared" si="2"/>
        <v>500</v>
      </c>
      <c r="F19" s="513">
        <v>51.68</v>
      </c>
      <c r="G19" s="515">
        <v>13</v>
      </c>
      <c r="H19" s="515">
        <v>3.25</v>
      </c>
      <c r="I19" s="141" t="s">
        <v>363</v>
      </c>
      <c r="J19" s="515" t="s">
        <v>421</v>
      </c>
      <c r="K19" s="412">
        <v>52.81</v>
      </c>
      <c r="L19" s="412">
        <v>22.192</v>
      </c>
      <c r="M19" s="412">
        <v>2.38</v>
      </c>
      <c r="N19" s="412">
        <v>1.782</v>
      </c>
      <c r="O19" s="412">
        <v>0.99</v>
      </c>
      <c r="P19" s="412">
        <v>52.293999999999997</v>
      </c>
      <c r="Q19" s="412">
        <v>0.05</v>
      </c>
      <c r="R19" s="515">
        <v>0</v>
      </c>
      <c r="S19" s="513">
        <f t="shared" si="3"/>
        <v>0.05</v>
      </c>
      <c r="T19" s="513">
        <v>446.28699999999998</v>
      </c>
      <c r="U19" s="412">
        <f t="shared" si="4"/>
        <v>446.23700000000002</v>
      </c>
      <c r="V19" s="412">
        <v>449.53699999999998</v>
      </c>
      <c r="W19" s="412">
        <f t="shared" si="5"/>
        <v>449.48700000000002</v>
      </c>
      <c r="X19" s="28" t="s">
        <v>431</v>
      </c>
      <c r="Y19" s="416" t="s">
        <v>429</v>
      </c>
      <c r="Z19" s="22">
        <f>D19-C19</f>
        <v>0.5</v>
      </c>
      <c r="AA19" s="6">
        <f t="shared" si="0"/>
        <v>500</v>
      </c>
    </row>
    <row r="20" spans="1:27" s="410" customFormat="1" ht="35.1" customHeight="1">
      <c r="A20" s="421">
        <v>12</v>
      </c>
      <c r="B20" s="424"/>
      <c r="C20" s="513">
        <v>349.2</v>
      </c>
      <c r="D20" s="513">
        <f t="shared" si="1"/>
        <v>349.25</v>
      </c>
      <c r="E20" s="514">
        <f t="shared" si="2"/>
        <v>50.000000000011369</v>
      </c>
      <c r="F20" s="677" t="s">
        <v>45</v>
      </c>
      <c r="G20" s="678"/>
      <c r="H20" s="515">
        <v>3.25</v>
      </c>
      <c r="I20" s="141" t="s">
        <v>365</v>
      </c>
      <c r="J20" s="679"/>
      <c r="K20" s="680"/>
      <c r="L20" s="680"/>
      <c r="M20" s="680"/>
      <c r="N20" s="680"/>
      <c r="O20" s="680"/>
      <c r="P20" s="681"/>
      <c r="Q20" s="412">
        <v>5.0000000000000001E-3</v>
      </c>
      <c r="R20" s="515">
        <v>0</v>
      </c>
      <c r="S20" s="513">
        <f t="shared" si="3"/>
        <v>5.0000000000000001E-3</v>
      </c>
      <c r="T20" s="513">
        <v>446.23700000000002</v>
      </c>
      <c r="U20" s="412">
        <f t="shared" si="4"/>
        <v>446.23200000000003</v>
      </c>
      <c r="V20" s="412">
        <v>449.48700000000002</v>
      </c>
      <c r="W20" s="412">
        <f t="shared" si="5"/>
        <v>449.48200000000003</v>
      </c>
      <c r="X20" s="239"/>
      <c r="Y20" s="420"/>
      <c r="Z20" s="22">
        <f t="shared" ref="Z20:Z31" si="7">D20-C20</f>
        <v>5.0000000000011369E-2</v>
      </c>
      <c r="AA20" s="6">
        <f t="shared" si="0"/>
        <v>50.000000000011369</v>
      </c>
    </row>
    <row r="21" spans="1:27" s="410" customFormat="1" ht="44.25" customHeight="1">
      <c r="A21" s="424">
        <v>13</v>
      </c>
      <c r="B21" s="424">
        <v>7</v>
      </c>
      <c r="C21" s="513">
        <v>349.25</v>
      </c>
      <c r="D21" s="513">
        <f t="shared" si="1"/>
        <v>352.55</v>
      </c>
      <c r="E21" s="514">
        <f t="shared" si="2"/>
        <v>3300.0000000000114</v>
      </c>
      <c r="F21" s="513">
        <v>51.68</v>
      </c>
      <c r="G21" s="515">
        <v>13</v>
      </c>
      <c r="H21" s="515">
        <v>3.25</v>
      </c>
      <c r="I21" s="141" t="s">
        <v>419</v>
      </c>
      <c r="J21" s="515" t="s">
        <v>432</v>
      </c>
      <c r="K21" s="412">
        <v>58</v>
      </c>
      <c r="L21" s="412">
        <v>24.718</v>
      </c>
      <c r="M21" s="412">
        <v>2.38</v>
      </c>
      <c r="N21" s="412">
        <v>1.768</v>
      </c>
      <c r="O21" s="412">
        <v>0.89400000000000002</v>
      </c>
      <c r="P21" s="412">
        <v>52.081000000000003</v>
      </c>
      <c r="Q21" s="412">
        <v>0.27500000000000002</v>
      </c>
      <c r="R21" s="515">
        <v>0</v>
      </c>
      <c r="S21" s="513">
        <f t="shared" si="3"/>
        <v>0.27500000000000002</v>
      </c>
      <c r="T21" s="513">
        <v>446.23200000000003</v>
      </c>
      <c r="U21" s="412">
        <f t="shared" si="4"/>
        <v>445.95699999999999</v>
      </c>
      <c r="V21" s="412">
        <v>449.48200000000003</v>
      </c>
      <c r="W21" s="412">
        <f t="shared" si="5"/>
        <v>449.20699999999999</v>
      </c>
      <c r="X21" s="28" t="s">
        <v>433</v>
      </c>
      <c r="Y21" s="416" t="s">
        <v>434</v>
      </c>
      <c r="Z21" s="22">
        <f t="shared" si="7"/>
        <v>3.3000000000000114</v>
      </c>
      <c r="AA21" s="6">
        <f t="shared" si="0"/>
        <v>3300.0000000000114</v>
      </c>
    </row>
    <row r="22" spans="1:27" s="410" customFormat="1" ht="35.1" customHeight="1">
      <c r="A22" s="421">
        <v>14</v>
      </c>
      <c r="B22" s="424"/>
      <c r="C22" s="513">
        <v>352.55</v>
      </c>
      <c r="D22" s="513">
        <f t="shared" si="1"/>
        <v>352.6</v>
      </c>
      <c r="E22" s="514">
        <f t="shared" si="2"/>
        <v>50.000000000011369</v>
      </c>
      <c r="F22" s="677" t="s">
        <v>45</v>
      </c>
      <c r="G22" s="678"/>
      <c r="H22" s="515">
        <v>3.25</v>
      </c>
      <c r="I22" s="141" t="s">
        <v>419</v>
      </c>
      <c r="J22" s="515"/>
      <c r="K22" s="412"/>
      <c r="L22" s="412"/>
      <c r="M22" s="412"/>
      <c r="N22" s="412"/>
      <c r="O22" s="412"/>
      <c r="P22" s="412"/>
      <c r="Q22" s="412">
        <v>5.0000000000000001E-3</v>
      </c>
      <c r="R22" s="515">
        <v>0</v>
      </c>
      <c r="S22" s="513">
        <f t="shared" si="3"/>
        <v>5.0000000000000001E-3</v>
      </c>
      <c r="T22" s="513">
        <v>445.95699999999999</v>
      </c>
      <c r="U22" s="412">
        <f t="shared" si="4"/>
        <v>445.952</v>
      </c>
      <c r="V22" s="412">
        <v>449.20699999999999</v>
      </c>
      <c r="W22" s="412">
        <f t="shared" si="5"/>
        <v>449.202</v>
      </c>
      <c r="X22" s="239"/>
      <c r="Y22" s="420"/>
      <c r="Z22" s="22">
        <f t="shared" si="7"/>
        <v>5.0000000000011369E-2</v>
      </c>
      <c r="AA22" s="6">
        <f t="shared" si="0"/>
        <v>50.000000000011369</v>
      </c>
    </row>
    <row r="23" spans="1:27" s="410" customFormat="1" ht="44.25" customHeight="1">
      <c r="A23" s="424">
        <v>15</v>
      </c>
      <c r="B23" s="424">
        <v>8</v>
      </c>
      <c r="C23" s="513">
        <v>352.6</v>
      </c>
      <c r="D23" s="513">
        <f t="shared" si="1"/>
        <v>353.92500000000001</v>
      </c>
      <c r="E23" s="514">
        <f t="shared" si="2"/>
        <v>1324.9999999999886</v>
      </c>
      <c r="F23" s="513">
        <v>51.68</v>
      </c>
      <c r="G23" s="515">
        <v>11.8</v>
      </c>
      <c r="H23" s="515">
        <v>3.25</v>
      </c>
      <c r="I23" s="141" t="s">
        <v>419</v>
      </c>
      <c r="J23" s="515" t="s">
        <v>435</v>
      </c>
      <c r="K23" s="412">
        <v>59.44</v>
      </c>
      <c r="L23" s="412">
        <v>28.224</v>
      </c>
      <c r="M23" s="412">
        <v>2.38</v>
      </c>
      <c r="N23" s="412">
        <v>1.7210000000000001</v>
      </c>
      <c r="O23" s="412">
        <v>0.873</v>
      </c>
      <c r="P23" s="412">
        <v>51.920999999999999</v>
      </c>
      <c r="Q23" s="412">
        <v>0.11</v>
      </c>
      <c r="R23" s="515">
        <v>0</v>
      </c>
      <c r="S23" s="513">
        <f t="shared" si="3"/>
        <v>0.11</v>
      </c>
      <c r="T23" s="513">
        <v>445.952</v>
      </c>
      <c r="U23" s="412">
        <f t="shared" si="4"/>
        <v>445.84199999999998</v>
      </c>
      <c r="V23" s="412">
        <v>449.202</v>
      </c>
      <c r="W23" s="412">
        <f t="shared" si="5"/>
        <v>449.09199999999998</v>
      </c>
      <c r="X23" s="28" t="s">
        <v>436</v>
      </c>
      <c r="Y23" s="416" t="s">
        <v>222</v>
      </c>
      <c r="Z23" s="22">
        <f t="shared" si="7"/>
        <v>1.3249999999999886</v>
      </c>
      <c r="AA23" s="6">
        <f t="shared" si="0"/>
        <v>1324.9999999999886</v>
      </c>
    </row>
    <row r="24" spans="1:27" s="410" customFormat="1" ht="35.1" customHeight="1">
      <c r="A24" s="421">
        <v>16</v>
      </c>
      <c r="B24" s="424"/>
      <c r="C24" s="513">
        <v>353.92500000000001</v>
      </c>
      <c r="D24" s="513">
        <f t="shared" si="1"/>
        <v>353.97500000000002</v>
      </c>
      <c r="E24" s="514">
        <f t="shared" si="2"/>
        <v>50.000000000011369</v>
      </c>
      <c r="F24" s="677" t="s">
        <v>45</v>
      </c>
      <c r="G24" s="678"/>
      <c r="H24" s="515">
        <v>3.25</v>
      </c>
      <c r="I24" s="141" t="s">
        <v>365</v>
      </c>
      <c r="J24" s="515"/>
      <c r="K24" s="412"/>
      <c r="L24" s="412"/>
      <c r="M24" s="412"/>
      <c r="N24" s="412"/>
      <c r="O24" s="412"/>
      <c r="P24" s="412"/>
      <c r="Q24" s="412">
        <v>5.0000000000000001E-3</v>
      </c>
      <c r="R24" s="515">
        <v>0</v>
      </c>
      <c r="S24" s="513">
        <f t="shared" si="3"/>
        <v>5.0000000000000001E-3</v>
      </c>
      <c r="T24" s="513">
        <v>445.84199999999998</v>
      </c>
      <c r="U24" s="412">
        <f t="shared" si="4"/>
        <v>445.83699999999999</v>
      </c>
      <c r="V24" s="412">
        <v>449.09199999999998</v>
      </c>
      <c r="W24" s="412">
        <f t="shared" si="5"/>
        <v>449.08699999999999</v>
      </c>
      <c r="X24" s="239"/>
      <c r="Y24" s="420"/>
      <c r="Z24" s="22">
        <f t="shared" si="7"/>
        <v>5.0000000000011369E-2</v>
      </c>
      <c r="AA24" s="6">
        <f t="shared" si="0"/>
        <v>50.000000000011369</v>
      </c>
    </row>
    <row r="25" spans="1:27" s="410" customFormat="1" ht="44.25" customHeight="1">
      <c r="A25" s="424">
        <v>17</v>
      </c>
      <c r="B25" s="424">
        <v>9</v>
      </c>
      <c r="C25" s="513">
        <v>353.97500000000002</v>
      </c>
      <c r="D25" s="513">
        <f t="shared" si="1"/>
        <v>354.52499999999998</v>
      </c>
      <c r="E25" s="514">
        <f t="shared" si="2"/>
        <v>549.99999999995453</v>
      </c>
      <c r="F25" s="513">
        <v>51.68</v>
      </c>
      <c r="G25" s="515">
        <v>13</v>
      </c>
      <c r="H25" s="515">
        <v>3.25</v>
      </c>
      <c r="I25" s="141" t="s">
        <v>363</v>
      </c>
      <c r="J25" s="515" t="s">
        <v>421</v>
      </c>
      <c r="K25" s="412">
        <v>52.41</v>
      </c>
      <c r="L25" s="412">
        <v>22.192</v>
      </c>
      <c r="M25" s="412">
        <v>2.38</v>
      </c>
      <c r="N25" s="412">
        <v>1.782</v>
      </c>
      <c r="O25" s="412">
        <v>0.47299999999999998</v>
      </c>
      <c r="P25" s="412">
        <v>51.925800000000002</v>
      </c>
      <c r="Q25" s="412">
        <v>5.5E-2</v>
      </c>
      <c r="R25" s="515">
        <v>0</v>
      </c>
      <c r="S25" s="513">
        <f t="shared" si="3"/>
        <v>5.5E-2</v>
      </c>
      <c r="T25" s="513">
        <v>445.83699999999999</v>
      </c>
      <c r="U25" s="412">
        <f t="shared" si="4"/>
        <v>445.78199999999998</v>
      </c>
      <c r="V25" s="412">
        <v>449.08699999999999</v>
      </c>
      <c r="W25" s="412">
        <f t="shared" si="5"/>
        <v>449.03199999999998</v>
      </c>
      <c r="X25" s="28" t="s">
        <v>437</v>
      </c>
      <c r="Y25" s="416" t="s">
        <v>438</v>
      </c>
      <c r="Z25" s="22">
        <f t="shared" si="7"/>
        <v>0.54999999999995453</v>
      </c>
      <c r="AA25" s="6">
        <f t="shared" si="0"/>
        <v>549.99999999995453</v>
      </c>
    </row>
    <row r="26" spans="1:27" s="410" customFormat="1" ht="35.1" customHeight="1">
      <c r="A26" s="421">
        <v>18</v>
      </c>
      <c r="B26" s="424"/>
      <c r="C26" s="513">
        <v>354.52499999999998</v>
      </c>
      <c r="D26" s="513">
        <f t="shared" si="1"/>
        <v>354.57499999999999</v>
      </c>
      <c r="E26" s="514">
        <f t="shared" si="2"/>
        <v>50.000000000011369</v>
      </c>
      <c r="F26" s="677" t="s">
        <v>45</v>
      </c>
      <c r="G26" s="678"/>
      <c r="H26" s="515">
        <v>3.25</v>
      </c>
      <c r="I26" s="141" t="s">
        <v>365</v>
      </c>
      <c r="J26" s="515"/>
      <c r="K26" s="412"/>
      <c r="L26" s="412"/>
      <c r="M26" s="412"/>
      <c r="N26" s="412"/>
      <c r="O26" s="412"/>
      <c r="P26" s="412"/>
      <c r="Q26" s="412">
        <v>5.0000000000000001E-3</v>
      </c>
      <c r="R26" s="515">
        <v>0</v>
      </c>
      <c r="S26" s="513">
        <f t="shared" si="3"/>
        <v>5.0000000000000001E-3</v>
      </c>
      <c r="T26" s="513">
        <v>445.78199999999998</v>
      </c>
      <c r="U26" s="412">
        <f t="shared" si="4"/>
        <v>445.77699999999999</v>
      </c>
      <c r="V26" s="412">
        <v>449.03199999999998</v>
      </c>
      <c r="W26" s="412">
        <f t="shared" si="5"/>
        <v>449.02699999999999</v>
      </c>
      <c r="X26" s="239"/>
      <c r="Y26" s="420"/>
      <c r="Z26" s="22">
        <f t="shared" si="7"/>
        <v>5.0000000000011369E-2</v>
      </c>
      <c r="AA26" s="6">
        <f t="shared" si="0"/>
        <v>50.000000000011369</v>
      </c>
    </row>
    <row r="27" spans="1:27" s="410" customFormat="1" ht="44.25" customHeight="1">
      <c r="A27" s="424">
        <v>19</v>
      </c>
      <c r="B27" s="424">
        <v>10</v>
      </c>
      <c r="C27" s="513">
        <v>354.57499999999999</v>
      </c>
      <c r="D27" s="513">
        <f t="shared" si="1"/>
        <v>354.82499999999999</v>
      </c>
      <c r="E27" s="514">
        <f t="shared" si="2"/>
        <v>250</v>
      </c>
      <c r="F27" s="513">
        <v>51.68</v>
      </c>
      <c r="G27" s="515">
        <v>11.8</v>
      </c>
      <c r="H27" s="515">
        <v>3.25</v>
      </c>
      <c r="I27" s="141" t="s">
        <v>419</v>
      </c>
      <c r="J27" s="515" t="s">
        <v>435</v>
      </c>
      <c r="K27" s="412">
        <v>59.48</v>
      </c>
      <c r="L27" s="412">
        <v>26.334</v>
      </c>
      <c r="M27" s="412">
        <v>2.38</v>
      </c>
      <c r="N27" s="412">
        <v>1.7210000000000001</v>
      </c>
      <c r="O27" s="412">
        <v>0.873</v>
      </c>
      <c r="P27" s="412">
        <v>51.920999999999999</v>
      </c>
      <c r="Q27" s="412">
        <v>2.1000000000000001E-2</v>
      </c>
      <c r="R27" s="515">
        <v>0</v>
      </c>
      <c r="S27" s="513">
        <f t="shared" si="3"/>
        <v>2.1000000000000001E-2</v>
      </c>
      <c r="T27" s="513">
        <v>445.77699999999999</v>
      </c>
      <c r="U27" s="412">
        <f t="shared" si="4"/>
        <v>445.75599999999997</v>
      </c>
      <c r="V27" s="412">
        <v>449.02699999999999</v>
      </c>
      <c r="W27" s="412">
        <f t="shared" si="5"/>
        <v>449.90800000000002</v>
      </c>
      <c r="X27" s="28" t="s">
        <v>436</v>
      </c>
      <c r="Y27" s="416" t="s">
        <v>222</v>
      </c>
      <c r="Z27" s="22">
        <f t="shared" si="7"/>
        <v>0.25</v>
      </c>
      <c r="AA27" s="6">
        <f t="shared" si="0"/>
        <v>250</v>
      </c>
    </row>
    <row r="28" spans="1:27" s="410" customFormat="1" ht="35.1" customHeight="1">
      <c r="A28" s="421">
        <v>20</v>
      </c>
      <c r="B28" s="424"/>
      <c r="C28" s="513">
        <v>354.82499999999999</v>
      </c>
      <c r="D28" s="513">
        <f t="shared" si="1"/>
        <v>354.875</v>
      </c>
      <c r="E28" s="514">
        <f t="shared" si="2"/>
        <v>50.000000000011369</v>
      </c>
      <c r="F28" s="677" t="s">
        <v>45</v>
      </c>
      <c r="G28" s="678"/>
      <c r="H28" s="515">
        <v>3.25</v>
      </c>
      <c r="I28" s="141" t="s">
        <v>365</v>
      </c>
      <c r="J28" s="515"/>
      <c r="K28" s="412"/>
      <c r="L28" s="412"/>
      <c r="M28" s="412"/>
      <c r="N28" s="412"/>
      <c r="O28" s="412"/>
      <c r="P28" s="412"/>
      <c r="Q28" s="412">
        <v>6.0000000000000001E-3</v>
      </c>
      <c r="R28" s="515">
        <v>0</v>
      </c>
      <c r="S28" s="513">
        <f t="shared" si="3"/>
        <v>6.0000000000000001E-3</v>
      </c>
      <c r="T28" s="513">
        <v>445.75599999999997</v>
      </c>
      <c r="U28" s="412">
        <f t="shared" si="4"/>
        <v>445.75099999999998</v>
      </c>
      <c r="V28" s="412">
        <v>449.90800000000002</v>
      </c>
      <c r="W28" s="412">
        <f t="shared" si="5"/>
        <v>449.00099999999998</v>
      </c>
      <c r="X28" s="239"/>
      <c r="Y28" s="420"/>
      <c r="Z28" s="22">
        <f t="shared" si="7"/>
        <v>5.0000000000011369E-2</v>
      </c>
      <c r="AA28" s="6">
        <f t="shared" si="0"/>
        <v>50.000000000011369</v>
      </c>
    </row>
    <row r="29" spans="1:27" s="410" customFormat="1" ht="44.25" customHeight="1">
      <c r="A29" s="424">
        <v>21</v>
      </c>
      <c r="B29" s="424">
        <v>11</v>
      </c>
      <c r="C29" s="513">
        <v>354.875</v>
      </c>
      <c r="D29" s="513">
        <f t="shared" si="1"/>
        <v>356.1</v>
      </c>
      <c r="E29" s="514">
        <f t="shared" si="2"/>
        <v>1225.0000000000227</v>
      </c>
      <c r="F29" s="513">
        <v>51.68</v>
      </c>
      <c r="G29" s="515">
        <v>13</v>
      </c>
      <c r="H29" s="515">
        <v>3.25</v>
      </c>
      <c r="I29" s="141" t="s">
        <v>363</v>
      </c>
      <c r="J29" s="515" t="s">
        <v>439</v>
      </c>
      <c r="K29" s="412">
        <v>52.81</v>
      </c>
      <c r="L29" s="412">
        <v>22.192</v>
      </c>
      <c r="M29" s="412">
        <v>2.38</v>
      </c>
      <c r="N29" s="412">
        <v>1.782</v>
      </c>
      <c r="O29" s="412">
        <v>0.99</v>
      </c>
      <c r="P29" s="412">
        <v>52.287999999999997</v>
      </c>
      <c r="Q29" s="412">
        <v>0.123</v>
      </c>
      <c r="R29" s="515">
        <v>0</v>
      </c>
      <c r="S29" s="513">
        <f t="shared" si="3"/>
        <v>0.123</v>
      </c>
      <c r="T29" s="513">
        <v>445.75099999999998</v>
      </c>
      <c r="U29" s="412">
        <f t="shared" si="4"/>
        <v>445.62599999999998</v>
      </c>
      <c r="V29" s="412">
        <v>449.00099999999998</v>
      </c>
      <c r="W29" s="412">
        <f t="shared" si="5"/>
        <v>448.87799999999999</v>
      </c>
      <c r="X29" s="28" t="s">
        <v>437</v>
      </c>
      <c r="Y29" s="416" t="s">
        <v>440</v>
      </c>
      <c r="Z29" s="22">
        <f t="shared" si="7"/>
        <v>1.2250000000000227</v>
      </c>
      <c r="AA29" s="6">
        <f t="shared" si="0"/>
        <v>1225.0000000000227</v>
      </c>
    </row>
    <row r="30" spans="1:27" s="410" customFormat="1" ht="35.1" customHeight="1">
      <c r="A30" s="421">
        <v>22</v>
      </c>
      <c r="B30" s="424"/>
      <c r="C30" s="513">
        <v>356.1</v>
      </c>
      <c r="D30" s="513">
        <f t="shared" si="1"/>
        <v>356.15</v>
      </c>
      <c r="E30" s="514">
        <f>AA30</f>
        <v>49.999999999954525</v>
      </c>
      <c r="F30" s="677" t="s">
        <v>45</v>
      </c>
      <c r="G30" s="678"/>
      <c r="H30" s="515">
        <v>3.25</v>
      </c>
      <c r="I30" s="141" t="s">
        <v>423</v>
      </c>
      <c r="J30" s="515"/>
      <c r="K30" s="412"/>
      <c r="L30" s="412"/>
      <c r="M30" s="412"/>
      <c r="N30" s="412"/>
      <c r="O30" s="412"/>
      <c r="P30" s="412"/>
      <c r="Q30" s="412">
        <v>5.0000000000000001E-3</v>
      </c>
      <c r="R30" s="515">
        <v>0</v>
      </c>
      <c r="S30" s="513">
        <f t="shared" si="3"/>
        <v>5.0000000000000001E-3</v>
      </c>
      <c r="T30" s="513">
        <v>445.62599999999998</v>
      </c>
      <c r="U30" s="412">
        <v>445.62299999999999</v>
      </c>
      <c r="V30" s="412">
        <v>448.87799999999999</v>
      </c>
      <c r="W30" s="412">
        <v>448.87200000000001</v>
      </c>
      <c r="X30" s="239"/>
      <c r="Y30" s="420"/>
      <c r="Z30" s="22">
        <f t="shared" si="7"/>
        <v>4.9999999999954525E-2</v>
      </c>
      <c r="AA30" s="6">
        <f t="shared" si="0"/>
        <v>49.999999999954525</v>
      </c>
    </row>
    <row r="31" spans="1:27" s="410" customFormat="1" ht="67.5" customHeight="1">
      <c r="A31" s="424">
        <v>23</v>
      </c>
      <c r="B31" s="424">
        <v>12</v>
      </c>
      <c r="C31" s="513">
        <v>356.15</v>
      </c>
      <c r="D31" s="513" t="s">
        <v>441</v>
      </c>
      <c r="E31" s="514">
        <v>1333</v>
      </c>
      <c r="F31" s="513">
        <v>51.68</v>
      </c>
      <c r="G31" s="515" t="s">
        <v>19</v>
      </c>
      <c r="H31" s="515" t="s">
        <v>19</v>
      </c>
      <c r="I31" s="141" t="s">
        <v>19</v>
      </c>
      <c r="J31" s="515" t="s">
        <v>19</v>
      </c>
      <c r="K31" s="412" t="s">
        <v>19</v>
      </c>
      <c r="L31" s="412" t="s">
        <v>19</v>
      </c>
      <c r="M31" s="412" t="s">
        <v>19</v>
      </c>
      <c r="N31" s="412" t="s">
        <v>19</v>
      </c>
      <c r="O31" s="412" t="s">
        <v>19</v>
      </c>
      <c r="P31" s="412" t="s">
        <v>19</v>
      </c>
      <c r="Q31" s="412" t="s">
        <v>19</v>
      </c>
      <c r="R31" s="515" t="s">
        <v>19</v>
      </c>
      <c r="S31" s="513" t="s">
        <v>19</v>
      </c>
      <c r="T31" s="513" t="s">
        <v>19</v>
      </c>
      <c r="U31" s="412" t="s">
        <v>19</v>
      </c>
      <c r="V31" s="412" t="s">
        <v>19</v>
      </c>
      <c r="W31" s="412" t="s">
        <v>19</v>
      </c>
      <c r="X31" s="28" t="s">
        <v>442</v>
      </c>
      <c r="Y31" s="416" t="s">
        <v>443</v>
      </c>
      <c r="Z31" s="22" t="e">
        <f t="shared" si="7"/>
        <v>#VALUE!</v>
      </c>
      <c r="AA31" s="6" t="e">
        <f t="shared" si="0"/>
        <v>#VALUE!</v>
      </c>
    </row>
    <row r="32" spans="1:27" s="7" customFormat="1" ht="44.25" customHeight="1">
      <c r="A32" s="423"/>
      <c r="B32" s="423"/>
      <c r="C32" s="518"/>
      <c r="D32" s="518">
        <f>SUM(E8:E31)/1000</f>
        <v>17.48699999999997</v>
      </c>
      <c r="F32" s="518"/>
      <c r="G32" s="519"/>
      <c r="H32" s="519"/>
      <c r="I32" s="242"/>
      <c r="J32" s="519"/>
      <c r="K32" s="406"/>
      <c r="L32" s="406"/>
      <c r="M32" s="406"/>
      <c r="N32" s="406"/>
      <c r="O32" s="406"/>
      <c r="P32" s="406"/>
      <c r="Q32" s="406"/>
      <c r="R32" s="519"/>
      <c r="S32" s="518"/>
      <c r="T32" s="518"/>
      <c r="U32" s="406"/>
      <c r="V32" s="406"/>
      <c r="W32" s="406"/>
      <c r="X32" s="406"/>
      <c r="Y32" s="81"/>
      <c r="Z32" s="22"/>
      <c r="AA32" s="6"/>
    </row>
    <row r="33" spans="1:27" s="7" customFormat="1" ht="44.25" customHeight="1">
      <c r="A33" s="423"/>
      <c r="B33" s="423"/>
      <c r="C33" s="518"/>
      <c r="D33" s="518"/>
      <c r="E33" s="520"/>
      <c r="F33" s="518"/>
      <c r="G33" s="519"/>
      <c r="H33" s="519"/>
      <c r="I33" s="242"/>
      <c r="J33" s="519"/>
      <c r="K33" s="406"/>
      <c r="L33" s="406"/>
      <c r="M33" s="406"/>
      <c r="N33" s="406"/>
      <c r="O33" s="406"/>
      <c r="P33" s="406"/>
      <c r="Q33" s="406"/>
      <c r="R33" s="519"/>
      <c r="S33" s="518"/>
      <c r="T33" s="518"/>
      <c r="U33" s="406"/>
      <c r="V33" s="406"/>
      <c r="W33" s="406"/>
      <c r="X33" s="406"/>
      <c r="Y33" s="81"/>
      <c r="Z33" s="22"/>
      <c r="AA33" s="6"/>
    </row>
    <row r="34" spans="1:27" s="6" customFormat="1" ht="21.75" customHeight="1">
      <c r="A34" s="7"/>
      <c r="B34" s="643" t="s">
        <v>102</v>
      </c>
      <c r="C34" s="643"/>
      <c r="D34" s="643"/>
      <c r="E34" s="643"/>
      <c r="F34" s="643"/>
      <c r="G34" s="643"/>
      <c r="H34" s="643"/>
      <c r="I34" s="643"/>
      <c r="J34" s="82"/>
      <c r="K34" s="419"/>
      <c r="L34" s="419"/>
      <c r="M34" s="419"/>
      <c r="N34" s="419"/>
      <c r="O34" s="419"/>
      <c r="P34" s="419"/>
      <c r="Q34" s="419"/>
      <c r="R34" s="419"/>
      <c r="S34" s="419"/>
      <c r="T34" s="419"/>
      <c r="U34" s="419"/>
      <c r="V34" s="419"/>
      <c r="W34" s="419"/>
      <c r="X34" s="419"/>
      <c r="Y34" s="419"/>
    </row>
    <row r="35" spans="1:27" s="6" customFormat="1" ht="36.75" customHeight="1">
      <c r="A35" s="7"/>
      <c r="B35" s="643"/>
      <c r="C35" s="643"/>
      <c r="D35" s="643"/>
      <c r="E35" s="643"/>
      <c r="F35" s="643"/>
      <c r="G35" s="643"/>
      <c r="H35" s="643"/>
      <c r="I35" s="643"/>
      <c r="J35" s="643"/>
      <c r="K35" s="643"/>
      <c r="L35" s="643"/>
      <c r="M35" s="643"/>
      <c r="N35" s="643"/>
      <c r="O35" s="643"/>
      <c r="P35" s="643"/>
      <c r="Q35" s="643"/>
      <c r="R35" s="643"/>
      <c r="S35" s="643"/>
      <c r="T35" s="643"/>
      <c r="U35" s="643"/>
      <c r="V35" s="643"/>
      <c r="W35" s="643"/>
      <c r="X35" s="643"/>
      <c r="Y35" s="643"/>
    </row>
    <row r="36" spans="1:27" s="6" customFormat="1" ht="31.5" customHeight="1">
      <c r="A36" s="7"/>
      <c r="B36" s="236"/>
      <c r="C36" s="236"/>
      <c r="D36" s="577"/>
      <c r="E36" s="577"/>
      <c r="F36" s="577"/>
      <c r="G36" s="577"/>
      <c r="H36" s="577"/>
      <c r="I36" s="237"/>
      <c r="J36" s="237"/>
      <c r="K36" s="577"/>
      <c r="L36" s="577"/>
      <c r="M36" s="577"/>
      <c r="N36" s="577"/>
      <c r="O36" s="577"/>
      <c r="P36" s="577"/>
      <c r="Q36" s="237"/>
      <c r="R36" s="237"/>
      <c r="S36" s="577" t="s">
        <v>647</v>
      </c>
      <c r="T36" s="577"/>
      <c r="U36" s="577"/>
      <c r="V36" s="577"/>
      <c r="W36" s="577"/>
      <c r="X36" s="409"/>
      <c r="Y36" s="66"/>
    </row>
    <row r="37" spans="1:27" s="6" customFormat="1" ht="32.1" customHeight="1">
      <c r="A37" s="7"/>
      <c r="B37" s="236"/>
      <c r="C37" s="236"/>
      <c r="D37" s="577"/>
      <c r="E37" s="577"/>
      <c r="F37" s="577"/>
      <c r="G37" s="577"/>
      <c r="H37" s="577"/>
      <c r="I37" s="237"/>
      <c r="J37" s="237"/>
      <c r="K37" s="577"/>
      <c r="L37" s="577"/>
      <c r="M37" s="577"/>
      <c r="N37" s="577"/>
      <c r="O37" s="577"/>
      <c r="P37" s="577"/>
      <c r="Q37" s="237"/>
      <c r="R37" s="237"/>
      <c r="S37" s="577"/>
      <c r="T37" s="577"/>
      <c r="U37" s="577"/>
      <c r="V37" s="577"/>
      <c r="W37" s="577"/>
      <c r="X37" s="409"/>
      <c r="Y37" s="66"/>
    </row>
    <row r="38" spans="1:27" s="6" customFormat="1" ht="32.1" customHeight="1">
      <c r="A38" s="7"/>
      <c r="B38" s="236"/>
      <c r="C38" s="236"/>
      <c r="D38" s="577"/>
      <c r="E38" s="577"/>
      <c r="F38" s="577"/>
      <c r="G38" s="577"/>
      <c r="H38" s="577"/>
      <c r="I38" s="237"/>
      <c r="J38" s="237"/>
      <c r="K38" s="577"/>
      <c r="L38" s="577"/>
      <c r="M38" s="577"/>
      <c r="N38" s="577"/>
      <c r="O38" s="577"/>
      <c r="P38" s="577"/>
      <c r="Q38" s="237"/>
      <c r="R38" s="237"/>
      <c r="S38" s="577"/>
      <c r="T38" s="577"/>
      <c r="U38" s="577"/>
      <c r="V38" s="577"/>
      <c r="W38" s="577"/>
      <c r="X38" s="409"/>
      <c r="Y38" s="66"/>
    </row>
    <row r="39" spans="1:27" s="6" customFormat="1" ht="44.25" customHeight="1">
      <c r="A39" s="7"/>
      <c r="B39" s="7"/>
      <c r="C39" s="66"/>
      <c r="D39" s="66"/>
      <c r="E39" s="9"/>
      <c r="F39" s="66"/>
      <c r="G39" s="10"/>
      <c r="H39" s="10"/>
      <c r="I39" s="66"/>
      <c r="J39" s="11" t="s">
        <v>22</v>
      </c>
      <c r="K39" s="238"/>
      <c r="L39" s="238"/>
      <c r="M39" s="238"/>
      <c r="N39" s="238"/>
      <c r="O39" s="238"/>
      <c r="P39" s="16"/>
      <c r="Q39" s="238"/>
      <c r="R39" s="238"/>
      <c r="S39" s="238"/>
      <c r="T39" s="238"/>
      <c r="U39" s="66"/>
      <c r="V39" s="66"/>
      <c r="W39" s="66"/>
      <c r="X39" s="66"/>
      <c r="Y39" s="66"/>
    </row>
    <row r="40" spans="1:27" s="6" customFormat="1" ht="32.1" customHeight="1">
      <c r="A40" s="7"/>
      <c r="B40" s="7"/>
      <c r="C40" s="66"/>
      <c r="D40" s="66"/>
      <c r="E40" s="9"/>
      <c r="F40" s="66"/>
      <c r="G40" s="10"/>
      <c r="H40" s="10"/>
      <c r="I40" s="66"/>
      <c r="J40" s="11" t="s">
        <v>15</v>
      </c>
      <c r="K40" s="66"/>
      <c r="L40" s="66"/>
      <c r="M40" s="66"/>
      <c r="N40" s="66"/>
      <c r="O40" s="66"/>
      <c r="P40" s="66"/>
      <c r="Q40" s="66"/>
      <c r="R40" s="66"/>
      <c r="S40" s="66"/>
      <c r="T40" s="66"/>
      <c r="U40" s="66"/>
      <c r="V40" s="66"/>
      <c r="W40" s="66"/>
      <c r="X40" s="66"/>
      <c r="Y40" s="66"/>
    </row>
    <row r="41" spans="1:27"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66"/>
      <c r="Y41" s="66"/>
    </row>
    <row r="42" spans="1:27" s="6" customFormat="1" ht="32.1" customHeight="1">
      <c r="A42" s="7"/>
      <c r="B42" s="7"/>
      <c r="C42" s="66"/>
      <c r="D42" s="66"/>
      <c r="E42" s="9"/>
      <c r="F42" s="66"/>
      <c r="G42" s="10"/>
      <c r="H42" s="10"/>
      <c r="I42" s="66"/>
      <c r="J42" s="11"/>
      <c r="K42" s="66"/>
      <c r="L42" s="66"/>
      <c r="M42" s="66"/>
      <c r="N42" s="66"/>
      <c r="O42" s="66"/>
      <c r="P42" s="66"/>
      <c r="Q42" s="66"/>
      <c r="R42" s="66"/>
      <c r="S42" s="66"/>
      <c r="T42" s="66"/>
      <c r="U42" s="66"/>
      <c r="V42" s="66"/>
      <c r="W42" s="66"/>
      <c r="X42" s="66"/>
      <c r="Y42" s="66"/>
    </row>
    <row r="43" spans="1:27" s="6" customFormat="1" ht="32.1" customHeight="1">
      <c r="A43" s="7"/>
      <c r="B43" s="7"/>
      <c r="C43" s="66"/>
      <c r="D43" s="66"/>
      <c r="E43" s="9"/>
      <c r="F43" s="66"/>
      <c r="G43" s="10"/>
      <c r="H43" s="10"/>
      <c r="I43" s="66"/>
      <c r="J43" s="11"/>
      <c r="K43" s="66"/>
      <c r="L43" s="66"/>
      <c r="M43" s="66"/>
      <c r="N43" s="66"/>
      <c r="O43" s="66"/>
      <c r="P43" s="66"/>
      <c r="Q43" s="66"/>
      <c r="R43" s="66"/>
      <c r="S43" s="66"/>
      <c r="T43" s="66"/>
      <c r="U43" s="66"/>
      <c r="V43" s="66"/>
      <c r="W43" s="66"/>
      <c r="X43" s="66"/>
      <c r="Y43" s="66"/>
    </row>
    <row r="44" spans="1:27" s="6" customFormat="1" ht="32.1" customHeight="1">
      <c r="A44" s="7"/>
      <c r="B44" s="7"/>
      <c r="C44" s="66"/>
      <c r="D44" s="66"/>
      <c r="E44" s="9"/>
      <c r="F44" s="66"/>
      <c r="G44" s="10"/>
      <c r="H44" s="10"/>
      <c r="I44" s="66"/>
      <c r="J44" s="11"/>
      <c r="K44" s="66"/>
      <c r="L44" s="66"/>
      <c r="M44" s="66"/>
      <c r="N44" s="66"/>
      <c r="O44" s="66"/>
      <c r="P44" s="66"/>
      <c r="Q44" s="66"/>
      <c r="R44" s="66"/>
      <c r="S44" s="66"/>
      <c r="T44" s="66"/>
      <c r="U44" s="66"/>
      <c r="V44" s="66"/>
      <c r="W44" s="66"/>
      <c r="X44" s="66"/>
      <c r="Y44" s="66"/>
    </row>
    <row r="45" spans="1:27" s="6" customFormat="1" ht="32.1" customHeight="1">
      <c r="A45" s="7"/>
      <c r="B45" s="7"/>
      <c r="C45" s="66"/>
      <c r="D45" s="66"/>
      <c r="E45" s="9"/>
      <c r="F45" s="66"/>
      <c r="G45" s="10"/>
      <c r="H45" s="10"/>
      <c r="I45" s="66"/>
      <c r="J45" s="11"/>
      <c r="K45" s="66"/>
      <c r="L45" s="66"/>
      <c r="M45" s="66"/>
      <c r="N45" s="66"/>
      <c r="O45" s="66"/>
      <c r="P45" s="66"/>
      <c r="Q45" s="66"/>
      <c r="R45" s="66"/>
      <c r="S45" s="66"/>
      <c r="T45" s="66"/>
      <c r="U45" s="66"/>
      <c r="V45" s="66"/>
      <c r="W45" s="66"/>
      <c r="X45" s="66"/>
      <c r="Y45" s="66"/>
    </row>
    <row r="46" spans="1:27" s="6" customFormat="1" ht="32.1" customHeight="1">
      <c r="A46" s="7"/>
      <c r="B46" s="7"/>
      <c r="C46" s="66"/>
      <c r="D46" s="66"/>
      <c r="E46" s="9"/>
      <c r="F46" s="66"/>
      <c r="G46" s="10"/>
      <c r="H46" s="10"/>
      <c r="I46" s="66"/>
      <c r="J46" s="11"/>
      <c r="K46" s="66"/>
      <c r="L46" s="66"/>
      <c r="M46" s="66"/>
      <c r="N46" s="66"/>
      <c r="O46" s="66"/>
      <c r="P46" s="66"/>
      <c r="Q46" s="66"/>
      <c r="R46" s="66"/>
      <c r="S46" s="66"/>
      <c r="T46" s="66"/>
      <c r="U46" s="66"/>
      <c r="V46" s="66"/>
      <c r="W46" s="66"/>
      <c r="X46" s="66"/>
      <c r="Y46" s="66"/>
    </row>
    <row r="47" spans="1:27" s="6" customFormat="1" ht="32.1" customHeight="1">
      <c r="A47" s="7"/>
      <c r="B47" s="7"/>
      <c r="C47" s="66"/>
      <c r="D47" s="66"/>
      <c r="E47" s="9"/>
      <c r="F47" s="66"/>
      <c r="G47" s="10"/>
      <c r="H47" s="10"/>
      <c r="I47" s="66"/>
      <c r="J47" s="11"/>
      <c r="K47" s="66"/>
      <c r="L47" s="66"/>
      <c r="M47" s="66"/>
      <c r="N47" s="66"/>
      <c r="O47" s="66"/>
      <c r="P47" s="66"/>
      <c r="Q47" s="66"/>
      <c r="R47" s="66"/>
      <c r="S47" s="66"/>
      <c r="T47" s="66"/>
      <c r="U47" s="66"/>
      <c r="V47" s="66"/>
      <c r="W47" s="66"/>
      <c r="X47" s="66"/>
      <c r="Y47" s="66"/>
    </row>
    <row r="48" spans="1:27" s="6" customFormat="1" ht="32.1" customHeight="1">
      <c r="A48" s="7"/>
      <c r="B48" s="7"/>
      <c r="C48" s="66"/>
      <c r="D48" s="66"/>
      <c r="E48" s="9"/>
      <c r="F48" s="66"/>
      <c r="G48" s="10"/>
      <c r="H48" s="10"/>
      <c r="I48" s="66"/>
      <c r="J48" s="11"/>
      <c r="K48" s="66"/>
      <c r="L48" s="66"/>
      <c r="M48" s="66"/>
      <c r="N48" s="66"/>
      <c r="O48" s="66"/>
      <c r="P48" s="66"/>
      <c r="Q48" s="66"/>
      <c r="R48" s="66"/>
      <c r="S48" s="66"/>
      <c r="T48" s="66"/>
      <c r="U48" s="66"/>
      <c r="V48" s="66"/>
      <c r="W48" s="66"/>
      <c r="X48" s="66"/>
      <c r="Y48" s="66"/>
    </row>
    <row r="49" spans="1:25" s="6" customFormat="1" ht="32.1" customHeight="1">
      <c r="A49" s="7"/>
      <c r="B49" s="7"/>
      <c r="C49" s="66"/>
      <c r="D49" s="66"/>
      <c r="E49" s="9"/>
      <c r="F49" s="66"/>
      <c r="G49" s="10"/>
      <c r="H49" s="10"/>
      <c r="I49" s="66"/>
      <c r="J49" s="11"/>
      <c r="K49" s="66"/>
      <c r="L49" s="66"/>
      <c r="M49" s="66"/>
      <c r="N49" s="66"/>
      <c r="O49" s="66"/>
      <c r="P49" s="66"/>
      <c r="Q49" s="66"/>
      <c r="R49" s="66"/>
      <c r="S49" s="66"/>
      <c r="T49" s="66"/>
      <c r="U49" s="66"/>
      <c r="V49" s="66"/>
      <c r="W49" s="66"/>
      <c r="X49" s="66"/>
      <c r="Y49" s="66"/>
    </row>
    <row r="50" spans="1:25" s="6" customFormat="1" ht="32.1" customHeight="1">
      <c r="A50" s="7"/>
      <c r="B50" s="7"/>
      <c r="C50" s="66"/>
      <c r="D50" s="66"/>
      <c r="E50" s="9"/>
      <c r="F50" s="66"/>
      <c r="G50" s="10"/>
      <c r="H50" s="10"/>
      <c r="I50" s="66"/>
      <c r="J50" s="11"/>
      <c r="K50" s="66"/>
      <c r="L50" s="66"/>
      <c r="M50" s="66"/>
      <c r="N50" s="66"/>
      <c r="O50" s="66"/>
      <c r="P50" s="66"/>
      <c r="Q50" s="66"/>
      <c r="R50" s="66"/>
      <c r="S50" s="66"/>
      <c r="T50" s="66"/>
      <c r="U50" s="66"/>
      <c r="V50" s="66"/>
      <c r="W50" s="66"/>
      <c r="X50" s="66"/>
      <c r="Y50" s="66"/>
    </row>
    <row r="51" spans="1:25" s="6" customFormat="1" ht="32.1" customHeight="1">
      <c r="A51" s="7"/>
      <c r="B51" s="7"/>
      <c r="C51" s="66"/>
      <c r="D51" s="66"/>
      <c r="E51" s="9"/>
      <c r="F51" s="66"/>
      <c r="G51" s="10"/>
      <c r="H51" s="10"/>
      <c r="I51" s="66"/>
      <c r="J51" s="11"/>
      <c r="K51" s="66"/>
      <c r="L51" s="66"/>
      <c r="M51" s="66"/>
      <c r="N51" s="66"/>
      <c r="O51" s="66"/>
      <c r="P51" s="66"/>
      <c r="Q51" s="66"/>
      <c r="R51" s="66"/>
      <c r="S51" s="66"/>
      <c r="T51" s="66"/>
      <c r="U51" s="66"/>
      <c r="V51" s="66"/>
      <c r="W51" s="66"/>
      <c r="X51" s="66"/>
      <c r="Y51" s="66"/>
    </row>
  </sheetData>
  <mergeCells count="34">
    <mergeCell ref="F12:G12"/>
    <mergeCell ref="J12:P12"/>
    <mergeCell ref="F6:P6"/>
    <mergeCell ref="Q6:S6"/>
    <mergeCell ref="J10:P10"/>
    <mergeCell ref="T6:U6"/>
    <mergeCell ref="V6:W6"/>
    <mergeCell ref="X6:Y7"/>
    <mergeCell ref="F10:G10"/>
    <mergeCell ref="A6:A7"/>
    <mergeCell ref="B6:B7"/>
    <mergeCell ref="C6:E6"/>
    <mergeCell ref="A1:Y1"/>
    <mergeCell ref="A2:Y2"/>
    <mergeCell ref="A3:Y3"/>
    <mergeCell ref="A4:Y4"/>
    <mergeCell ref="A5:G5"/>
    <mergeCell ref="B35:Y35"/>
    <mergeCell ref="D36:H38"/>
    <mergeCell ref="K36:P38"/>
    <mergeCell ref="S36:W38"/>
    <mergeCell ref="B34:I34"/>
    <mergeCell ref="F14:G14"/>
    <mergeCell ref="J14:P14"/>
    <mergeCell ref="F16:G16"/>
    <mergeCell ref="F18:G18"/>
    <mergeCell ref="J18:P18"/>
    <mergeCell ref="F20:G20"/>
    <mergeCell ref="J20:P20"/>
    <mergeCell ref="F22:G22"/>
    <mergeCell ref="F28:G28"/>
    <mergeCell ref="F30:G30"/>
    <mergeCell ref="F24:G24"/>
    <mergeCell ref="F26:G26"/>
  </mergeCells>
  <printOptions horizontalCentered="1"/>
  <pageMargins left="0" right="0" top="1" bottom="0.5" header="0" footer="0"/>
  <pageSetup paperSize="9" scale="48" orientation="landscape" errors="blank" verticalDpi="360" r:id="rId1"/>
  <headerFooter alignWithMargins="0"/>
  <rowBreaks count="1" manualBreakCount="1">
    <brk id="27" max="24" man="1"/>
  </rowBreaks>
</worksheet>
</file>

<file path=xl/worksheets/sheet24.xml><?xml version="1.0" encoding="utf-8"?>
<worksheet xmlns="http://schemas.openxmlformats.org/spreadsheetml/2006/main" xmlns:r="http://schemas.openxmlformats.org/officeDocument/2006/relationships">
  <sheetPr>
    <tabColor rgb="FF92D050"/>
  </sheetPr>
  <dimension ref="A1:AA47"/>
  <sheetViews>
    <sheetView view="pageBreakPreview" zoomScale="63" zoomScaleSheetLayoutView="63" workbookViewId="0">
      <selection activeCell="S35" sqref="S35:W37"/>
    </sheetView>
  </sheetViews>
  <sheetFormatPr defaultColWidth="9.140625" defaultRowHeight="16.5"/>
  <cols>
    <col min="1" max="1" width="6.7109375" style="502" bestFit="1" customWidth="1"/>
    <col min="2" max="3" width="12.42578125" style="503" bestFit="1" customWidth="1"/>
    <col min="4" max="4" width="14" style="503" bestFit="1" customWidth="1"/>
    <col min="5" max="5" width="16.28515625" style="502" bestFit="1" customWidth="1"/>
    <col min="6" max="6" width="16.85546875" style="502" bestFit="1" customWidth="1"/>
    <col min="7" max="7" width="12.85546875" style="502" bestFit="1" customWidth="1"/>
    <col min="8" max="8" width="18.28515625" style="502" customWidth="1"/>
    <col min="9" max="9" width="11.42578125" style="502" bestFit="1" customWidth="1"/>
    <col min="10" max="10" width="12.42578125" style="504" bestFit="1" customWidth="1"/>
    <col min="11" max="11" width="10.85546875" style="502" bestFit="1" customWidth="1"/>
    <col min="12" max="12" width="9.140625" style="502" bestFit="1" customWidth="1"/>
    <col min="13" max="13" width="9.7109375" style="502" bestFit="1" customWidth="1"/>
    <col min="14" max="14" width="14.140625" style="502" bestFit="1" customWidth="1"/>
    <col min="15" max="15" width="13" style="505" bestFit="1" customWidth="1"/>
    <col min="16" max="16" width="16.28515625" style="502" bestFit="1" customWidth="1"/>
    <col min="17" max="17" width="18.5703125" style="505" bestFit="1" customWidth="1"/>
    <col min="18" max="18" width="19.28515625" style="505" customWidth="1"/>
    <col min="19" max="19" width="9.140625" style="502" bestFit="1" customWidth="1"/>
    <col min="20" max="23" width="12.42578125" style="502" bestFit="1" customWidth="1"/>
    <col min="24" max="24" width="28.42578125" style="502" customWidth="1"/>
    <col min="25" max="25" width="27.5703125" style="502" customWidth="1"/>
    <col min="26" max="16384" width="9.140625" style="1"/>
  </cols>
  <sheetData>
    <row r="1" spans="1:27" s="2" customFormat="1" ht="25.5" customHeight="1">
      <c r="A1" s="702" t="s">
        <v>562</v>
      </c>
      <c r="B1" s="703"/>
      <c r="C1" s="703"/>
      <c r="D1" s="703"/>
      <c r="E1" s="703"/>
      <c r="F1" s="703"/>
      <c r="G1" s="703"/>
      <c r="H1" s="703"/>
      <c r="I1" s="703"/>
      <c r="J1" s="703"/>
      <c r="K1" s="703"/>
      <c r="L1" s="703"/>
      <c r="M1" s="703"/>
      <c r="N1" s="703"/>
      <c r="O1" s="703"/>
      <c r="P1" s="703"/>
      <c r="Q1" s="703"/>
      <c r="R1" s="703"/>
      <c r="S1" s="703"/>
      <c r="T1" s="703"/>
      <c r="U1" s="703"/>
      <c r="V1" s="703"/>
      <c r="W1" s="703"/>
      <c r="X1" s="703"/>
      <c r="Y1" s="703"/>
    </row>
    <row r="2" spans="1:27" s="2" customFormat="1" ht="24" customHeight="1">
      <c r="A2" s="704" t="s">
        <v>20</v>
      </c>
      <c r="B2" s="705"/>
      <c r="C2" s="705"/>
      <c r="D2" s="705"/>
      <c r="E2" s="705"/>
      <c r="F2" s="705"/>
      <c r="G2" s="705"/>
      <c r="H2" s="705"/>
      <c r="I2" s="705"/>
      <c r="J2" s="705"/>
      <c r="K2" s="705"/>
      <c r="L2" s="705"/>
      <c r="M2" s="705"/>
      <c r="N2" s="705"/>
      <c r="O2" s="705"/>
      <c r="P2" s="705"/>
      <c r="Q2" s="705"/>
      <c r="R2" s="705"/>
      <c r="S2" s="705"/>
      <c r="T2" s="705"/>
      <c r="U2" s="705"/>
      <c r="V2" s="705"/>
      <c r="W2" s="705"/>
      <c r="X2" s="705"/>
      <c r="Y2" s="705"/>
    </row>
    <row r="3" spans="1:27" s="15" customFormat="1" ht="23.25" customHeight="1">
      <c r="A3" s="704" t="s">
        <v>418</v>
      </c>
      <c r="B3" s="705"/>
      <c r="C3" s="705"/>
      <c r="D3" s="705"/>
      <c r="E3" s="705"/>
      <c r="F3" s="705"/>
      <c r="G3" s="705"/>
      <c r="H3" s="705"/>
      <c r="I3" s="705"/>
      <c r="J3" s="705"/>
      <c r="K3" s="705"/>
      <c r="L3" s="705"/>
      <c r="M3" s="705"/>
      <c r="N3" s="705"/>
      <c r="O3" s="705"/>
      <c r="P3" s="705"/>
      <c r="Q3" s="705"/>
      <c r="R3" s="705"/>
      <c r="S3" s="705"/>
      <c r="T3" s="705"/>
      <c r="U3" s="705"/>
      <c r="V3" s="705"/>
      <c r="W3" s="705"/>
      <c r="X3" s="705"/>
      <c r="Y3" s="705"/>
    </row>
    <row r="4" spans="1:27" s="3" customFormat="1" ht="29.25" customHeight="1">
      <c r="A4" s="706" t="s">
        <v>614</v>
      </c>
      <c r="B4" s="707"/>
      <c r="C4" s="707"/>
      <c r="D4" s="707"/>
      <c r="E4" s="707"/>
      <c r="F4" s="707"/>
      <c r="G4" s="707"/>
      <c r="H4" s="707"/>
      <c r="I4" s="707"/>
      <c r="J4" s="707"/>
      <c r="K4" s="707"/>
      <c r="L4" s="707"/>
      <c r="M4" s="707"/>
      <c r="N4" s="707"/>
      <c r="O4" s="707"/>
      <c r="P4" s="707"/>
      <c r="Q4" s="707"/>
      <c r="R4" s="707"/>
      <c r="S4" s="707"/>
      <c r="T4" s="707"/>
      <c r="U4" s="707"/>
      <c r="V4" s="707"/>
      <c r="W4" s="707"/>
      <c r="X4" s="707"/>
      <c r="Y4" s="707"/>
    </row>
    <row r="5" spans="1:27" s="3" customFormat="1" ht="11.25" customHeight="1">
      <c r="A5" s="669"/>
      <c r="B5" s="586"/>
      <c r="C5" s="586"/>
      <c r="D5" s="586"/>
      <c r="E5" s="586"/>
      <c r="F5" s="586"/>
      <c r="G5" s="414"/>
      <c r="H5" s="414"/>
      <c r="I5" s="414"/>
      <c r="J5" s="457"/>
      <c r="K5" s="414"/>
      <c r="L5" s="414"/>
      <c r="M5" s="414"/>
      <c r="N5" s="414"/>
      <c r="O5" s="458"/>
      <c r="P5" s="414"/>
      <c r="Q5" s="458"/>
      <c r="R5" s="458"/>
      <c r="S5" s="414"/>
      <c r="T5" s="414"/>
      <c r="U5" s="414"/>
      <c r="V5" s="414"/>
      <c r="W5" s="414"/>
      <c r="X5" s="408"/>
      <c r="Y5" s="408"/>
    </row>
    <row r="6" spans="1:27" s="4" customFormat="1" ht="35.25" customHeight="1">
      <c r="A6" s="708" t="s">
        <v>615</v>
      </c>
      <c r="B6" s="708" t="s">
        <v>1</v>
      </c>
      <c r="C6" s="708"/>
      <c r="D6" s="708"/>
      <c r="E6" s="708" t="s">
        <v>2</v>
      </c>
      <c r="F6" s="708"/>
      <c r="G6" s="708"/>
      <c r="H6" s="708"/>
      <c r="I6" s="708"/>
      <c r="J6" s="708"/>
      <c r="K6" s="708"/>
      <c r="L6" s="708"/>
      <c r="M6" s="708"/>
      <c r="N6" s="708"/>
      <c r="O6" s="708"/>
      <c r="P6" s="708"/>
      <c r="Q6" s="708" t="s">
        <v>37</v>
      </c>
      <c r="R6" s="708"/>
      <c r="S6" s="708"/>
      <c r="T6" s="697" t="s">
        <v>36</v>
      </c>
      <c r="U6" s="697"/>
      <c r="V6" s="697" t="s">
        <v>3</v>
      </c>
      <c r="W6" s="697"/>
      <c r="X6" s="698" t="s">
        <v>4</v>
      </c>
      <c r="Y6" s="699"/>
    </row>
    <row r="7" spans="1:27" s="4" customFormat="1" ht="69" customHeight="1">
      <c r="A7" s="708"/>
      <c r="B7" s="459" t="s">
        <v>29</v>
      </c>
      <c r="C7" s="459" t="s">
        <v>265</v>
      </c>
      <c r="D7" s="459" t="s">
        <v>6</v>
      </c>
      <c r="E7" s="459" t="s">
        <v>7</v>
      </c>
      <c r="F7" s="459" t="s">
        <v>27</v>
      </c>
      <c r="G7" s="460" t="s">
        <v>282</v>
      </c>
      <c r="H7" s="461" t="s">
        <v>9</v>
      </c>
      <c r="I7" s="459" t="s">
        <v>10</v>
      </c>
      <c r="J7" s="462" t="s">
        <v>11</v>
      </c>
      <c r="K7" s="461" t="s">
        <v>12</v>
      </c>
      <c r="L7" s="461" t="s">
        <v>17</v>
      </c>
      <c r="M7" s="461" t="s">
        <v>13</v>
      </c>
      <c r="N7" s="461" t="s">
        <v>616</v>
      </c>
      <c r="O7" s="461" t="s">
        <v>26</v>
      </c>
      <c r="P7" s="459" t="s">
        <v>14</v>
      </c>
      <c r="Q7" s="461" t="s">
        <v>35</v>
      </c>
      <c r="R7" s="461" t="s">
        <v>30</v>
      </c>
      <c r="S7" s="459" t="s">
        <v>25</v>
      </c>
      <c r="T7" s="461" t="s">
        <v>287</v>
      </c>
      <c r="U7" s="461" t="s">
        <v>301</v>
      </c>
      <c r="V7" s="461" t="s">
        <v>302</v>
      </c>
      <c r="W7" s="461" t="s">
        <v>290</v>
      </c>
      <c r="X7" s="700"/>
      <c r="Y7" s="701"/>
    </row>
    <row r="8" spans="1:27" s="463" customFormat="1" ht="25.5" customHeight="1">
      <c r="A8" s="460">
        <v>1</v>
      </c>
      <c r="B8" s="460">
        <v>2</v>
      </c>
      <c r="C8" s="460">
        <v>3</v>
      </c>
      <c r="D8" s="460">
        <v>4</v>
      </c>
      <c r="E8" s="460">
        <v>5</v>
      </c>
      <c r="F8" s="460">
        <v>6</v>
      </c>
      <c r="G8" s="460">
        <v>7</v>
      </c>
      <c r="H8" s="460">
        <v>8</v>
      </c>
      <c r="I8" s="460">
        <v>9</v>
      </c>
      <c r="J8" s="460">
        <v>10</v>
      </c>
      <c r="K8" s="460">
        <v>11</v>
      </c>
      <c r="L8" s="460">
        <v>12</v>
      </c>
      <c r="M8" s="460">
        <v>13</v>
      </c>
      <c r="N8" s="460">
        <v>14</v>
      </c>
      <c r="O8" s="460">
        <v>15</v>
      </c>
      <c r="P8" s="460">
        <v>16</v>
      </c>
      <c r="Q8" s="460">
        <v>17</v>
      </c>
      <c r="R8" s="460">
        <v>18</v>
      </c>
      <c r="S8" s="460">
        <v>19</v>
      </c>
      <c r="T8" s="460">
        <v>20</v>
      </c>
      <c r="U8" s="460">
        <v>21</v>
      </c>
      <c r="V8" s="460">
        <v>22</v>
      </c>
      <c r="W8" s="460">
        <v>23</v>
      </c>
      <c r="X8" s="460">
        <v>24</v>
      </c>
      <c r="Y8" s="460">
        <v>25</v>
      </c>
      <c r="Z8" s="463" t="e">
        <f>#REF!-#REF!</f>
        <v>#REF!</v>
      </c>
      <c r="AA8" s="464" t="e">
        <f>Z8*1000</f>
        <v>#REF!</v>
      </c>
    </row>
    <row r="9" spans="1:27" s="6" customFormat="1" ht="35.1" customHeight="1">
      <c r="A9" s="465">
        <v>1</v>
      </c>
      <c r="B9" s="466">
        <v>352.6</v>
      </c>
      <c r="C9" s="466">
        <v>353</v>
      </c>
      <c r="D9" s="467">
        <f t="shared" ref="D9:D26" si="0">AA9</f>
        <v>399.99999999997726</v>
      </c>
      <c r="E9" s="466">
        <v>51.68</v>
      </c>
      <c r="F9" s="468">
        <v>11.8</v>
      </c>
      <c r="G9" s="468">
        <v>3.25</v>
      </c>
      <c r="H9" s="469" t="s">
        <v>617</v>
      </c>
      <c r="I9" s="470" t="s">
        <v>618</v>
      </c>
      <c r="J9" s="469">
        <v>59.475000000000001</v>
      </c>
      <c r="K9" s="471">
        <v>26.334</v>
      </c>
      <c r="L9" s="471">
        <v>2.258</v>
      </c>
      <c r="M9" s="471">
        <v>1.7210000000000001</v>
      </c>
      <c r="N9" s="471">
        <v>1.7999999999999999E-2</v>
      </c>
      <c r="O9" s="471">
        <v>0.873</v>
      </c>
      <c r="P9" s="471">
        <v>51.920999999999999</v>
      </c>
      <c r="Q9" s="471">
        <v>3.3000000000000002E-2</v>
      </c>
      <c r="R9" s="466">
        <v>0</v>
      </c>
      <c r="S9" s="466">
        <f>Q9+R9</f>
        <v>3.3000000000000002E-2</v>
      </c>
      <c r="T9" s="466">
        <v>445.952</v>
      </c>
      <c r="U9" s="471">
        <v>445.91899999999998</v>
      </c>
      <c r="V9" s="471">
        <v>449.202</v>
      </c>
      <c r="W9" s="471">
        <v>449.16899999999998</v>
      </c>
      <c r="X9" s="695" t="s">
        <v>619</v>
      </c>
      <c r="Y9" s="696"/>
      <c r="Z9" s="22">
        <f t="shared" ref="Z9:Z26" si="1">C9-B9</f>
        <v>0.39999999999997726</v>
      </c>
      <c r="AA9" s="6">
        <f t="shared" ref="AA9:AA26" si="2">Z9*1000</f>
        <v>399.99999999997726</v>
      </c>
    </row>
    <row r="10" spans="1:27" s="6" customFormat="1" ht="35.1" customHeight="1">
      <c r="A10" s="472">
        <v>2</v>
      </c>
      <c r="B10" s="473">
        <f>C9</f>
        <v>353</v>
      </c>
      <c r="C10" s="466">
        <v>353.2</v>
      </c>
      <c r="D10" s="467">
        <f t="shared" si="0"/>
        <v>199.99999999998863</v>
      </c>
      <c r="E10" s="466">
        <v>51.68</v>
      </c>
      <c r="F10" s="468">
        <v>11.8</v>
      </c>
      <c r="G10" s="468">
        <v>3.25</v>
      </c>
      <c r="H10" s="469" t="s">
        <v>617</v>
      </c>
      <c r="I10" s="470" t="s">
        <v>618</v>
      </c>
      <c r="J10" s="474">
        <v>57.475000000000001</v>
      </c>
      <c r="K10" s="471">
        <v>26.334</v>
      </c>
      <c r="L10" s="475">
        <v>2.258</v>
      </c>
      <c r="M10" s="475">
        <v>1.7210000000000001</v>
      </c>
      <c r="N10" s="471">
        <v>1.7999999999999999E-2</v>
      </c>
      <c r="O10" s="476">
        <v>0.873</v>
      </c>
      <c r="P10" s="475">
        <v>51.920999999999999</v>
      </c>
      <c r="Q10" s="471">
        <v>1.7000000000000001E-2</v>
      </c>
      <c r="R10" s="466">
        <v>0</v>
      </c>
      <c r="S10" s="466">
        <f t="shared" ref="S10:S26" si="3">Q10+R10</f>
        <v>1.7000000000000001E-2</v>
      </c>
      <c r="T10" s="473">
        <f>U9</f>
        <v>445.91899999999998</v>
      </c>
      <c r="U10" s="471">
        <v>445.90199999999999</v>
      </c>
      <c r="V10" s="477">
        <f>W9</f>
        <v>449.16899999999998</v>
      </c>
      <c r="W10" s="471">
        <v>449.15199999999999</v>
      </c>
      <c r="X10" s="695" t="s">
        <v>436</v>
      </c>
      <c r="Y10" s="696"/>
      <c r="Z10" s="22">
        <f t="shared" si="1"/>
        <v>0.19999999999998863</v>
      </c>
      <c r="AA10" s="6">
        <f t="shared" si="2"/>
        <v>199.99999999998863</v>
      </c>
    </row>
    <row r="11" spans="1:27" s="410" customFormat="1" ht="35.1" customHeight="1">
      <c r="A11" s="465">
        <v>3</v>
      </c>
      <c r="B11" s="473">
        <f t="shared" ref="B11:B26" si="4">C10</f>
        <v>353.2</v>
      </c>
      <c r="C11" s="466">
        <v>353.25</v>
      </c>
      <c r="D11" s="467">
        <f t="shared" si="0"/>
        <v>50.000000000011369</v>
      </c>
      <c r="E11" s="466">
        <v>51.68</v>
      </c>
      <c r="F11" s="468"/>
      <c r="G11" s="468">
        <v>3.25</v>
      </c>
      <c r="H11" s="469" t="s">
        <v>617</v>
      </c>
      <c r="I11" s="690"/>
      <c r="J11" s="691"/>
      <c r="K11" s="691"/>
      <c r="L11" s="691"/>
      <c r="M11" s="691"/>
      <c r="N11" s="691"/>
      <c r="O11" s="691"/>
      <c r="P11" s="692"/>
      <c r="Q11" s="471">
        <v>4.0000000000000001E-3</v>
      </c>
      <c r="R11" s="466">
        <v>0</v>
      </c>
      <c r="S11" s="466">
        <f t="shared" si="3"/>
        <v>4.0000000000000001E-3</v>
      </c>
      <c r="T11" s="473">
        <f t="shared" ref="T11:T26" si="5">U10</f>
        <v>445.90199999999999</v>
      </c>
      <c r="U11" s="471">
        <v>445.89800000000002</v>
      </c>
      <c r="V11" s="477">
        <f t="shared" ref="V11:V26" si="6">W10</f>
        <v>449.15199999999999</v>
      </c>
      <c r="W11" s="471">
        <v>449.14800000000002</v>
      </c>
      <c r="X11" s="693"/>
      <c r="Y11" s="694"/>
      <c r="Z11" s="22">
        <f t="shared" si="1"/>
        <v>5.0000000000011369E-2</v>
      </c>
      <c r="AA11" s="6">
        <f t="shared" si="2"/>
        <v>50.000000000011369</v>
      </c>
    </row>
    <row r="12" spans="1:27" s="410" customFormat="1" ht="44.25" customHeight="1">
      <c r="A12" s="472">
        <v>4</v>
      </c>
      <c r="B12" s="473">
        <f t="shared" si="4"/>
        <v>353.25</v>
      </c>
      <c r="C12" s="466">
        <v>353.32499999999999</v>
      </c>
      <c r="D12" s="467">
        <f t="shared" si="0"/>
        <v>74.999999999988631</v>
      </c>
      <c r="E12" s="466">
        <v>51.68</v>
      </c>
      <c r="F12" s="478">
        <v>13.75</v>
      </c>
      <c r="G12" s="468">
        <v>3.25</v>
      </c>
      <c r="H12" s="469" t="s">
        <v>617</v>
      </c>
      <c r="I12" s="479" t="s">
        <v>620</v>
      </c>
      <c r="J12" s="480">
        <v>57.890599999999999</v>
      </c>
      <c r="K12" s="479">
        <v>24.651</v>
      </c>
      <c r="L12" s="479">
        <v>2.3479999999999999</v>
      </c>
      <c r="M12" s="479">
        <v>1.7669999999999999</v>
      </c>
      <c r="N12" s="471">
        <v>1.7999999999999999E-2</v>
      </c>
      <c r="O12" s="481">
        <v>0.89600000000000002</v>
      </c>
      <c r="P12" s="479">
        <v>51.872</v>
      </c>
      <c r="Q12" s="471">
        <v>6.0000000000000001E-3</v>
      </c>
      <c r="R12" s="466">
        <v>0</v>
      </c>
      <c r="S12" s="466">
        <f t="shared" si="3"/>
        <v>6.0000000000000001E-3</v>
      </c>
      <c r="T12" s="473">
        <f t="shared" si="5"/>
        <v>445.89800000000002</v>
      </c>
      <c r="U12" s="471">
        <v>445.892</v>
      </c>
      <c r="V12" s="477">
        <f t="shared" si="6"/>
        <v>449.14800000000002</v>
      </c>
      <c r="W12" s="471">
        <v>449.142</v>
      </c>
      <c r="X12" s="465" t="s">
        <v>621</v>
      </c>
      <c r="Y12" s="465" t="s">
        <v>622</v>
      </c>
      <c r="Z12" s="22">
        <f t="shared" si="1"/>
        <v>7.4999999999988631E-2</v>
      </c>
      <c r="AA12" s="6">
        <f t="shared" si="2"/>
        <v>74.999999999988631</v>
      </c>
    </row>
    <row r="13" spans="1:27" s="410" customFormat="1" ht="35.1" customHeight="1">
      <c r="A13" s="465">
        <v>5</v>
      </c>
      <c r="B13" s="473">
        <f t="shared" si="4"/>
        <v>353.32499999999999</v>
      </c>
      <c r="C13" s="466">
        <v>353.375</v>
      </c>
      <c r="D13" s="467">
        <f t="shared" si="0"/>
        <v>50.000000000011369</v>
      </c>
      <c r="E13" s="466">
        <v>51.68</v>
      </c>
      <c r="F13" s="468"/>
      <c r="G13" s="468">
        <v>3.25</v>
      </c>
      <c r="H13" s="469" t="s">
        <v>617</v>
      </c>
      <c r="I13" s="690"/>
      <c r="J13" s="691"/>
      <c r="K13" s="691"/>
      <c r="L13" s="691"/>
      <c r="M13" s="691"/>
      <c r="N13" s="691"/>
      <c r="O13" s="691"/>
      <c r="P13" s="692"/>
      <c r="Q13" s="471">
        <v>4.0000000000000001E-3</v>
      </c>
      <c r="R13" s="466">
        <v>0</v>
      </c>
      <c r="S13" s="466">
        <f t="shared" si="3"/>
        <v>4.0000000000000001E-3</v>
      </c>
      <c r="T13" s="473">
        <f t="shared" si="5"/>
        <v>445.892</v>
      </c>
      <c r="U13" s="471">
        <v>445.88799999999998</v>
      </c>
      <c r="V13" s="477">
        <f t="shared" si="6"/>
        <v>449.142</v>
      </c>
      <c r="W13" s="471">
        <v>449.13799999999998</v>
      </c>
      <c r="X13" s="693"/>
      <c r="Y13" s="694"/>
      <c r="Z13" s="22">
        <f t="shared" si="1"/>
        <v>5.0000000000011369E-2</v>
      </c>
      <c r="AA13" s="6">
        <f t="shared" si="2"/>
        <v>50.000000000011369</v>
      </c>
    </row>
    <row r="14" spans="1:27" s="410" customFormat="1" ht="44.25" customHeight="1">
      <c r="A14" s="472">
        <v>6</v>
      </c>
      <c r="B14" s="473">
        <f t="shared" si="4"/>
        <v>353.375</v>
      </c>
      <c r="C14" s="466">
        <v>353.52499999999998</v>
      </c>
      <c r="D14" s="467">
        <f t="shared" si="0"/>
        <v>149.99999999997726</v>
      </c>
      <c r="E14" s="466">
        <v>51.68</v>
      </c>
      <c r="F14" s="478">
        <v>11.8</v>
      </c>
      <c r="G14" s="468">
        <v>3.25</v>
      </c>
      <c r="H14" s="469" t="s">
        <v>617</v>
      </c>
      <c r="I14" s="479" t="s">
        <v>620</v>
      </c>
      <c r="J14" s="482">
        <v>59.475000000000001</v>
      </c>
      <c r="K14" s="483">
        <v>26.334</v>
      </c>
      <c r="L14" s="483">
        <v>2.258</v>
      </c>
      <c r="M14" s="483">
        <v>1.7210000000000001</v>
      </c>
      <c r="N14" s="471">
        <v>1.7999999999999999E-2</v>
      </c>
      <c r="O14" s="478">
        <v>0.873</v>
      </c>
      <c r="P14" s="483">
        <v>51.920999999999999</v>
      </c>
      <c r="Q14" s="471">
        <v>1.2E-2</v>
      </c>
      <c r="R14" s="466">
        <v>0</v>
      </c>
      <c r="S14" s="466">
        <f t="shared" si="3"/>
        <v>1.2E-2</v>
      </c>
      <c r="T14" s="473">
        <f t="shared" si="5"/>
        <v>445.88799999999998</v>
      </c>
      <c r="U14" s="471">
        <v>445.87599999999998</v>
      </c>
      <c r="V14" s="477">
        <f t="shared" si="6"/>
        <v>449.13799999999998</v>
      </c>
      <c r="W14" s="471">
        <v>449.12599999999998</v>
      </c>
      <c r="X14" s="695" t="s">
        <v>436</v>
      </c>
      <c r="Y14" s="696"/>
      <c r="Z14" s="22">
        <f t="shared" si="1"/>
        <v>0.14999999999997726</v>
      </c>
      <c r="AA14" s="6">
        <f t="shared" si="2"/>
        <v>149.99999999997726</v>
      </c>
    </row>
    <row r="15" spans="1:27" s="410" customFormat="1" ht="35.1" customHeight="1">
      <c r="A15" s="465">
        <v>7</v>
      </c>
      <c r="B15" s="473">
        <f t="shared" si="4"/>
        <v>353.52499999999998</v>
      </c>
      <c r="C15" s="466">
        <v>353.57499999999999</v>
      </c>
      <c r="D15" s="467">
        <f t="shared" si="0"/>
        <v>50.000000000011369</v>
      </c>
      <c r="E15" s="466">
        <v>51.68</v>
      </c>
      <c r="F15" s="468"/>
      <c r="G15" s="468">
        <v>3.25</v>
      </c>
      <c r="H15" s="469" t="s">
        <v>617</v>
      </c>
      <c r="I15" s="690"/>
      <c r="J15" s="691"/>
      <c r="K15" s="691"/>
      <c r="L15" s="691"/>
      <c r="M15" s="691"/>
      <c r="N15" s="691"/>
      <c r="O15" s="691"/>
      <c r="P15" s="692"/>
      <c r="Q15" s="471">
        <v>5.0000000000000001E-3</v>
      </c>
      <c r="R15" s="466">
        <v>0</v>
      </c>
      <c r="S15" s="466">
        <f t="shared" si="3"/>
        <v>5.0000000000000001E-3</v>
      </c>
      <c r="T15" s="473">
        <f t="shared" si="5"/>
        <v>445.87599999999998</v>
      </c>
      <c r="U15" s="471">
        <v>445.87099999999998</v>
      </c>
      <c r="V15" s="477">
        <f t="shared" si="6"/>
        <v>449.12599999999998</v>
      </c>
      <c r="W15" s="471">
        <v>449.12099999999998</v>
      </c>
      <c r="X15" s="693"/>
      <c r="Y15" s="694"/>
      <c r="Z15" s="22">
        <f t="shared" si="1"/>
        <v>5.0000000000011369E-2</v>
      </c>
      <c r="AA15" s="6">
        <f t="shared" si="2"/>
        <v>50.000000000011369</v>
      </c>
    </row>
    <row r="16" spans="1:27" s="410" customFormat="1" ht="44.25" customHeight="1">
      <c r="A16" s="472">
        <v>8</v>
      </c>
      <c r="B16" s="473">
        <f t="shared" si="4"/>
        <v>353.57499999999999</v>
      </c>
      <c r="C16" s="466">
        <v>354.2</v>
      </c>
      <c r="D16" s="467">
        <f t="shared" si="0"/>
        <v>625</v>
      </c>
      <c r="E16" s="466">
        <v>51.68</v>
      </c>
      <c r="F16" s="468">
        <v>14.55</v>
      </c>
      <c r="G16" s="468">
        <v>3.25</v>
      </c>
      <c r="H16" s="469" t="s">
        <v>623</v>
      </c>
      <c r="I16" s="484" t="s">
        <v>420</v>
      </c>
      <c r="J16" s="469">
        <v>52.568800000000003</v>
      </c>
      <c r="K16" s="471">
        <v>21.817</v>
      </c>
      <c r="L16" s="471">
        <v>2.41</v>
      </c>
      <c r="M16" s="471">
        <v>1.7969999999999999</v>
      </c>
      <c r="N16" s="471">
        <v>1.7999999999999999E-2</v>
      </c>
      <c r="O16" s="471">
        <v>0.98799999999999999</v>
      </c>
      <c r="P16" s="471">
        <v>51.921999999999997</v>
      </c>
      <c r="Q16" s="471">
        <v>6.0999999999999999E-2</v>
      </c>
      <c r="R16" s="466">
        <v>0</v>
      </c>
      <c r="S16" s="466">
        <f t="shared" si="3"/>
        <v>6.0999999999999999E-2</v>
      </c>
      <c r="T16" s="473">
        <f t="shared" si="5"/>
        <v>445.87099999999998</v>
      </c>
      <c r="U16" s="471">
        <v>445.81</v>
      </c>
      <c r="V16" s="477">
        <f t="shared" si="6"/>
        <v>449.12099999999998</v>
      </c>
      <c r="W16" s="471">
        <v>449.06</v>
      </c>
      <c r="X16" s="477" t="s">
        <v>100</v>
      </c>
      <c r="Y16" s="485" t="s">
        <v>624</v>
      </c>
      <c r="Z16" s="22">
        <f t="shared" si="1"/>
        <v>0.625</v>
      </c>
      <c r="AA16" s="6">
        <f t="shared" si="2"/>
        <v>625</v>
      </c>
    </row>
    <row r="17" spans="1:27" s="410" customFormat="1" ht="35.1" customHeight="1">
      <c r="A17" s="465">
        <v>9</v>
      </c>
      <c r="B17" s="473">
        <f t="shared" si="4"/>
        <v>354.2</v>
      </c>
      <c r="C17" s="466">
        <v>354.25</v>
      </c>
      <c r="D17" s="467">
        <f t="shared" si="0"/>
        <v>50.000000000011369</v>
      </c>
      <c r="E17" s="466">
        <v>51.68</v>
      </c>
      <c r="F17" s="468"/>
      <c r="G17" s="468">
        <v>3.25</v>
      </c>
      <c r="H17" s="469" t="s">
        <v>625</v>
      </c>
      <c r="I17" s="690"/>
      <c r="J17" s="691"/>
      <c r="K17" s="691"/>
      <c r="L17" s="691"/>
      <c r="M17" s="691"/>
      <c r="N17" s="691"/>
      <c r="O17" s="691"/>
      <c r="P17" s="692"/>
      <c r="Q17" s="471">
        <v>5.0000000000000001E-3</v>
      </c>
      <c r="R17" s="466">
        <v>0</v>
      </c>
      <c r="S17" s="466">
        <f t="shared" si="3"/>
        <v>5.0000000000000001E-3</v>
      </c>
      <c r="T17" s="473">
        <f t="shared" si="5"/>
        <v>445.81</v>
      </c>
      <c r="U17" s="471">
        <v>445.80500000000001</v>
      </c>
      <c r="V17" s="477">
        <f t="shared" si="6"/>
        <v>449.06</v>
      </c>
      <c r="W17" s="471">
        <v>449.05500000000001</v>
      </c>
      <c r="X17" s="693"/>
      <c r="Y17" s="694"/>
      <c r="Z17" s="22">
        <f t="shared" si="1"/>
        <v>5.0000000000011369E-2</v>
      </c>
      <c r="AA17" s="6">
        <f t="shared" si="2"/>
        <v>50.000000000011369</v>
      </c>
    </row>
    <row r="18" spans="1:27" s="410" customFormat="1" ht="44.25" customHeight="1">
      <c r="A18" s="472">
        <v>10</v>
      </c>
      <c r="B18" s="473">
        <f t="shared" si="4"/>
        <v>354.25</v>
      </c>
      <c r="C18" s="466">
        <v>354.32499999999999</v>
      </c>
      <c r="D18" s="467">
        <f t="shared" si="0"/>
        <v>74.999999999988631</v>
      </c>
      <c r="E18" s="466">
        <v>51.68</v>
      </c>
      <c r="F18" s="468">
        <v>13.75</v>
      </c>
      <c r="G18" s="468">
        <v>3.25</v>
      </c>
      <c r="H18" s="469" t="s">
        <v>617</v>
      </c>
      <c r="I18" s="479" t="s">
        <v>620</v>
      </c>
      <c r="J18" s="469">
        <v>57.890599999999999</v>
      </c>
      <c r="K18" s="471">
        <v>24.651</v>
      </c>
      <c r="L18" s="471">
        <v>2.3483000000000001</v>
      </c>
      <c r="M18" s="471">
        <v>1.7669999999999999</v>
      </c>
      <c r="N18" s="471">
        <v>1.7999999999999999E-2</v>
      </c>
      <c r="O18" s="471">
        <v>0.89600000000000002</v>
      </c>
      <c r="P18" s="471">
        <v>51.872</v>
      </c>
      <c r="Q18" s="471">
        <v>6.0000000000000001E-3</v>
      </c>
      <c r="R18" s="466">
        <v>0</v>
      </c>
      <c r="S18" s="466">
        <f t="shared" si="3"/>
        <v>6.0000000000000001E-3</v>
      </c>
      <c r="T18" s="473">
        <f t="shared" si="5"/>
        <v>445.80500000000001</v>
      </c>
      <c r="U18" s="471">
        <v>445.79899999999998</v>
      </c>
      <c r="V18" s="477">
        <f t="shared" si="6"/>
        <v>449.05500000000001</v>
      </c>
      <c r="W18" s="471">
        <v>449.04</v>
      </c>
      <c r="X18" s="465" t="s">
        <v>621</v>
      </c>
      <c r="Y18" s="465" t="s">
        <v>622</v>
      </c>
      <c r="Z18" s="22">
        <f t="shared" si="1"/>
        <v>7.4999999999988631E-2</v>
      </c>
      <c r="AA18" s="6">
        <f t="shared" si="2"/>
        <v>74.999999999988631</v>
      </c>
    </row>
    <row r="19" spans="1:27" s="410" customFormat="1" ht="35.1" customHeight="1">
      <c r="A19" s="465">
        <v>11</v>
      </c>
      <c r="B19" s="473">
        <f t="shared" si="4"/>
        <v>354.32499999999999</v>
      </c>
      <c r="C19" s="466">
        <v>354.375</v>
      </c>
      <c r="D19" s="467">
        <f t="shared" si="0"/>
        <v>50.000000000011369</v>
      </c>
      <c r="E19" s="466">
        <v>51.68</v>
      </c>
      <c r="F19" s="468"/>
      <c r="G19" s="468">
        <v>3.25</v>
      </c>
      <c r="H19" s="469" t="s">
        <v>625</v>
      </c>
      <c r="I19" s="690"/>
      <c r="J19" s="691"/>
      <c r="K19" s="691"/>
      <c r="L19" s="691"/>
      <c r="M19" s="691"/>
      <c r="N19" s="691"/>
      <c r="O19" s="691"/>
      <c r="P19" s="692"/>
      <c r="Q19" s="471">
        <v>5.0000000000000001E-3</v>
      </c>
      <c r="R19" s="466">
        <v>0</v>
      </c>
      <c r="S19" s="466">
        <f t="shared" si="3"/>
        <v>5.0000000000000001E-3</v>
      </c>
      <c r="T19" s="473">
        <f t="shared" si="5"/>
        <v>445.79899999999998</v>
      </c>
      <c r="U19" s="471">
        <v>445.79399999999998</v>
      </c>
      <c r="V19" s="477">
        <f t="shared" si="6"/>
        <v>449.04</v>
      </c>
      <c r="W19" s="471">
        <v>449.04399999999998</v>
      </c>
      <c r="X19" s="693"/>
      <c r="Y19" s="694"/>
      <c r="Z19" s="22">
        <f t="shared" si="1"/>
        <v>5.0000000000011369E-2</v>
      </c>
      <c r="AA19" s="6">
        <f t="shared" si="2"/>
        <v>50.000000000011369</v>
      </c>
    </row>
    <row r="20" spans="1:27" s="410" customFormat="1" ht="44.25" customHeight="1">
      <c r="A20" s="472">
        <v>12</v>
      </c>
      <c r="B20" s="473">
        <f t="shared" si="4"/>
        <v>354.375</v>
      </c>
      <c r="C20" s="466">
        <v>354.5</v>
      </c>
      <c r="D20" s="467">
        <f t="shared" si="0"/>
        <v>125</v>
      </c>
      <c r="E20" s="466">
        <v>51.68</v>
      </c>
      <c r="F20" s="468">
        <v>14.55</v>
      </c>
      <c r="G20" s="468">
        <v>3.25</v>
      </c>
      <c r="H20" s="469" t="s">
        <v>623</v>
      </c>
      <c r="I20" s="484" t="s">
        <v>420</v>
      </c>
      <c r="J20" s="469">
        <v>52.568800000000003</v>
      </c>
      <c r="K20" s="471">
        <v>21.817</v>
      </c>
      <c r="L20" s="471">
        <v>2.41</v>
      </c>
      <c r="M20" s="471">
        <v>1.7969999999999999</v>
      </c>
      <c r="N20" s="471">
        <v>1.7999999999999999E-2</v>
      </c>
      <c r="O20" s="471">
        <v>0.98799999999999999</v>
      </c>
      <c r="P20" s="471">
        <v>51.921999999999997</v>
      </c>
      <c r="Q20" s="471">
        <v>1.2E-2</v>
      </c>
      <c r="R20" s="466">
        <v>0</v>
      </c>
      <c r="S20" s="466">
        <f t="shared" si="3"/>
        <v>1.2E-2</v>
      </c>
      <c r="T20" s="473">
        <f t="shared" si="5"/>
        <v>445.79399999999998</v>
      </c>
      <c r="U20" s="471">
        <v>445.78199999999998</v>
      </c>
      <c r="V20" s="477">
        <f t="shared" si="6"/>
        <v>449.04399999999998</v>
      </c>
      <c r="W20" s="471">
        <v>449.03199999999998</v>
      </c>
      <c r="X20" s="477" t="s">
        <v>100</v>
      </c>
      <c r="Y20" s="485" t="s">
        <v>624</v>
      </c>
      <c r="Z20" s="22">
        <f t="shared" si="1"/>
        <v>0.125</v>
      </c>
      <c r="AA20" s="6">
        <f t="shared" si="2"/>
        <v>125</v>
      </c>
    </row>
    <row r="21" spans="1:27" s="410" customFormat="1" ht="35.1" customHeight="1">
      <c r="A21" s="465">
        <v>13</v>
      </c>
      <c r="B21" s="473">
        <f t="shared" si="4"/>
        <v>354.5</v>
      </c>
      <c r="C21" s="466">
        <v>354.55</v>
      </c>
      <c r="D21" s="467">
        <f t="shared" si="0"/>
        <v>50.000000000011369</v>
      </c>
      <c r="E21" s="466">
        <v>51.68</v>
      </c>
      <c r="F21" s="468"/>
      <c r="G21" s="468">
        <v>3.25</v>
      </c>
      <c r="H21" s="469" t="s">
        <v>625</v>
      </c>
      <c r="I21" s="690"/>
      <c r="J21" s="691"/>
      <c r="K21" s="691"/>
      <c r="L21" s="691"/>
      <c r="M21" s="691"/>
      <c r="N21" s="691"/>
      <c r="O21" s="691"/>
      <c r="P21" s="692"/>
      <c r="Q21" s="471">
        <v>5.0000000000000001E-3</v>
      </c>
      <c r="R21" s="466">
        <v>0</v>
      </c>
      <c r="S21" s="466">
        <f t="shared" si="3"/>
        <v>5.0000000000000001E-3</v>
      </c>
      <c r="T21" s="473">
        <f t="shared" si="5"/>
        <v>445.78199999999998</v>
      </c>
      <c r="U21" s="471">
        <v>445.77699999999999</v>
      </c>
      <c r="V21" s="477">
        <f t="shared" si="6"/>
        <v>449.03199999999998</v>
      </c>
      <c r="W21" s="471">
        <v>449.02699999999999</v>
      </c>
      <c r="X21" s="693"/>
      <c r="Y21" s="694"/>
      <c r="Z21" s="22">
        <f t="shared" si="1"/>
        <v>5.0000000000011369E-2</v>
      </c>
      <c r="AA21" s="6">
        <f t="shared" si="2"/>
        <v>50.000000000011369</v>
      </c>
    </row>
    <row r="22" spans="1:27" s="410" customFormat="1" ht="44.25" customHeight="1">
      <c r="A22" s="472">
        <v>14</v>
      </c>
      <c r="B22" s="473">
        <f t="shared" si="4"/>
        <v>354.55</v>
      </c>
      <c r="C22" s="466">
        <v>354.8</v>
      </c>
      <c r="D22" s="467">
        <f t="shared" si="0"/>
        <v>250</v>
      </c>
      <c r="E22" s="466">
        <v>51.68</v>
      </c>
      <c r="F22" s="468">
        <v>11.8</v>
      </c>
      <c r="G22" s="468">
        <v>3.25</v>
      </c>
      <c r="H22" s="469" t="s">
        <v>617</v>
      </c>
      <c r="I22" s="486" t="s">
        <v>618</v>
      </c>
      <c r="J22" s="469">
        <v>59.475000000000001</v>
      </c>
      <c r="K22" s="471">
        <v>26.334</v>
      </c>
      <c r="L22" s="471">
        <v>2.258</v>
      </c>
      <c r="M22" s="471">
        <v>1.7210000000000001</v>
      </c>
      <c r="N22" s="471">
        <v>1.7999999999999999E-2</v>
      </c>
      <c r="O22" s="471">
        <v>0.873</v>
      </c>
      <c r="P22" s="471">
        <v>51.920999999999999</v>
      </c>
      <c r="Q22" s="471">
        <v>2.1000000000000001E-2</v>
      </c>
      <c r="R22" s="466">
        <v>0</v>
      </c>
      <c r="S22" s="466">
        <f t="shared" si="3"/>
        <v>2.1000000000000001E-2</v>
      </c>
      <c r="T22" s="473">
        <f t="shared" si="5"/>
        <v>445.77699999999999</v>
      </c>
      <c r="U22" s="471">
        <v>445.75599999999997</v>
      </c>
      <c r="V22" s="477">
        <f t="shared" si="6"/>
        <v>449.02699999999999</v>
      </c>
      <c r="W22" s="471">
        <v>449.00599999999997</v>
      </c>
      <c r="X22" s="695" t="s">
        <v>436</v>
      </c>
      <c r="Y22" s="696"/>
      <c r="Z22" s="22">
        <f t="shared" si="1"/>
        <v>0.25</v>
      </c>
      <c r="AA22" s="6">
        <f t="shared" si="2"/>
        <v>250</v>
      </c>
    </row>
    <row r="23" spans="1:27" s="410" customFormat="1" ht="35.1" customHeight="1">
      <c r="A23" s="465">
        <v>15</v>
      </c>
      <c r="B23" s="473">
        <f t="shared" si="4"/>
        <v>354.8</v>
      </c>
      <c r="C23" s="466">
        <v>354.85</v>
      </c>
      <c r="D23" s="467">
        <f t="shared" si="0"/>
        <v>50.000000000011369</v>
      </c>
      <c r="E23" s="466">
        <v>51.68</v>
      </c>
      <c r="F23" s="468"/>
      <c r="G23" s="468">
        <v>3.25</v>
      </c>
      <c r="H23" s="469" t="s">
        <v>625</v>
      </c>
      <c r="I23" s="690"/>
      <c r="J23" s="691"/>
      <c r="K23" s="691"/>
      <c r="L23" s="691"/>
      <c r="M23" s="691"/>
      <c r="N23" s="691"/>
      <c r="O23" s="691"/>
      <c r="P23" s="692"/>
      <c r="Q23" s="471">
        <v>5.0000000000000001E-3</v>
      </c>
      <c r="R23" s="466">
        <v>0</v>
      </c>
      <c r="S23" s="466">
        <f t="shared" si="3"/>
        <v>5.0000000000000001E-3</v>
      </c>
      <c r="T23" s="473">
        <f t="shared" si="5"/>
        <v>445.75599999999997</v>
      </c>
      <c r="U23" s="471">
        <v>445.75099999999998</v>
      </c>
      <c r="V23" s="477">
        <f t="shared" si="6"/>
        <v>449.00599999999997</v>
      </c>
      <c r="W23" s="471">
        <v>449.00099999999998</v>
      </c>
      <c r="X23" s="693"/>
      <c r="Y23" s="694"/>
      <c r="Z23" s="22">
        <f t="shared" si="1"/>
        <v>5.0000000000011369E-2</v>
      </c>
      <c r="AA23" s="6">
        <f t="shared" si="2"/>
        <v>50.000000000011369</v>
      </c>
    </row>
    <row r="24" spans="1:27" s="410" customFormat="1" ht="44.25" customHeight="1">
      <c r="A24" s="472">
        <v>16</v>
      </c>
      <c r="B24" s="473">
        <f t="shared" si="4"/>
        <v>354.85</v>
      </c>
      <c r="C24" s="466">
        <v>355.6</v>
      </c>
      <c r="D24" s="467">
        <f t="shared" si="0"/>
        <v>750</v>
      </c>
      <c r="E24" s="466">
        <v>51.68</v>
      </c>
      <c r="F24" s="468">
        <v>14.55</v>
      </c>
      <c r="G24" s="468">
        <v>3.25</v>
      </c>
      <c r="H24" s="469" t="s">
        <v>623</v>
      </c>
      <c r="I24" s="484" t="s">
        <v>420</v>
      </c>
      <c r="J24" s="469">
        <v>52.568800000000003</v>
      </c>
      <c r="K24" s="471">
        <v>21.817</v>
      </c>
      <c r="L24" s="471">
        <v>2.41</v>
      </c>
      <c r="M24" s="471">
        <v>1.7969999999999999</v>
      </c>
      <c r="N24" s="471">
        <v>1.7999999999999999E-2</v>
      </c>
      <c r="O24" s="471">
        <v>0.98799999999999999</v>
      </c>
      <c r="P24" s="471">
        <v>51.921999999999997</v>
      </c>
      <c r="Q24" s="471">
        <v>7.2999999999999995E-2</v>
      </c>
      <c r="R24" s="466">
        <v>0</v>
      </c>
      <c r="S24" s="466">
        <f t="shared" si="3"/>
        <v>7.2999999999999995E-2</v>
      </c>
      <c r="T24" s="473">
        <f t="shared" si="5"/>
        <v>445.75099999999998</v>
      </c>
      <c r="U24" s="471">
        <v>445.678</v>
      </c>
      <c r="V24" s="477">
        <f t="shared" si="6"/>
        <v>449.00099999999998</v>
      </c>
      <c r="W24" s="471">
        <v>448.92200000000003</v>
      </c>
      <c r="X24" s="477" t="s">
        <v>100</v>
      </c>
      <c r="Y24" s="485" t="s">
        <v>624</v>
      </c>
      <c r="Z24" s="22">
        <f t="shared" si="1"/>
        <v>0.75</v>
      </c>
      <c r="AA24" s="6">
        <f t="shared" si="2"/>
        <v>750</v>
      </c>
    </row>
    <row r="25" spans="1:27" s="410" customFormat="1" ht="35.1" customHeight="1">
      <c r="A25" s="465">
        <v>17</v>
      </c>
      <c r="B25" s="473">
        <f t="shared" si="4"/>
        <v>355.6</v>
      </c>
      <c r="C25" s="466">
        <v>355.65</v>
      </c>
      <c r="D25" s="467">
        <f t="shared" si="0"/>
        <v>49.999999999954525</v>
      </c>
      <c r="E25" s="466">
        <v>51.68</v>
      </c>
      <c r="F25" s="468"/>
      <c r="G25" s="468">
        <v>3.25</v>
      </c>
      <c r="H25" s="469" t="s">
        <v>626</v>
      </c>
      <c r="I25" s="690"/>
      <c r="J25" s="691"/>
      <c r="K25" s="691"/>
      <c r="L25" s="691"/>
      <c r="M25" s="691"/>
      <c r="N25" s="691"/>
      <c r="O25" s="691"/>
      <c r="P25" s="692"/>
      <c r="Q25" s="471">
        <v>5.0000000000000001E-3</v>
      </c>
      <c r="R25" s="466">
        <v>0</v>
      </c>
      <c r="S25" s="466">
        <f t="shared" si="3"/>
        <v>5.0000000000000001E-3</v>
      </c>
      <c r="T25" s="473">
        <f t="shared" si="5"/>
        <v>445.678</v>
      </c>
      <c r="U25" s="471">
        <v>445.87299999999999</v>
      </c>
      <c r="V25" s="477">
        <f t="shared" si="6"/>
        <v>448.92200000000003</v>
      </c>
      <c r="W25" s="471">
        <v>448.923</v>
      </c>
      <c r="X25" s="693"/>
      <c r="Y25" s="694"/>
      <c r="Z25" s="22">
        <f t="shared" si="1"/>
        <v>4.9999999999954525E-2</v>
      </c>
      <c r="AA25" s="6">
        <f t="shared" si="2"/>
        <v>49.999999999954525</v>
      </c>
    </row>
    <row r="26" spans="1:27" s="410" customFormat="1" ht="44.25" customHeight="1">
      <c r="A26" s="465">
        <v>18</v>
      </c>
      <c r="B26" s="466">
        <f t="shared" si="4"/>
        <v>355.65</v>
      </c>
      <c r="C26" s="466">
        <v>356.1</v>
      </c>
      <c r="D26" s="467">
        <f t="shared" si="0"/>
        <v>450.00000000004547</v>
      </c>
      <c r="E26" s="466">
        <v>51.68</v>
      </c>
      <c r="F26" s="468">
        <v>13</v>
      </c>
      <c r="G26" s="468">
        <v>3.25</v>
      </c>
      <c r="H26" s="469" t="s">
        <v>580</v>
      </c>
      <c r="I26" s="470" t="s">
        <v>484</v>
      </c>
      <c r="J26" s="469">
        <v>52.8125</v>
      </c>
      <c r="K26" s="471">
        <v>22.192</v>
      </c>
      <c r="L26" s="471">
        <v>2.38</v>
      </c>
      <c r="M26" s="471">
        <v>1.782</v>
      </c>
      <c r="N26" s="471">
        <v>1.7999999999999999E-2</v>
      </c>
      <c r="O26" s="471">
        <v>0.99</v>
      </c>
      <c r="P26" s="471">
        <v>52.298000000000002</v>
      </c>
      <c r="Q26" s="471">
        <v>4.4999999999999998E-2</v>
      </c>
      <c r="R26" s="466">
        <v>0</v>
      </c>
      <c r="S26" s="466">
        <f t="shared" si="3"/>
        <v>4.4999999999999998E-2</v>
      </c>
      <c r="T26" s="466">
        <f t="shared" si="5"/>
        <v>445.87299999999999</v>
      </c>
      <c r="U26" s="471">
        <v>445.82799999999997</v>
      </c>
      <c r="V26" s="471">
        <f t="shared" si="6"/>
        <v>448.923</v>
      </c>
      <c r="W26" s="471">
        <v>448.07100000000003</v>
      </c>
      <c r="X26" s="695" t="s">
        <v>619</v>
      </c>
      <c r="Y26" s="696"/>
      <c r="Z26" s="22">
        <f t="shared" si="1"/>
        <v>0.45000000000004547</v>
      </c>
      <c r="AA26" s="6">
        <f t="shared" si="2"/>
        <v>450.00000000004547</v>
      </c>
    </row>
    <row r="27" spans="1:27" s="7" customFormat="1" ht="24" customHeight="1">
      <c r="A27" s="487"/>
      <c r="B27" s="488"/>
      <c r="C27" s="488">
        <f>SUM(D8:D26)/1000</f>
        <v>3.504</v>
      </c>
      <c r="D27" s="487"/>
      <c r="E27" s="488"/>
      <c r="F27" s="489"/>
      <c r="G27" s="489"/>
      <c r="H27" s="490"/>
      <c r="I27" s="489"/>
      <c r="J27" s="490"/>
      <c r="K27" s="491"/>
      <c r="L27" s="491"/>
      <c r="M27" s="491"/>
      <c r="N27" s="491"/>
      <c r="O27" s="491"/>
      <c r="P27" s="491"/>
      <c r="Q27" s="491"/>
      <c r="R27" s="488"/>
      <c r="S27" s="488"/>
      <c r="T27" s="488"/>
      <c r="U27" s="491"/>
      <c r="V27" s="491"/>
      <c r="W27" s="491"/>
      <c r="X27" s="491"/>
      <c r="Y27" s="492"/>
      <c r="Z27" s="22"/>
      <c r="AA27" s="6"/>
    </row>
    <row r="28" spans="1:27" s="6" customFormat="1" ht="24" customHeight="1">
      <c r="A28" s="688" t="s">
        <v>627</v>
      </c>
      <c r="B28" s="688"/>
      <c r="C28" s="688"/>
      <c r="D28" s="688"/>
      <c r="E28" s="688"/>
      <c r="F28" s="688"/>
      <c r="G28" s="688"/>
      <c r="H28" s="688"/>
      <c r="I28" s="688"/>
      <c r="J28" s="688"/>
      <c r="K28" s="688"/>
      <c r="L28" s="688"/>
      <c r="M28" s="688"/>
      <c r="N28" s="688"/>
      <c r="O28" s="688"/>
      <c r="P28" s="688"/>
      <c r="Q28" s="688"/>
      <c r="R28" s="688"/>
      <c r="S28" s="688"/>
      <c r="T28" s="493"/>
      <c r="U28" s="493"/>
      <c r="V28" s="493"/>
      <c r="W28" s="493"/>
      <c r="X28" s="493"/>
      <c r="Y28" s="493"/>
    </row>
    <row r="29" spans="1:27" s="6" customFormat="1" ht="24.75" customHeight="1">
      <c r="A29" s="688" t="s">
        <v>628</v>
      </c>
      <c r="B29" s="688"/>
      <c r="C29" s="688"/>
      <c r="D29" s="688"/>
      <c r="E29" s="688"/>
      <c r="F29" s="688"/>
      <c r="G29" s="688"/>
      <c r="H29" s="688"/>
      <c r="I29" s="688"/>
      <c r="J29" s="688"/>
      <c r="K29" s="688"/>
      <c r="L29" s="688"/>
      <c r="M29" s="688"/>
      <c r="N29" s="688"/>
      <c r="O29" s="688"/>
      <c r="P29" s="688"/>
      <c r="Q29" s="688"/>
      <c r="R29" s="688"/>
      <c r="S29" s="493"/>
      <c r="T29" s="493"/>
      <c r="U29" s="493"/>
      <c r="V29" s="493"/>
      <c r="W29" s="493"/>
      <c r="X29" s="493"/>
      <c r="Y29" s="494"/>
    </row>
    <row r="30" spans="1:27" s="6" customFormat="1" ht="24.75" customHeight="1">
      <c r="A30" s="688" t="s">
        <v>629</v>
      </c>
      <c r="B30" s="688"/>
      <c r="C30" s="688"/>
      <c r="D30" s="688"/>
      <c r="E30" s="688"/>
      <c r="F30" s="688"/>
      <c r="G30" s="688"/>
      <c r="H30" s="688"/>
      <c r="I30" s="688"/>
      <c r="J30" s="688"/>
      <c r="K30" s="688"/>
      <c r="L30" s="688"/>
      <c r="M30" s="688"/>
      <c r="N30" s="688"/>
      <c r="O30" s="688"/>
      <c r="P30" s="688"/>
      <c r="Q30" s="688"/>
      <c r="R30" s="688"/>
      <c r="S30" s="493"/>
      <c r="T30" s="493"/>
      <c r="U30" s="493"/>
      <c r="V30" s="493"/>
      <c r="W30" s="493"/>
      <c r="X30" s="493"/>
      <c r="Y30" s="494"/>
    </row>
    <row r="31" spans="1:27" s="6" customFormat="1" ht="39" customHeight="1">
      <c r="A31" s="688" t="s">
        <v>630</v>
      </c>
      <c r="B31" s="688"/>
      <c r="C31" s="688"/>
      <c r="D31" s="688"/>
      <c r="E31" s="688"/>
      <c r="F31" s="688"/>
      <c r="G31" s="688"/>
      <c r="H31" s="688"/>
      <c r="I31" s="688"/>
      <c r="J31" s="688"/>
      <c r="K31" s="688"/>
      <c r="L31" s="688"/>
      <c r="M31" s="688"/>
      <c r="N31" s="688"/>
      <c r="O31" s="688"/>
      <c r="P31" s="688"/>
      <c r="Q31" s="688"/>
      <c r="R31" s="688"/>
      <c r="S31" s="493"/>
      <c r="T31" s="493"/>
      <c r="U31" s="493"/>
      <c r="V31" s="493"/>
      <c r="W31" s="493"/>
      <c r="X31" s="493"/>
      <c r="Y31" s="494"/>
    </row>
    <row r="32" spans="1:27" s="6" customFormat="1" ht="24.75" customHeight="1">
      <c r="A32" s="688" t="s">
        <v>631</v>
      </c>
      <c r="B32" s="688"/>
      <c r="C32" s="688"/>
      <c r="D32" s="688"/>
      <c r="E32" s="688"/>
      <c r="F32" s="688"/>
      <c r="G32" s="688"/>
      <c r="H32" s="688"/>
      <c r="I32" s="688"/>
      <c r="J32" s="688"/>
      <c r="K32" s="688"/>
      <c r="L32" s="688"/>
      <c r="M32" s="688"/>
      <c r="N32" s="688"/>
      <c r="O32" s="688"/>
      <c r="P32" s="688"/>
      <c r="Q32" s="688"/>
      <c r="R32" s="688"/>
      <c r="S32" s="493"/>
      <c r="T32" s="493"/>
      <c r="U32" s="493"/>
      <c r="V32" s="493"/>
      <c r="W32" s="493"/>
      <c r="X32" s="493"/>
      <c r="Y32" s="494"/>
    </row>
    <row r="33" spans="1:25" s="6" customFormat="1" ht="27.75" customHeight="1">
      <c r="A33" s="688" t="s">
        <v>632</v>
      </c>
      <c r="B33" s="688"/>
      <c r="C33" s="688"/>
      <c r="D33" s="688"/>
      <c r="E33" s="688"/>
      <c r="F33" s="688"/>
      <c r="G33" s="688"/>
      <c r="H33" s="688"/>
      <c r="I33" s="688"/>
      <c r="J33" s="688"/>
      <c r="K33" s="688"/>
      <c r="L33" s="688"/>
      <c r="M33" s="688"/>
      <c r="N33" s="688"/>
      <c r="O33" s="688"/>
      <c r="P33" s="688"/>
      <c r="Q33" s="688"/>
      <c r="R33" s="688"/>
      <c r="S33" s="493"/>
      <c r="T33" s="493"/>
      <c r="U33" s="493"/>
      <c r="V33" s="493"/>
      <c r="W33" s="493"/>
      <c r="X33" s="493"/>
      <c r="Y33" s="494"/>
    </row>
    <row r="34" spans="1:25" s="6" customFormat="1" ht="27.75" customHeight="1">
      <c r="A34" s="495"/>
      <c r="B34" s="495"/>
      <c r="C34" s="495"/>
      <c r="D34" s="495"/>
      <c r="E34" s="495"/>
      <c r="F34" s="495"/>
      <c r="G34" s="495"/>
      <c r="H34" s="495"/>
      <c r="I34" s="495"/>
      <c r="J34" s="495"/>
      <c r="K34" s="495"/>
      <c r="L34" s="495"/>
      <c r="M34" s="495"/>
      <c r="N34" s="495"/>
      <c r="O34" s="495"/>
      <c r="P34" s="495"/>
      <c r="Q34" s="495"/>
      <c r="R34" s="495"/>
      <c r="S34" s="493"/>
      <c r="T34" s="493"/>
      <c r="U34" s="493"/>
      <c r="V34" s="493"/>
      <c r="W34" s="493"/>
      <c r="X34" s="493"/>
      <c r="Y34" s="494"/>
    </row>
    <row r="35" spans="1:25" s="6" customFormat="1" ht="27" customHeight="1">
      <c r="A35" s="487"/>
      <c r="B35" s="496"/>
      <c r="C35" s="497"/>
      <c r="D35" s="497"/>
      <c r="E35" s="497"/>
      <c r="F35" s="497"/>
      <c r="G35" s="497"/>
      <c r="H35" s="497"/>
      <c r="I35" s="497"/>
      <c r="J35" s="497"/>
      <c r="K35" s="497"/>
      <c r="L35" s="497"/>
      <c r="M35" s="497"/>
      <c r="N35" s="497"/>
      <c r="O35" s="497"/>
      <c r="P35" s="497"/>
      <c r="Q35" s="497"/>
      <c r="R35" s="497"/>
      <c r="S35" s="689" t="s">
        <v>645</v>
      </c>
      <c r="T35" s="689"/>
      <c r="U35" s="689"/>
      <c r="V35" s="689"/>
      <c r="W35" s="689"/>
      <c r="X35" s="491"/>
      <c r="Y35" s="491"/>
    </row>
    <row r="36" spans="1:25" s="6" customFormat="1" ht="12.75" customHeight="1">
      <c r="A36" s="487"/>
      <c r="B36" s="496"/>
      <c r="C36" s="497"/>
      <c r="D36" s="497"/>
      <c r="E36" s="497"/>
      <c r="F36" s="497"/>
      <c r="G36" s="497"/>
      <c r="H36" s="497"/>
      <c r="I36" s="497"/>
      <c r="J36" s="497"/>
      <c r="K36" s="497"/>
      <c r="L36" s="497"/>
      <c r="M36" s="497"/>
      <c r="N36" s="497"/>
      <c r="O36" s="497"/>
      <c r="P36" s="497"/>
      <c r="Q36" s="497"/>
      <c r="R36" s="497"/>
      <c r="S36" s="689"/>
      <c r="T36" s="689"/>
      <c r="U36" s="689"/>
      <c r="V36" s="689"/>
      <c r="W36" s="689"/>
      <c r="X36" s="491"/>
      <c r="Y36" s="491"/>
    </row>
    <row r="37" spans="1:25" s="6" customFormat="1" ht="48" customHeight="1">
      <c r="A37" s="487"/>
      <c r="B37" s="496"/>
      <c r="C37" s="497"/>
      <c r="D37" s="497"/>
      <c r="E37" s="497"/>
      <c r="F37" s="497"/>
      <c r="G37" s="497"/>
      <c r="H37" s="497"/>
      <c r="I37" s="497"/>
      <c r="J37" s="497"/>
      <c r="K37" s="497"/>
      <c r="L37" s="497"/>
      <c r="M37" s="497"/>
      <c r="N37" s="497"/>
      <c r="O37" s="497"/>
      <c r="P37" s="497"/>
      <c r="Q37" s="497"/>
      <c r="R37" s="497"/>
      <c r="S37" s="689"/>
      <c r="T37" s="689"/>
      <c r="U37" s="689"/>
      <c r="V37" s="689"/>
      <c r="W37" s="689"/>
      <c r="X37" s="491"/>
      <c r="Y37" s="491"/>
    </row>
    <row r="38" spans="1:25" s="6" customFormat="1" ht="32.1" customHeight="1">
      <c r="A38" s="248"/>
      <c r="B38" s="498"/>
      <c r="C38" s="498"/>
      <c r="D38" s="499"/>
      <c r="E38" s="498"/>
      <c r="F38" s="500"/>
      <c r="G38" s="500"/>
      <c r="H38" s="498"/>
      <c r="I38" s="248"/>
      <c r="J38" s="501"/>
      <c r="K38" s="498"/>
      <c r="L38" s="498"/>
      <c r="M38" s="498"/>
      <c r="N38" s="498"/>
      <c r="O38" s="498"/>
      <c r="P38" s="498"/>
      <c r="Q38" s="498"/>
      <c r="R38" s="498"/>
      <c r="S38" s="498"/>
      <c r="T38" s="498"/>
      <c r="U38" s="498"/>
      <c r="V38" s="498"/>
      <c r="W38" s="498"/>
      <c r="X38" s="498"/>
      <c r="Y38" s="498"/>
    </row>
    <row r="39" spans="1:25" s="6" customFormat="1" ht="32.1" customHeight="1">
      <c r="A39" s="248"/>
      <c r="B39" s="498"/>
      <c r="C39" s="498"/>
      <c r="D39" s="499"/>
      <c r="E39" s="498"/>
      <c r="F39" s="500"/>
      <c r="G39" s="500"/>
      <c r="H39" s="498"/>
      <c r="I39" s="248"/>
      <c r="J39" s="501"/>
      <c r="K39" s="498"/>
      <c r="L39" s="498"/>
      <c r="M39" s="498"/>
      <c r="N39" s="498"/>
      <c r="O39" s="498"/>
      <c r="P39" s="498"/>
      <c r="Q39" s="498"/>
      <c r="R39" s="498"/>
      <c r="S39" s="498"/>
      <c r="T39" s="498"/>
      <c r="U39" s="498"/>
      <c r="V39" s="498"/>
      <c r="W39" s="498"/>
      <c r="X39" s="498"/>
      <c r="Y39" s="498"/>
    </row>
    <row r="40" spans="1:25" s="6" customFormat="1" ht="32.1" customHeight="1">
      <c r="A40" s="248"/>
      <c r="B40" s="498"/>
      <c r="C40" s="498"/>
      <c r="D40" s="499"/>
      <c r="E40" s="498"/>
      <c r="F40" s="500"/>
      <c r="G40" s="500"/>
      <c r="H40" s="498"/>
      <c r="I40" s="248"/>
      <c r="J40" s="501"/>
      <c r="K40" s="498"/>
      <c r="L40" s="498"/>
      <c r="M40" s="498"/>
      <c r="N40" s="498"/>
      <c r="O40" s="498"/>
      <c r="P40" s="498"/>
      <c r="Q40" s="498"/>
      <c r="R40" s="498"/>
      <c r="S40" s="498"/>
      <c r="T40" s="498"/>
      <c r="U40" s="498"/>
      <c r="V40" s="498"/>
      <c r="W40" s="498"/>
      <c r="X40" s="498"/>
      <c r="Y40" s="498"/>
    </row>
    <row r="41" spans="1:25" s="6" customFormat="1" ht="32.1" customHeight="1">
      <c r="A41" s="248"/>
      <c r="B41" s="498"/>
      <c r="C41" s="498"/>
      <c r="D41" s="499"/>
      <c r="E41" s="498"/>
      <c r="F41" s="500"/>
      <c r="G41" s="500"/>
      <c r="H41" s="498"/>
      <c r="I41" s="248"/>
      <c r="J41" s="501"/>
      <c r="K41" s="498"/>
      <c r="L41" s="498"/>
      <c r="M41" s="498"/>
      <c r="N41" s="498"/>
      <c r="O41" s="498"/>
      <c r="P41" s="498"/>
      <c r="Q41" s="498"/>
      <c r="R41" s="498"/>
      <c r="S41" s="498"/>
      <c r="T41" s="498"/>
      <c r="U41" s="498"/>
      <c r="V41" s="498"/>
      <c r="W41" s="498"/>
      <c r="X41" s="498"/>
      <c r="Y41" s="498"/>
    </row>
    <row r="42" spans="1:25" s="6" customFormat="1" ht="32.1" customHeight="1">
      <c r="A42" s="248"/>
      <c r="B42" s="498"/>
      <c r="C42" s="498"/>
      <c r="D42" s="499"/>
      <c r="E42" s="498"/>
      <c r="F42" s="500"/>
      <c r="G42" s="500"/>
      <c r="H42" s="498"/>
      <c r="I42" s="248"/>
      <c r="J42" s="501"/>
      <c r="K42" s="498"/>
      <c r="L42" s="498"/>
      <c r="M42" s="498"/>
      <c r="N42" s="498"/>
      <c r="O42" s="498"/>
      <c r="P42" s="498"/>
      <c r="Q42" s="498"/>
      <c r="R42" s="498"/>
      <c r="S42" s="498"/>
      <c r="T42" s="498"/>
      <c r="U42" s="498"/>
      <c r="V42" s="498"/>
      <c r="W42" s="498"/>
      <c r="X42" s="498"/>
      <c r="Y42" s="498"/>
    </row>
    <row r="43" spans="1:25" s="6" customFormat="1" ht="32.1" customHeight="1">
      <c r="A43" s="248"/>
      <c r="B43" s="498"/>
      <c r="C43" s="498"/>
      <c r="D43" s="499"/>
      <c r="E43" s="498"/>
      <c r="F43" s="500"/>
      <c r="G43" s="500"/>
      <c r="H43" s="498"/>
      <c r="I43" s="248"/>
      <c r="J43" s="501"/>
      <c r="K43" s="498"/>
      <c r="L43" s="498"/>
      <c r="M43" s="498"/>
      <c r="N43" s="498"/>
      <c r="O43" s="498"/>
      <c r="P43" s="498"/>
      <c r="Q43" s="498"/>
      <c r="R43" s="498"/>
      <c r="S43" s="498"/>
      <c r="T43" s="498"/>
      <c r="U43" s="498"/>
      <c r="V43" s="498"/>
      <c r="W43" s="498"/>
      <c r="X43" s="498"/>
      <c r="Y43" s="498"/>
    </row>
    <row r="44" spans="1:25" s="6" customFormat="1" ht="32.1" customHeight="1">
      <c r="A44" s="248"/>
      <c r="B44" s="498"/>
      <c r="C44" s="498"/>
      <c r="D44" s="499"/>
      <c r="E44" s="498"/>
      <c r="F44" s="500"/>
      <c r="G44" s="500"/>
      <c r="H44" s="498"/>
      <c r="I44" s="248"/>
      <c r="J44" s="501"/>
      <c r="K44" s="498"/>
      <c r="L44" s="498"/>
      <c r="M44" s="498"/>
      <c r="N44" s="498"/>
      <c r="O44" s="498"/>
      <c r="P44" s="498"/>
      <c r="Q44" s="498"/>
      <c r="R44" s="498"/>
      <c r="S44" s="498"/>
      <c r="T44" s="498"/>
      <c r="U44" s="498"/>
      <c r="V44" s="498"/>
      <c r="W44" s="498"/>
      <c r="X44" s="498"/>
      <c r="Y44" s="498"/>
    </row>
    <row r="45" spans="1:25" s="6" customFormat="1" ht="32.1" customHeight="1">
      <c r="A45" s="248"/>
      <c r="B45" s="498"/>
      <c r="C45" s="498"/>
      <c r="D45" s="499"/>
      <c r="E45" s="498"/>
      <c r="F45" s="500"/>
      <c r="G45" s="500"/>
      <c r="H45" s="498"/>
      <c r="I45" s="248"/>
      <c r="J45" s="501"/>
      <c r="K45" s="498"/>
      <c r="L45" s="498"/>
      <c r="M45" s="498"/>
      <c r="N45" s="498"/>
      <c r="O45" s="498"/>
      <c r="P45" s="498"/>
      <c r="Q45" s="498"/>
      <c r="R45" s="498"/>
      <c r="S45" s="498"/>
      <c r="T45" s="498"/>
      <c r="U45" s="498"/>
      <c r="V45" s="498"/>
      <c r="W45" s="498"/>
      <c r="X45" s="498"/>
      <c r="Y45" s="498"/>
    </row>
    <row r="46" spans="1:25" s="6" customFormat="1" ht="32.1" customHeight="1">
      <c r="A46" s="248"/>
      <c r="B46" s="498"/>
      <c r="C46" s="498"/>
      <c r="D46" s="499"/>
      <c r="E46" s="498"/>
      <c r="F46" s="500"/>
      <c r="G46" s="500"/>
      <c r="H46" s="498"/>
      <c r="I46" s="248"/>
      <c r="J46" s="501"/>
      <c r="K46" s="498"/>
      <c r="L46" s="498"/>
      <c r="M46" s="498"/>
      <c r="N46" s="498"/>
      <c r="O46" s="498"/>
      <c r="P46" s="498"/>
      <c r="Q46" s="498"/>
      <c r="R46" s="498"/>
      <c r="S46" s="498"/>
      <c r="T46" s="498"/>
      <c r="U46" s="498"/>
      <c r="V46" s="498"/>
      <c r="W46" s="498"/>
      <c r="X46" s="498"/>
      <c r="Y46" s="498"/>
    </row>
    <row r="47" spans="1:25" s="6" customFormat="1" ht="32.1" customHeight="1">
      <c r="A47" s="248"/>
      <c r="B47" s="498"/>
      <c r="C47" s="498"/>
      <c r="D47" s="499"/>
      <c r="E47" s="498"/>
      <c r="F47" s="500"/>
      <c r="G47" s="500"/>
      <c r="H47" s="498"/>
      <c r="I47" s="248"/>
      <c r="J47" s="501"/>
      <c r="K47" s="498"/>
      <c r="L47" s="498"/>
      <c r="M47" s="498"/>
      <c r="N47" s="498"/>
      <c r="O47" s="498"/>
      <c r="P47" s="498"/>
      <c r="Q47" s="498"/>
      <c r="R47" s="498"/>
      <c r="S47" s="498"/>
      <c r="T47" s="498"/>
      <c r="U47" s="498"/>
      <c r="V47" s="498"/>
      <c r="W47" s="498"/>
      <c r="X47" s="498"/>
      <c r="Y47" s="498"/>
    </row>
  </sheetData>
  <mergeCells count="40">
    <mergeCell ref="A6:A7"/>
    <mergeCell ref="B6:D6"/>
    <mergeCell ref="E6:P6"/>
    <mergeCell ref="Q6:S6"/>
    <mergeCell ref="T6:U6"/>
    <mergeCell ref="A1:Y1"/>
    <mergeCell ref="A2:Y2"/>
    <mergeCell ref="A3:Y3"/>
    <mergeCell ref="A4:Y4"/>
    <mergeCell ref="A5:F5"/>
    <mergeCell ref="V6:W6"/>
    <mergeCell ref="X6:Y7"/>
    <mergeCell ref="X9:Y9"/>
    <mergeCell ref="X10:Y10"/>
    <mergeCell ref="I11:P11"/>
    <mergeCell ref="X11:Y11"/>
    <mergeCell ref="I23:P23"/>
    <mergeCell ref="X23:Y23"/>
    <mergeCell ref="I13:P13"/>
    <mergeCell ref="X13:Y13"/>
    <mergeCell ref="X14:Y14"/>
    <mergeCell ref="I15:P15"/>
    <mergeCell ref="X15:Y15"/>
    <mergeCell ref="I17:P17"/>
    <mergeCell ref="X17:Y17"/>
    <mergeCell ref="I19:P19"/>
    <mergeCell ref="X19:Y19"/>
    <mergeCell ref="I21:P21"/>
    <mergeCell ref="X21:Y21"/>
    <mergeCell ref="X22:Y22"/>
    <mergeCell ref="X25:Y25"/>
    <mergeCell ref="X26:Y26"/>
    <mergeCell ref="A28:S28"/>
    <mergeCell ref="A29:R29"/>
    <mergeCell ref="A30:R30"/>
    <mergeCell ref="A31:R31"/>
    <mergeCell ref="A32:R32"/>
    <mergeCell ref="A33:R33"/>
    <mergeCell ref="S35:W37"/>
    <mergeCell ref="I25:P25"/>
  </mergeCells>
  <printOptions horizontalCentered="1"/>
  <pageMargins left="0.39370078740157483" right="0.31496062992125984" top="0.74803149606299213" bottom="0.74803149606299213" header="0.31496062992125984" footer="0.31496062992125984"/>
  <pageSetup paperSize="9" scale="39" orientation="landscape" errors="blank" verticalDpi="360" r:id="rId1"/>
  <headerFooter alignWithMargins="0"/>
</worksheet>
</file>

<file path=xl/worksheets/sheet25.xml><?xml version="1.0" encoding="utf-8"?>
<worksheet xmlns="http://schemas.openxmlformats.org/spreadsheetml/2006/main" xmlns:r="http://schemas.openxmlformats.org/officeDocument/2006/relationships">
  <sheetPr>
    <tabColor rgb="FF92D050"/>
  </sheetPr>
  <dimension ref="A1:Y30"/>
  <sheetViews>
    <sheetView view="pageBreakPreview" zoomScale="70" zoomScaleSheetLayoutView="70" workbookViewId="0">
      <selection activeCell="N25" sqref="N25"/>
    </sheetView>
  </sheetViews>
  <sheetFormatPr defaultColWidth="9.140625" defaultRowHeight="12.75"/>
  <cols>
    <col min="1" max="1" width="4.42578125" style="509" customWidth="1"/>
    <col min="2" max="2" width="9.28515625" style="509" customWidth="1"/>
    <col min="3" max="3" width="10.85546875" style="510" customWidth="1"/>
    <col min="4" max="4" width="11.85546875" style="510" customWidth="1"/>
    <col min="5" max="5" width="11.7109375" style="510" customWidth="1"/>
    <col min="6" max="6" width="12.140625" style="509" customWidth="1"/>
    <col min="7" max="7" width="9" style="509" customWidth="1"/>
    <col min="8" max="8" width="7.42578125" style="509" customWidth="1"/>
    <col min="9" max="9" width="12.7109375" style="509" bestFit="1" customWidth="1"/>
    <col min="10" max="10" width="12.7109375" style="509" customWidth="1"/>
    <col min="11" max="11" width="12.7109375" style="511" customWidth="1"/>
    <col min="12" max="14" width="12.7109375" style="512" customWidth="1"/>
    <col min="15" max="15" width="10.5703125" style="509" customWidth="1"/>
    <col min="16" max="16" width="12.28515625" style="509" customWidth="1"/>
    <col min="17" max="17" width="10.42578125" style="512" customWidth="1"/>
    <col min="18" max="18" width="12.85546875" style="509" customWidth="1"/>
    <col min="19" max="19" width="8.140625" style="509" customWidth="1"/>
    <col min="20" max="23" width="10.5703125" style="509" customWidth="1"/>
    <col min="24" max="24" width="26.5703125" style="509" customWidth="1"/>
    <col min="25" max="16384" width="9.140625" style="509"/>
  </cols>
  <sheetData>
    <row r="1" spans="1:25" s="2" customFormat="1" ht="25.5" customHeight="1">
      <c r="A1" s="569" t="s">
        <v>562</v>
      </c>
      <c r="B1" s="569"/>
      <c r="C1" s="569"/>
      <c r="D1" s="569"/>
      <c r="E1" s="569"/>
      <c r="F1" s="569"/>
      <c r="G1" s="569"/>
      <c r="H1" s="569"/>
      <c r="I1" s="569"/>
      <c r="J1" s="569"/>
      <c r="K1" s="569"/>
      <c r="L1" s="569"/>
      <c r="M1" s="569"/>
      <c r="N1" s="569"/>
      <c r="O1" s="569"/>
      <c r="P1" s="569"/>
      <c r="Q1" s="569"/>
      <c r="R1" s="569"/>
      <c r="S1" s="569"/>
      <c r="T1" s="569"/>
      <c r="U1" s="569"/>
      <c r="V1" s="569"/>
      <c r="W1" s="569"/>
      <c r="X1" s="569"/>
    </row>
    <row r="2" spans="1:25"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5" s="85" customFormat="1" ht="15.75" customHeight="1">
      <c r="A3" s="570" t="s">
        <v>418</v>
      </c>
      <c r="B3" s="570"/>
      <c r="C3" s="570"/>
      <c r="D3" s="570"/>
      <c r="E3" s="570"/>
      <c r="F3" s="570"/>
      <c r="G3" s="570"/>
      <c r="H3" s="570"/>
      <c r="I3" s="570"/>
      <c r="J3" s="570"/>
      <c r="K3" s="570"/>
      <c r="L3" s="570"/>
      <c r="M3" s="570"/>
      <c r="N3" s="570"/>
      <c r="O3" s="570"/>
      <c r="P3" s="570"/>
      <c r="Q3" s="570"/>
      <c r="R3" s="570"/>
      <c r="S3" s="570"/>
      <c r="T3" s="570"/>
      <c r="U3" s="570"/>
      <c r="V3" s="570"/>
      <c r="W3" s="570"/>
      <c r="X3" s="570"/>
    </row>
    <row r="4" spans="1:25" s="3" customFormat="1" ht="21.95" customHeight="1">
      <c r="A4" s="572" t="s">
        <v>633</v>
      </c>
      <c r="B4" s="572"/>
      <c r="C4" s="572"/>
      <c r="D4" s="572"/>
      <c r="E4" s="572"/>
      <c r="F4" s="572"/>
      <c r="G4" s="572"/>
      <c r="H4" s="572"/>
      <c r="I4" s="572"/>
      <c r="J4" s="572"/>
      <c r="K4" s="572"/>
      <c r="L4" s="572"/>
      <c r="M4" s="572"/>
      <c r="N4" s="572"/>
      <c r="O4" s="572"/>
      <c r="P4" s="572"/>
      <c r="Q4" s="572"/>
      <c r="R4" s="572"/>
      <c r="S4" s="572"/>
      <c r="T4" s="572"/>
      <c r="U4" s="572"/>
      <c r="V4" s="572"/>
      <c r="W4" s="572"/>
      <c r="X4" s="572"/>
    </row>
    <row r="5" spans="1:25" s="3" customFormat="1" ht="30.75" customHeight="1">
      <c r="A5" s="594" t="s">
        <v>0</v>
      </c>
      <c r="B5" s="594" t="s">
        <v>634</v>
      </c>
      <c r="C5" s="594" t="s">
        <v>1</v>
      </c>
      <c r="D5" s="594"/>
      <c r="E5" s="594"/>
      <c r="F5" s="594" t="s">
        <v>2</v>
      </c>
      <c r="G5" s="594"/>
      <c r="H5" s="594"/>
      <c r="I5" s="594"/>
      <c r="J5" s="594"/>
      <c r="K5" s="594"/>
      <c r="L5" s="594"/>
      <c r="M5" s="594"/>
      <c r="N5" s="594"/>
      <c r="O5" s="594"/>
      <c r="P5" s="594"/>
      <c r="Q5" s="594" t="s">
        <v>37</v>
      </c>
      <c r="R5" s="594"/>
      <c r="S5" s="594"/>
      <c r="T5" s="592" t="s">
        <v>36</v>
      </c>
      <c r="U5" s="592"/>
      <c r="V5" s="592" t="s">
        <v>3</v>
      </c>
      <c r="W5" s="592"/>
      <c r="X5" s="592" t="s">
        <v>4</v>
      </c>
    </row>
    <row r="6" spans="1:25" s="3" customFormat="1" ht="50.25" customHeight="1">
      <c r="A6" s="594"/>
      <c r="B6" s="594"/>
      <c r="C6" s="413" t="s">
        <v>29</v>
      </c>
      <c r="D6" s="413" t="s">
        <v>265</v>
      </c>
      <c r="E6" s="413" t="s">
        <v>6</v>
      </c>
      <c r="F6" s="413" t="s">
        <v>7</v>
      </c>
      <c r="G6" s="413" t="s">
        <v>27</v>
      </c>
      <c r="H6" s="136" t="s">
        <v>282</v>
      </c>
      <c r="I6" s="137" t="s">
        <v>9</v>
      </c>
      <c r="J6" s="413" t="s">
        <v>10</v>
      </c>
      <c r="K6" s="261" t="s">
        <v>635</v>
      </c>
      <c r="L6" s="137" t="s">
        <v>636</v>
      </c>
      <c r="M6" s="137" t="s">
        <v>17</v>
      </c>
      <c r="N6" s="137" t="s">
        <v>13</v>
      </c>
      <c r="O6" s="137" t="s">
        <v>26</v>
      </c>
      <c r="P6" s="413" t="s">
        <v>14</v>
      </c>
      <c r="Q6" s="137" t="s">
        <v>35</v>
      </c>
      <c r="R6" s="413" t="s">
        <v>30</v>
      </c>
      <c r="S6" s="413" t="s">
        <v>25</v>
      </c>
      <c r="T6" s="137" t="s">
        <v>287</v>
      </c>
      <c r="U6" s="137" t="s">
        <v>301</v>
      </c>
      <c r="V6" s="137" t="s">
        <v>302</v>
      </c>
      <c r="W6" s="137" t="s">
        <v>290</v>
      </c>
      <c r="X6" s="592"/>
    </row>
    <row r="7" spans="1:25" s="3" customFormat="1" ht="25.5" customHeight="1">
      <c r="A7" s="413">
        <v>1</v>
      </c>
      <c r="B7" s="413"/>
      <c r="C7" s="413">
        <v>2</v>
      </c>
      <c r="D7" s="413">
        <v>3</v>
      </c>
      <c r="E7" s="413">
        <v>4</v>
      </c>
      <c r="F7" s="413">
        <v>5</v>
      </c>
      <c r="G7" s="413">
        <v>6</v>
      </c>
      <c r="H7" s="413">
        <v>7</v>
      </c>
      <c r="I7" s="413">
        <v>8</v>
      </c>
      <c r="J7" s="413">
        <v>9</v>
      </c>
      <c r="K7" s="413">
        <v>10</v>
      </c>
      <c r="L7" s="413">
        <v>11</v>
      </c>
      <c r="M7" s="413">
        <v>12</v>
      </c>
      <c r="N7" s="413">
        <v>13</v>
      </c>
      <c r="O7" s="413">
        <v>14</v>
      </c>
      <c r="P7" s="413">
        <v>15</v>
      </c>
      <c r="Q7" s="413">
        <v>16</v>
      </c>
      <c r="R7" s="413">
        <v>17</v>
      </c>
      <c r="S7" s="413">
        <v>18</v>
      </c>
      <c r="T7" s="413">
        <v>19</v>
      </c>
      <c r="U7" s="413">
        <v>20</v>
      </c>
      <c r="V7" s="413">
        <v>21</v>
      </c>
      <c r="W7" s="413">
        <v>22</v>
      </c>
      <c r="X7" s="413">
        <v>23</v>
      </c>
    </row>
    <row r="8" spans="1:25" s="7" customFormat="1" ht="48.75" customHeight="1">
      <c r="A8" s="424">
        <v>1</v>
      </c>
      <c r="B8" s="424"/>
      <c r="C8" s="425">
        <v>347</v>
      </c>
      <c r="D8" s="425">
        <v>347.55</v>
      </c>
      <c r="E8" s="234">
        <v>550</v>
      </c>
      <c r="F8" s="425">
        <v>51.68</v>
      </c>
      <c r="G8" s="235">
        <v>12.7</v>
      </c>
      <c r="H8" s="235">
        <v>3.25</v>
      </c>
      <c r="I8" s="141" t="s">
        <v>637</v>
      </c>
      <c r="J8" s="235" t="s">
        <v>16</v>
      </c>
      <c r="K8" s="411">
        <v>51.84</v>
      </c>
      <c r="L8" s="412">
        <v>21.891999999999999</v>
      </c>
      <c r="M8" s="412">
        <v>2.3679999999999999</v>
      </c>
      <c r="N8" s="412">
        <v>1.7769999999999999</v>
      </c>
      <c r="O8" s="412">
        <v>1.0049999999999999</v>
      </c>
      <c r="P8" s="412">
        <v>52.081000000000003</v>
      </c>
      <c r="Q8" s="412">
        <v>5.7000000000000002E-2</v>
      </c>
      <c r="R8" s="235">
        <v>0</v>
      </c>
      <c r="S8" s="425">
        <v>5.7000000000000002E-2</v>
      </c>
      <c r="T8" s="425">
        <v>446.46</v>
      </c>
      <c r="U8" s="412">
        <v>446.40300000000002</v>
      </c>
      <c r="V8" s="412">
        <v>449.71</v>
      </c>
      <c r="W8" s="412">
        <v>449.65300000000002</v>
      </c>
      <c r="X8" s="410" t="s">
        <v>638</v>
      </c>
    </row>
    <row r="9" spans="1:25" s="7" customFormat="1" ht="44.25" customHeight="1">
      <c r="A9" s="424"/>
      <c r="B9" s="424"/>
      <c r="C9" s="425"/>
      <c r="D9" s="425"/>
      <c r="E9" s="234"/>
      <c r="F9" s="709"/>
      <c r="G9" s="709"/>
      <c r="H9" s="235"/>
      <c r="I9" s="141"/>
      <c r="J9" s="141"/>
      <c r="K9" s="411"/>
      <c r="L9" s="412"/>
      <c r="M9" s="412"/>
      <c r="N9" s="412"/>
      <c r="O9" s="506" t="s">
        <v>639</v>
      </c>
      <c r="P9" s="506"/>
      <c r="Q9" s="412"/>
      <c r="R9" s="425"/>
      <c r="S9" s="425"/>
      <c r="T9" s="425"/>
      <c r="U9" s="412"/>
      <c r="V9" s="412"/>
      <c r="W9" s="412"/>
      <c r="X9" s="410"/>
    </row>
    <row r="10" spans="1:25" s="7" customFormat="1" ht="56.25" customHeight="1">
      <c r="A10" s="424">
        <v>3</v>
      </c>
      <c r="B10" s="424"/>
      <c r="C10" s="425">
        <v>348.3</v>
      </c>
      <c r="D10" s="425">
        <v>348.65</v>
      </c>
      <c r="E10" s="234">
        <v>350</v>
      </c>
      <c r="F10" s="425">
        <v>51.58</v>
      </c>
      <c r="G10" s="235">
        <v>14.4</v>
      </c>
      <c r="H10" s="235">
        <v>3.25</v>
      </c>
      <c r="I10" s="141" t="s">
        <v>637</v>
      </c>
      <c r="J10" s="235" t="s">
        <v>153</v>
      </c>
      <c r="K10" s="411">
        <v>52.08</v>
      </c>
      <c r="L10" s="412">
        <v>21.667000000000002</v>
      </c>
      <c r="M10" s="412">
        <v>2.4039999999999999</v>
      </c>
      <c r="N10" s="412">
        <v>1.794</v>
      </c>
      <c r="O10" s="412">
        <v>1.0149999999999999</v>
      </c>
      <c r="P10" s="412">
        <v>52.851999999999997</v>
      </c>
      <c r="Q10" s="412">
        <v>3.5999999999999997E-2</v>
      </c>
      <c r="R10" s="425">
        <v>0</v>
      </c>
      <c r="S10" s="425">
        <v>3.5999999999999997E-2</v>
      </c>
      <c r="T10" s="425">
        <v>446.29199999999997</v>
      </c>
      <c r="U10" s="412">
        <v>446.29199999999997</v>
      </c>
      <c r="V10" s="412">
        <v>449.57799999999997</v>
      </c>
      <c r="W10" s="412">
        <v>449.54300000000001</v>
      </c>
      <c r="X10" s="28" t="s">
        <v>640</v>
      </c>
    </row>
    <row r="11" spans="1:25" s="7" customFormat="1" ht="16.5">
      <c r="A11" s="423"/>
      <c r="B11" s="423"/>
      <c r="C11" s="240"/>
      <c r="D11" s="240"/>
      <c r="F11" s="240"/>
      <c r="G11" s="241"/>
      <c r="H11" s="241"/>
      <c r="I11" s="242"/>
      <c r="J11" s="242"/>
      <c r="K11" s="171"/>
      <c r="L11" s="406"/>
      <c r="M11" s="406"/>
      <c r="N11" s="406"/>
      <c r="O11" s="710"/>
      <c r="P11" s="710"/>
      <c r="Q11" s="406"/>
      <c r="R11" s="241"/>
      <c r="S11" s="240"/>
      <c r="T11" s="240"/>
      <c r="U11" s="406"/>
      <c r="V11" s="406"/>
      <c r="W11" s="406"/>
      <c r="X11" s="406"/>
    </row>
    <row r="12" spans="1:25" s="7" customFormat="1" ht="16.5">
      <c r="A12" s="423"/>
      <c r="B12" s="711" t="s">
        <v>641</v>
      </c>
      <c r="C12" s="711"/>
      <c r="D12" s="711"/>
      <c r="E12" s="711"/>
      <c r="F12" s="712"/>
      <c r="G12" s="712"/>
      <c r="H12" s="712"/>
      <c r="I12" s="712"/>
      <c r="J12" s="712"/>
      <c r="K12" s="507"/>
      <c r="L12" s="507"/>
      <c r="M12" s="507"/>
      <c r="N12" s="507"/>
      <c r="O12" s="507"/>
      <c r="P12" s="507"/>
      <c r="Q12" s="507"/>
      <c r="R12" s="240"/>
      <c r="S12" s="240"/>
      <c r="T12" s="240"/>
      <c r="U12" s="406"/>
      <c r="V12" s="406"/>
      <c r="W12" s="406"/>
      <c r="X12" s="406"/>
    </row>
    <row r="13" spans="1:25" s="7" customFormat="1" ht="39.75" customHeight="1">
      <c r="A13" s="643" t="s">
        <v>642</v>
      </c>
      <c r="B13" s="643"/>
      <c r="C13" s="643"/>
      <c r="D13" s="643"/>
      <c r="E13" s="643"/>
      <c r="F13" s="643"/>
      <c r="G13" s="643"/>
      <c r="H13" s="643"/>
      <c r="I13" s="643"/>
      <c r="J13" s="643"/>
      <c r="K13" s="643"/>
      <c r="L13" s="643"/>
      <c r="M13" s="643"/>
      <c r="N13" s="643"/>
      <c r="O13" s="643"/>
      <c r="P13" s="643"/>
      <c r="Q13" s="643"/>
      <c r="R13" s="643"/>
      <c r="S13" s="643"/>
      <c r="T13" s="643"/>
      <c r="U13" s="643"/>
      <c r="V13" s="643"/>
      <c r="W13" s="643"/>
      <c r="X13" s="643"/>
      <c r="Y13" s="643"/>
    </row>
    <row r="14" spans="1:25" s="7" customFormat="1" ht="39.75" customHeight="1">
      <c r="A14" s="417"/>
      <c r="B14" s="417"/>
      <c r="C14" s="417"/>
      <c r="D14" s="417"/>
      <c r="E14" s="417"/>
      <c r="F14" s="417"/>
      <c r="G14" s="417"/>
      <c r="H14" s="417"/>
      <c r="I14" s="417"/>
      <c r="J14" s="417"/>
      <c r="K14" s="417"/>
      <c r="L14" s="417"/>
      <c r="M14" s="417"/>
      <c r="N14" s="417"/>
      <c r="O14" s="417"/>
      <c r="P14" s="417"/>
      <c r="Q14" s="417"/>
      <c r="R14" s="417"/>
      <c r="S14" s="417"/>
      <c r="T14" s="417"/>
      <c r="U14" s="417"/>
      <c r="V14" s="417"/>
      <c r="W14" s="417"/>
      <c r="X14" s="417"/>
      <c r="Y14" s="417"/>
    </row>
    <row r="15" spans="1:25" s="7" customFormat="1" ht="31.5" customHeight="1">
      <c r="C15" s="358"/>
      <c r="D15" s="577" t="s">
        <v>643</v>
      </c>
      <c r="E15" s="577"/>
      <c r="F15" s="577"/>
      <c r="G15" s="577"/>
      <c r="H15" s="577"/>
      <c r="I15" s="237"/>
      <c r="J15" s="237"/>
      <c r="K15" s="508"/>
      <c r="L15" s="237"/>
      <c r="M15" s="237"/>
      <c r="N15" s="237"/>
      <c r="O15" s="577" t="s">
        <v>644</v>
      </c>
      <c r="P15" s="577"/>
      <c r="Q15" s="577"/>
      <c r="R15" s="237"/>
      <c r="S15" s="577"/>
      <c r="T15" s="577"/>
      <c r="U15" s="577"/>
      <c r="V15" s="577"/>
      <c r="W15" s="577"/>
      <c r="X15" s="409"/>
    </row>
    <row r="16" spans="1:25" s="7" customFormat="1" ht="32.1" customHeight="1">
      <c r="C16" s="358"/>
      <c r="D16" s="577"/>
      <c r="E16" s="577"/>
      <c r="F16" s="577"/>
      <c r="G16" s="577"/>
      <c r="H16" s="577"/>
      <c r="I16" s="237"/>
      <c r="J16" s="237"/>
      <c r="K16" s="508"/>
      <c r="L16" s="237"/>
      <c r="M16" s="237"/>
      <c r="N16" s="237"/>
      <c r="O16" s="577"/>
      <c r="P16" s="577"/>
      <c r="Q16" s="577"/>
      <c r="R16" s="237"/>
      <c r="S16" s="577"/>
      <c r="T16" s="577"/>
      <c r="U16" s="577"/>
      <c r="V16" s="577"/>
      <c r="W16" s="577"/>
      <c r="X16" s="409"/>
    </row>
    <row r="17" spans="3:24" s="7" customFormat="1" ht="32.1" customHeight="1">
      <c r="C17" s="358"/>
      <c r="D17" s="577"/>
      <c r="E17" s="577"/>
      <c r="F17" s="577"/>
      <c r="G17" s="577"/>
      <c r="H17" s="577"/>
      <c r="I17" s="237"/>
      <c r="J17" s="237"/>
      <c r="K17" s="508"/>
      <c r="L17" s="237"/>
      <c r="M17" s="237"/>
      <c r="N17" s="237"/>
      <c r="O17" s="577"/>
      <c r="P17" s="577"/>
      <c r="Q17" s="577"/>
      <c r="R17" s="237"/>
      <c r="S17" s="577"/>
      <c r="T17" s="577"/>
      <c r="U17" s="577"/>
      <c r="V17" s="577"/>
      <c r="W17" s="577"/>
      <c r="X17" s="409"/>
    </row>
    <row r="18" spans="3:24" s="7" customFormat="1" ht="44.25" customHeight="1">
      <c r="C18" s="66"/>
      <c r="D18" s="66"/>
      <c r="E18" s="9"/>
      <c r="F18" s="66"/>
      <c r="G18" s="10"/>
      <c r="H18" s="10"/>
      <c r="I18" s="66"/>
      <c r="J18" s="66"/>
      <c r="K18" s="10"/>
      <c r="L18" s="66"/>
      <c r="M18" s="66"/>
      <c r="N18" s="66"/>
      <c r="O18" s="238"/>
      <c r="P18" s="16"/>
      <c r="Q18" s="238"/>
      <c r="R18" s="238"/>
      <c r="S18" s="238"/>
      <c r="T18" s="238"/>
      <c r="U18" s="66"/>
      <c r="V18" s="66"/>
      <c r="W18" s="66"/>
      <c r="X18" s="66"/>
    </row>
    <row r="19" spans="3:24" s="7" customFormat="1" ht="32.1" customHeight="1">
      <c r="C19" s="66"/>
      <c r="D19" s="66"/>
      <c r="E19" s="9"/>
      <c r="F19" s="66"/>
      <c r="G19" s="10"/>
      <c r="H19" s="10"/>
      <c r="I19" s="66"/>
      <c r="J19" s="66"/>
      <c r="K19" s="10"/>
      <c r="L19" s="66"/>
      <c r="M19" s="66"/>
      <c r="N19" s="66"/>
      <c r="O19" s="66"/>
      <c r="P19" s="66"/>
      <c r="Q19" s="66"/>
      <c r="R19" s="66"/>
      <c r="S19" s="66"/>
      <c r="T19" s="66"/>
      <c r="U19" s="66"/>
      <c r="V19" s="66"/>
      <c r="W19" s="66"/>
      <c r="X19" s="66"/>
    </row>
    <row r="20" spans="3:24" s="7" customFormat="1" ht="32.1" customHeight="1">
      <c r="C20" s="66"/>
      <c r="D20" s="66"/>
      <c r="E20" s="9"/>
      <c r="F20" s="66"/>
      <c r="G20" s="10"/>
      <c r="H20" s="10"/>
      <c r="I20" s="66"/>
      <c r="J20" s="66"/>
      <c r="K20" s="10"/>
      <c r="L20" s="66"/>
      <c r="M20" s="66"/>
      <c r="N20" s="66"/>
      <c r="O20" s="66"/>
      <c r="P20" s="66"/>
      <c r="Q20" s="66"/>
      <c r="R20" s="66"/>
      <c r="S20" s="66"/>
      <c r="T20" s="66"/>
      <c r="U20" s="66"/>
      <c r="V20" s="66"/>
      <c r="W20" s="66"/>
      <c r="X20" s="66"/>
    </row>
    <row r="21" spans="3:24" s="7" customFormat="1" ht="32.1" customHeight="1">
      <c r="C21" s="66"/>
      <c r="D21" s="66"/>
      <c r="E21" s="9"/>
      <c r="F21" s="66"/>
      <c r="G21" s="10"/>
      <c r="H21" s="10"/>
      <c r="I21" s="66"/>
      <c r="J21" s="66"/>
      <c r="K21" s="10"/>
      <c r="L21" s="66"/>
      <c r="M21" s="66"/>
      <c r="N21" s="66"/>
      <c r="O21" s="66"/>
      <c r="P21" s="66"/>
      <c r="Q21" s="66"/>
      <c r="R21" s="66"/>
      <c r="S21" s="66"/>
      <c r="T21" s="66"/>
      <c r="U21" s="66"/>
      <c r="V21" s="66"/>
      <c r="W21" s="66"/>
      <c r="X21" s="66"/>
    </row>
    <row r="22" spans="3:24" s="7" customFormat="1" ht="32.1" customHeight="1">
      <c r="C22" s="66"/>
      <c r="D22" s="66"/>
      <c r="E22" s="9"/>
      <c r="F22" s="66"/>
      <c r="G22" s="10"/>
      <c r="H22" s="10"/>
      <c r="I22" s="66"/>
      <c r="J22" s="66"/>
      <c r="K22" s="10"/>
      <c r="L22" s="66"/>
      <c r="M22" s="66"/>
      <c r="N22" s="66"/>
      <c r="O22" s="66"/>
      <c r="P22" s="66"/>
      <c r="Q22" s="66"/>
      <c r="R22" s="66"/>
      <c r="S22" s="66"/>
      <c r="T22" s="66"/>
      <c r="U22" s="66"/>
      <c r="V22" s="66"/>
      <c r="W22" s="66"/>
      <c r="X22" s="66"/>
    </row>
    <row r="23" spans="3:24" s="7" customFormat="1" ht="32.1" customHeight="1">
      <c r="C23" s="66"/>
      <c r="D23" s="66"/>
      <c r="E23" s="9"/>
      <c r="F23" s="66"/>
      <c r="G23" s="10"/>
      <c r="H23" s="10"/>
      <c r="I23" s="66"/>
      <c r="J23" s="66"/>
      <c r="K23" s="10"/>
      <c r="L23" s="66"/>
      <c r="M23" s="66"/>
      <c r="N23" s="66"/>
      <c r="O23" s="66"/>
      <c r="P23" s="66"/>
      <c r="Q23" s="66"/>
      <c r="R23" s="66"/>
      <c r="S23" s="66"/>
      <c r="T23" s="66"/>
      <c r="U23" s="66"/>
      <c r="V23" s="66"/>
      <c r="W23" s="66"/>
      <c r="X23" s="66"/>
    </row>
    <row r="24" spans="3:24" s="7" customFormat="1" ht="32.1" customHeight="1">
      <c r="C24" s="66"/>
      <c r="D24" s="66"/>
      <c r="E24" s="9"/>
      <c r="F24" s="66"/>
      <c r="G24" s="10"/>
      <c r="H24" s="10"/>
      <c r="I24" s="66"/>
      <c r="J24" s="66"/>
      <c r="K24" s="10"/>
      <c r="L24" s="66"/>
      <c r="M24" s="66"/>
      <c r="N24" s="66"/>
      <c r="O24" s="66"/>
      <c r="P24" s="66"/>
      <c r="Q24" s="66"/>
      <c r="R24" s="66"/>
      <c r="S24" s="66"/>
      <c r="T24" s="66"/>
      <c r="U24" s="66"/>
      <c r="V24" s="66"/>
      <c r="W24" s="66"/>
      <c r="X24" s="66"/>
    </row>
    <row r="25" spans="3:24" s="7" customFormat="1" ht="32.1" customHeight="1">
      <c r="C25" s="66"/>
      <c r="D25" s="66"/>
      <c r="E25" s="9"/>
      <c r="F25" s="66"/>
      <c r="G25" s="10"/>
      <c r="H25" s="10"/>
      <c r="I25" s="66"/>
      <c r="J25" s="66"/>
      <c r="K25" s="10"/>
      <c r="L25" s="66"/>
      <c r="M25" s="66"/>
      <c r="N25" s="66"/>
      <c r="O25" s="66"/>
      <c r="P25" s="66"/>
      <c r="Q25" s="66"/>
      <c r="R25" s="66"/>
      <c r="S25" s="66"/>
      <c r="T25" s="66"/>
      <c r="U25" s="66"/>
      <c r="V25" s="66"/>
      <c r="W25" s="66"/>
      <c r="X25" s="66"/>
    </row>
    <row r="26" spans="3:24" s="7" customFormat="1" ht="32.1" customHeight="1">
      <c r="C26" s="66"/>
      <c r="D26" s="66"/>
      <c r="E26" s="9"/>
      <c r="F26" s="66"/>
      <c r="G26" s="10"/>
      <c r="H26" s="10"/>
      <c r="I26" s="66"/>
      <c r="J26" s="66"/>
      <c r="K26" s="10"/>
      <c r="L26" s="66"/>
      <c r="M26" s="66"/>
      <c r="N26" s="66"/>
      <c r="O26" s="66"/>
      <c r="P26" s="66"/>
      <c r="Q26" s="66"/>
      <c r="R26" s="66"/>
      <c r="S26" s="66"/>
      <c r="T26" s="66"/>
      <c r="U26" s="66"/>
      <c r="V26" s="66"/>
      <c r="W26" s="66"/>
      <c r="X26" s="66"/>
    </row>
    <row r="27" spans="3:24" s="7" customFormat="1" ht="32.1" customHeight="1">
      <c r="C27" s="66"/>
      <c r="D27" s="66"/>
      <c r="E27" s="9"/>
      <c r="F27" s="66"/>
      <c r="G27" s="10"/>
      <c r="H27" s="10"/>
      <c r="I27" s="66"/>
      <c r="J27" s="66"/>
      <c r="K27" s="10"/>
      <c r="L27" s="66"/>
      <c r="M27" s="66"/>
      <c r="N27" s="66"/>
      <c r="O27" s="66"/>
      <c r="P27" s="66"/>
      <c r="Q27" s="66"/>
      <c r="R27" s="66"/>
      <c r="S27" s="66"/>
      <c r="T27" s="66"/>
      <c r="U27" s="66"/>
      <c r="V27" s="66"/>
      <c r="W27" s="66"/>
      <c r="X27" s="66"/>
    </row>
    <row r="28" spans="3:24" s="7" customFormat="1" ht="32.1" customHeight="1">
      <c r="C28" s="66"/>
      <c r="D28" s="66"/>
      <c r="E28" s="9"/>
      <c r="F28" s="66"/>
      <c r="G28" s="10"/>
      <c r="H28" s="10"/>
      <c r="I28" s="66"/>
      <c r="J28" s="66"/>
      <c r="K28" s="10"/>
      <c r="L28" s="66"/>
      <c r="M28" s="66"/>
      <c r="N28" s="66"/>
      <c r="O28" s="66"/>
      <c r="P28" s="66"/>
      <c r="Q28" s="66"/>
      <c r="R28" s="66"/>
      <c r="S28" s="66"/>
      <c r="T28" s="66"/>
      <c r="U28" s="66"/>
      <c r="V28" s="66"/>
      <c r="W28" s="66"/>
      <c r="X28" s="66"/>
    </row>
    <row r="29" spans="3:24" s="7" customFormat="1" ht="32.1" customHeight="1">
      <c r="C29" s="66"/>
      <c r="D29" s="66"/>
      <c r="E29" s="9"/>
      <c r="F29" s="66"/>
      <c r="G29" s="10"/>
      <c r="H29" s="10"/>
      <c r="I29" s="66"/>
      <c r="J29" s="66"/>
      <c r="K29" s="10"/>
      <c r="L29" s="66"/>
      <c r="M29" s="66"/>
      <c r="N29" s="66"/>
      <c r="O29" s="66"/>
      <c r="P29" s="66"/>
      <c r="Q29" s="66"/>
      <c r="R29" s="66"/>
      <c r="S29" s="66"/>
      <c r="T29" s="66"/>
      <c r="U29" s="66"/>
      <c r="V29" s="66"/>
      <c r="W29" s="66"/>
      <c r="X29" s="66"/>
    </row>
    <row r="30" spans="3:24" s="7" customFormat="1" ht="32.1" customHeight="1">
      <c r="C30" s="66"/>
      <c r="D30" s="66"/>
      <c r="E30" s="9"/>
      <c r="F30" s="66"/>
      <c r="G30" s="10"/>
      <c r="H30" s="10"/>
      <c r="I30" s="66"/>
      <c r="J30" s="66"/>
      <c r="K30" s="10"/>
      <c r="L30" s="66"/>
      <c r="M30" s="66"/>
      <c r="N30" s="66"/>
      <c r="O30" s="66"/>
      <c r="P30" s="66"/>
      <c r="Q30" s="66"/>
      <c r="R30" s="66"/>
      <c r="S30" s="66"/>
      <c r="T30" s="66"/>
      <c r="U30" s="66"/>
      <c r="V30" s="66"/>
      <c r="W30" s="66"/>
      <c r="X30" s="66"/>
    </row>
  </sheetData>
  <mergeCells count="20">
    <mergeCell ref="A1:X1"/>
    <mergeCell ref="A2:X2"/>
    <mergeCell ref="A3:X3"/>
    <mergeCell ref="A4:X4"/>
    <mergeCell ref="A5:A6"/>
    <mergeCell ref="B5:B6"/>
    <mergeCell ref="C5:E5"/>
    <mergeCell ref="F5:P5"/>
    <mergeCell ref="Q5:S5"/>
    <mergeCell ref="T5:U5"/>
    <mergeCell ref="A13:Y13"/>
    <mergeCell ref="D15:H17"/>
    <mergeCell ref="O15:Q17"/>
    <mergeCell ref="S15:W17"/>
    <mergeCell ref="V5:W5"/>
    <mergeCell ref="X5:X6"/>
    <mergeCell ref="F9:G9"/>
    <mergeCell ref="O11:P11"/>
    <mergeCell ref="B12:E12"/>
    <mergeCell ref="F12:J12"/>
  </mergeCells>
  <printOptions horizontalCentered="1"/>
  <pageMargins left="0" right="0" top="1" bottom="0.5" header="0" footer="0"/>
  <pageSetup paperSize="9" scale="53" orientation="landscape" errors="blank" verticalDpi="360" r:id="rId1"/>
  <headerFooter alignWithMargins="0"/>
</worksheet>
</file>

<file path=xl/worksheets/sheet26.xml><?xml version="1.0" encoding="utf-8"?>
<worksheet xmlns="http://schemas.openxmlformats.org/spreadsheetml/2006/main" xmlns:r="http://schemas.openxmlformats.org/officeDocument/2006/relationships">
  <sheetPr>
    <tabColor rgb="FF92D050"/>
  </sheetPr>
  <dimension ref="A1:V41"/>
  <sheetViews>
    <sheetView view="pageBreakPreview" topLeftCell="A4" zoomScale="70" zoomScaleSheetLayoutView="70" workbookViewId="0">
      <selection activeCell="R26" sqref="R26"/>
    </sheetView>
  </sheetViews>
  <sheetFormatPr defaultColWidth="9.140625" defaultRowHeight="12.75"/>
  <cols>
    <col min="1" max="1" width="8.140625" style="1" customWidth="1"/>
    <col min="2" max="2" width="10.85546875" style="14" customWidth="1"/>
    <col min="3" max="3" width="11.85546875" style="14" customWidth="1"/>
    <col min="4" max="4" width="11.7109375" style="14" customWidth="1"/>
    <col min="5" max="5" width="12.140625" style="1" customWidth="1"/>
    <col min="6" max="6" width="8" style="1" customWidth="1"/>
    <col min="7" max="7" width="7.42578125" style="1" customWidth="1"/>
    <col min="8" max="8" width="12.7109375" style="1" bestFit="1" customWidth="1"/>
    <col min="9" max="9" width="9.5703125" style="1" customWidth="1"/>
    <col min="10" max="10" width="9.5703125" style="456" customWidth="1"/>
    <col min="11" max="11" width="10.5703125" style="1" customWidth="1"/>
    <col min="12" max="12" width="12.28515625" style="1" customWidth="1"/>
    <col min="13" max="13" width="10.42578125" style="456" customWidth="1"/>
    <col min="14" max="14" width="12.85546875" style="1" customWidth="1"/>
    <col min="15" max="15" width="8.140625" style="1" customWidth="1"/>
    <col min="16" max="19" width="10.5703125" style="1" customWidth="1"/>
    <col min="20" max="20" width="24.5703125" style="1" customWidth="1"/>
    <col min="21" max="21" width="22" style="1" customWidth="1"/>
    <col min="22" max="16384" width="9.140625" style="1"/>
  </cols>
  <sheetData>
    <row r="1" spans="1:22" s="2" customFormat="1" ht="25.5" customHeight="1">
      <c r="A1" s="726" t="s">
        <v>562</v>
      </c>
      <c r="B1" s="726"/>
      <c r="C1" s="726"/>
      <c r="D1" s="726"/>
      <c r="E1" s="726"/>
      <c r="F1" s="726"/>
      <c r="G1" s="726"/>
      <c r="H1" s="726"/>
      <c r="I1" s="726"/>
      <c r="J1" s="726"/>
      <c r="K1" s="726"/>
      <c r="L1" s="726"/>
      <c r="M1" s="726"/>
      <c r="N1" s="726"/>
      <c r="O1" s="726"/>
      <c r="P1" s="726"/>
      <c r="Q1" s="726"/>
      <c r="R1" s="726"/>
      <c r="S1" s="726"/>
      <c r="T1" s="726"/>
      <c r="U1" s="726"/>
      <c r="V1" s="431"/>
    </row>
    <row r="2" spans="1:22" s="2" customFormat="1" ht="17.25" customHeight="1">
      <c r="A2" s="726" t="s">
        <v>20</v>
      </c>
      <c r="B2" s="726"/>
      <c r="C2" s="726"/>
      <c r="D2" s="726"/>
      <c r="E2" s="726"/>
      <c r="F2" s="726"/>
      <c r="G2" s="726"/>
      <c r="H2" s="726"/>
      <c r="I2" s="726"/>
      <c r="J2" s="726"/>
      <c r="K2" s="726"/>
      <c r="L2" s="726"/>
      <c r="M2" s="726"/>
      <c r="N2" s="726"/>
      <c r="O2" s="726"/>
      <c r="P2" s="726"/>
      <c r="Q2" s="726"/>
      <c r="R2" s="726"/>
      <c r="S2" s="726"/>
      <c r="T2" s="726"/>
      <c r="U2" s="726"/>
      <c r="V2" s="431"/>
    </row>
    <row r="3" spans="1:22" s="15" customFormat="1" ht="15.75" customHeight="1">
      <c r="A3" s="726" t="s">
        <v>418</v>
      </c>
      <c r="B3" s="726"/>
      <c r="C3" s="726"/>
      <c r="D3" s="726"/>
      <c r="E3" s="726"/>
      <c r="F3" s="726"/>
      <c r="G3" s="726"/>
      <c r="H3" s="726"/>
      <c r="I3" s="726"/>
      <c r="J3" s="726"/>
      <c r="K3" s="726"/>
      <c r="L3" s="726"/>
      <c r="M3" s="726"/>
      <c r="N3" s="726"/>
      <c r="O3" s="726"/>
      <c r="P3" s="726"/>
      <c r="Q3" s="726"/>
      <c r="R3" s="726"/>
      <c r="S3" s="726"/>
      <c r="T3" s="726"/>
      <c r="U3" s="726"/>
      <c r="V3" s="85"/>
    </row>
    <row r="4" spans="1:22" s="3" customFormat="1" ht="21.95" customHeight="1">
      <c r="A4" s="572" t="s">
        <v>590</v>
      </c>
      <c r="B4" s="572"/>
      <c r="C4" s="572"/>
      <c r="D4" s="572"/>
      <c r="E4" s="572"/>
      <c r="F4" s="572"/>
      <c r="G4" s="572"/>
      <c r="H4" s="572"/>
      <c r="I4" s="572"/>
      <c r="J4" s="572"/>
      <c r="K4" s="572"/>
      <c r="L4" s="572"/>
      <c r="M4" s="572"/>
      <c r="N4" s="572"/>
      <c r="O4" s="572"/>
      <c r="P4" s="572"/>
      <c r="Q4" s="572"/>
      <c r="R4" s="572"/>
      <c r="S4" s="572"/>
      <c r="T4" s="572"/>
      <c r="U4" s="572"/>
      <c r="V4" s="415"/>
    </row>
    <row r="5" spans="1:22" s="4" customFormat="1" ht="39.75" customHeight="1">
      <c r="A5" s="594" t="s">
        <v>0</v>
      </c>
      <c r="B5" s="594" t="s">
        <v>1</v>
      </c>
      <c r="C5" s="594"/>
      <c r="D5" s="594"/>
      <c r="E5" s="594" t="s">
        <v>2</v>
      </c>
      <c r="F5" s="594"/>
      <c r="G5" s="594"/>
      <c r="H5" s="594"/>
      <c r="I5" s="594"/>
      <c r="J5" s="594"/>
      <c r="K5" s="594"/>
      <c r="L5" s="594"/>
      <c r="M5" s="594" t="s">
        <v>37</v>
      </c>
      <c r="N5" s="594"/>
      <c r="O5" s="594"/>
      <c r="P5" s="592" t="s">
        <v>36</v>
      </c>
      <c r="Q5" s="592"/>
      <c r="R5" s="592" t="s">
        <v>3</v>
      </c>
      <c r="S5" s="592"/>
      <c r="T5" s="592" t="s">
        <v>4</v>
      </c>
      <c r="U5" s="592"/>
      <c r="V5" s="432"/>
    </row>
    <row r="6" spans="1:22" s="4" customFormat="1" ht="50.25" customHeight="1">
      <c r="A6" s="594"/>
      <c r="B6" s="413" t="s">
        <v>29</v>
      </c>
      <c r="C6" s="413" t="s">
        <v>265</v>
      </c>
      <c r="D6" s="413" t="s">
        <v>6</v>
      </c>
      <c r="E6" s="413" t="s">
        <v>7</v>
      </c>
      <c r="F6" s="413" t="s">
        <v>27</v>
      </c>
      <c r="G6" s="136" t="s">
        <v>282</v>
      </c>
      <c r="H6" s="137" t="s">
        <v>9</v>
      </c>
      <c r="I6" s="413" t="s">
        <v>10</v>
      </c>
      <c r="J6" s="137" t="s">
        <v>591</v>
      </c>
      <c r="K6" s="137" t="s">
        <v>26</v>
      </c>
      <c r="L6" s="413" t="s">
        <v>14</v>
      </c>
      <c r="M6" s="137" t="s">
        <v>35</v>
      </c>
      <c r="N6" s="413" t="s">
        <v>30</v>
      </c>
      <c r="O6" s="413" t="s">
        <v>25</v>
      </c>
      <c r="P6" s="137" t="s">
        <v>287</v>
      </c>
      <c r="Q6" s="137" t="s">
        <v>301</v>
      </c>
      <c r="R6" s="137" t="s">
        <v>302</v>
      </c>
      <c r="S6" s="137" t="s">
        <v>290</v>
      </c>
      <c r="T6" s="592"/>
      <c r="U6" s="592"/>
      <c r="V6" s="432"/>
    </row>
    <row r="7" spans="1:22" s="4" customFormat="1" ht="25.5" customHeight="1">
      <c r="A7" s="433">
        <v>1</v>
      </c>
      <c r="B7" s="422">
        <v>2</v>
      </c>
      <c r="C7" s="422">
        <v>3</v>
      </c>
      <c r="D7" s="422">
        <v>4</v>
      </c>
      <c r="E7" s="422">
        <v>5</v>
      </c>
      <c r="F7" s="422">
        <v>6</v>
      </c>
      <c r="G7" s="422">
        <v>7</v>
      </c>
      <c r="H7" s="422">
        <v>8</v>
      </c>
      <c r="I7" s="422">
        <v>9</v>
      </c>
      <c r="J7" s="422">
        <v>10</v>
      </c>
      <c r="K7" s="422">
        <v>11</v>
      </c>
      <c r="L7" s="422">
        <v>12</v>
      </c>
      <c r="M7" s="422">
        <v>13</v>
      </c>
      <c r="N7" s="422">
        <v>14</v>
      </c>
      <c r="O7" s="422">
        <v>15</v>
      </c>
      <c r="P7" s="422">
        <v>16</v>
      </c>
      <c r="Q7" s="422">
        <v>17</v>
      </c>
      <c r="R7" s="422">
        <v>18</v>
      </c>
      <c r="S7" s="422">
        <v>19</v>
      </c>
      <c r="T7" s="413">
        <v>20</v>
      </c>
      <c r="U7" s="264">
        <v>21</v>
      </c>
      <c r="V7" s="432"/>
    </row>
    <row r="8" spans="1:22" s="6" customFormat="1" ht="35.25" customHeight="1">
      <c r="A8" s="265">
        <v>1</v>
      </c>
      <c r="B8" s="434">
        <v>338.67500000000001</v>
      </c>
      <c r="C8" s="434" t="s">
        <v>592</v>
      </c>
      <c r="D8" s="435"/>
      <c r="E8" s="434">
        <v>51.68</v>
      </c>
      <c r="F8" s="436">
        <v>11.6</v>
      </c>
      <c r="G8" s="436">
        <v>3.25</v>
      </c>
      <c r="H8" s="437" t="s">
        <v>580</v>
      </c>
      <c r="I8" s="436" t="s">
        <v>21</v>
      </c>
      <c r="J8" s="434">
        <v>1.7999999999999999E-2</v>
      </c>
      <c r="K8" s="438"/>
      <c r="L8" s="438"/>
      <c r="M8" s="438"/>
      <c r="N8" s="436"/>
      <c r="O8" s="434"/>
      <c r="P8" s="434"/>
      <c r="Q8" s="438">
        <v>447.279</v>
      </c>
      <c r="R8" s="438"/>
      <c r="S8" s="438">
        <v>450.529</v>
      </c>
      <c r="T8" s="722" t="s">
        <v>593</v>
      </c>
      <c r="U8" s="723"/>
      <c r="V8" s="439"/>
    </row>
    <row r="9" spans="1:22" s="6" customFormat="1" ht="35.1" customHeight="1">
      <c r="A9" s="265">
        <v>2</v>
      </c>
      <c r="B9" s="434">
        <v>340</v>
      </c>
      <c r="C9" s="434">
        <v>340.05</v>
      </c>
      <c r="D9" s="435">
        <v>50</v>
      </c>
      <c r="E9" s="714" t="s">
        <v>45</v>
      </c>
      <c r="F9" s="714"/>
      <c r="G9" s="436">
        <v>3.25</v>
      </c>
      <c r="H9" s="437" t="s">
        <v>594</v>
      </c>
      <c r="I9" s="724"/>
      <c r="J9" s="724"/>
      <c r="K9" s="724"/>
      <c r="L9" s="724"/>
      <c r="M9" s="438">
        <v>6.0000000000000001E-3</v>
      </c>
      <c r="N9" s="434">
        <v>0</v>
      </c>
      <c r="O9" s="434">
        <f>M9+N9</f>
        <v>6.0000000000000001E-3</v>
      </c>
      <c r="P9" s="434">
        <f>Q8</f>
        <v>447.279</v>
      </c>
      <c r="Q9" s="438">
        <v>447.27300000000002</v>
      </c>
      <c r="R9" s="438">
        <f>S8</f>
        <v>450.529</v>
      </c>
      <c r="S9" s="438">
        <v>450.52300000000002</v>
      </c>
      <c r="T9" s="426"/>
      <c r="U9" s="440"/>
      <c r="V9" s="439"/>
    </row>
    <row r="10" spans="1:22" s="410" customFormat="1" ht="44.25" customHeight="1">
      <c r="A10" s="265">
        <v>3</v>
      </c>
      <c r="B10" s="434">
        <f t="shared" ref="B10:B16" si="0">C9</f>
        <v>340.05</v>
      </c>
      <c r="C10" s="434">
        <v>341.05</v>
      </c>
      <c r="D10" s="435">
        <v>1000</v>
      </c>
      <c r="E10" s="434">
        <v>51.58</v>
      </c>
      <c r="F10" s="436">
        <v>12</v>
      </c>
      <c r="G10" s="436">
        <v>3.25</v>
      </c>
      <c r="H10" s="437" t="s">
        <v>595</v>
      </c>
      <c r="I10" s="436" t="s">
        <v>21</v>
      </c>
      <c r="J10" s="434">
        <v>1.7999999999999999E-2</v>
      </c>
      <c r="K10" s="438">
        <v>1.169</v>
      </c>
      <c r="L10" s="438">
        <v>51.784999999999997</v>
      </c>
      <c r="M10" s="438">
        <v>0.14599999999999999</v>
      </c>
      <c r="N10" s="434">
        <v>0</v>
      </c>
      <c r="O10" s="434">
        <f t="shared" ref="O10:O15" si="1">M10+N10</f>
        <v>0.14599999999999999</v>
      </c>
      <c r="P10" s="434">
        <f t="shared" ref="P10:P15" si="2">Q9</f>
        <v>447.27300000000002</v>
      </c>
      <c r="Q10" s="438">
        <v>447.12700000000001</v>
      </c>
      <c r="R10" s="438">
        <f t="shared" ref="R10:R15" si="3">S9</f>
        <v>450.52300000000002</v>
      </c>
      <c r="S10" s="438">
        <v>450.37700000000001</v>
      </c>
      <c r="T10" s="441" t="s">
        <v>596</v>
      </c>
      <c r="U10" s="442" t="s">
        <v>597</v>
      </c>
      <c r="V10" s="443"/>
    </row>
    <row r="11" spans="1:22" s="410" customFormat="1" ht="35.1" customHeight="1">
      <c r="A11" s="265">
        <v>4</v>
      </c>
      <c r="B11" s="434">
        <f t="shared" si="0"/>
        <v>341.05</v>
      </c>
      <c r="C11" s="434">
        <v>341.1</v>
      </c>
      <c r="D11" s="435">
        <v>50</v>
      </c>
      <c r="E11" s="714" t="s">
        <v>45</v>
      </c>
      <c r="F11" s="714"/>
      <c r="G11" s="436">
        <v>3.25</v>
      </c>
      <c r="H11" s="437" t="s">
        <v>595</v>
      </c>
      <c r="I11" s="725"/>
      <c r="J11" s="725"/>
      <c r="K11" s="725"/>
      <c r="L11" s="725"/>
      <c r="M11" s="438">
        <v>7.0000000000000001E-3</v>
      </c>
      <c r="N11" s="434">
        <v>0</v>
      </c>
      <c r="O11" s="434">
        <f t="shared" si="1"/>
        <v>7.0000000000000001E-3</v>
      </c>
      <c r="P11" s="434">
        <f t="shared" si="2"/>
        <v>447.12700000000001</v>
      </c>
      <c r="Q11" s="438">
        <v>447.12</v>
      </c>
      <c r="R11" s="438">
        <f t="shared" si="3"/>
        <v>450.37700000000001</v>
      </c>
      <c r="S11" s="438">
        <v>450.37</v>
      </c>
      <c r="T11" s="441"/>
      <c r="U11" s="442"/>
      <c r="V11" s="443"/>
    </row>
    <row r="12" spans="1:22" s="410" customFormat="1" ht="74.25" customHeight="1">
      <c r="A12" s="265">
        <v>5</v>
      </c>
      <c r="B12" s="434">
        <f t="shared" si="0"/>
        <v>341.1</v>
      </c>
      <c r="C12" s="434">
        <v>342.6</v>
      </c>
      <c r="D12" s="435">
        <v>1700</v>
      </c>
      <c r="E12" s="434"/>
      <c r="F12" s="436"/>
      <c r="G12" s="436">
        <v>3.25</v>
      </c>
      <c r="H12" s="437" t="s">
        <v>598</v>
      </c>
      <c r="I12" s="436" t="s">
        <v>21</v>
      </c>
      <c r="J12" s="434">
        <v>1.7999999999999999E-2</v>
      </c>
      <c r="K12" s="438">
        <v>1.147</v>
      </c>
      <c r="L12" s="438">
        <v>56.917999999999999</v>
      </c>
      <c r="M12" s="438">
        <v>0.248</v>
      </c>
      <c r="N12" s="434">
        <v>0</v>
      </c>
      <c r="O12" s="434">
        <f t="shared" si="1"/>
        <v>0.248</v>
      </c>
      <c r="P12" s="434">
        <f t="shared" si="2"/>
        <v>447.12</v>
      </c>
      <c r="Q12" s="438">
        <v>449.57299999999998</v>
      </c>
      <c r="R12" s="438">
        <f t="shared" si="3"/>
        <v>450.37</v>
      </c>
      <c r="S12" s="438">
        <v>449.82299999999998</v>
      </c>
      <c r="T12" s="441" t="s">
        <v>599</v>
      </c>
      <c r="U12" s="442" t="s">
        <v>600</v>
      </c>
      <c r="V12" s="443"/>
    </row>
    <row r="13" spans="1:22" s="410" customFormat="1" ht="35.1" customHeight="1">
      <c r="A13" s="265">
        <v>6</v>
      </c>
      <c r="B13" s="434">
        <f t="shared" si="0"/>
        <v>342.6</v>
      </c>
      <c r="C13" s="434">
        <v>342.85</v>
      </c>
      <c r="D13" s="435">
        <v>50</v>
      </c>
      <c r="E13" s="714" t="s">
        <v>45</v>
      </c>
      <c r="F13" s="714"/>
      <c r="G13" s="436">
        <v>3.25</v>
      </c>
      <c r="H13" s="437" t="s">
        <v>601</v>
      </c>
      <c r="I13" s="715"/>
      <c r="J13" s="715"/>
      <c r="K13" s="715"/>
      <c r="L13" s="715"/>
      <c r="M13" s="438">
        <v>7.0000000000000001E-3</v>
      </c>
      <c r="N13" s="434">
        <v>0</v>
      </c>
      <c r="O13" s="434">
        <f t="shared" si="1"/>
        <v>7.0000000000000001E-3</v>
      </c>
      <c r="P13" s="434">
        <f t="shared" si="2"/>
        <v>449.57299999999998</v>
      </c>
      <c r="Q13" s="438">
        <v>446.55599999999998</v>
      </c>
      <c r="R13" s="438">
        <f t="shared" si="3"/>
        <v>449.82299999999998</v>
      </c>
      <c r="S13" s="438">
        <v>449.81599999999997</v>
      </c>
      <c r="T13" s="441"/>
      <c r="U13" s="442"/>
      <c r="V13" s="443"/>
    </row>
    <row r="14" spans="1:22" s="410" customFormat="1" ht="37.5" customHeight="1">
      <c r="A14" s="265">
        <v>7</v>
      </c>
      <c r="B14" s="434">
        <f t="shared" si="0"/>
        <v>342.85</v>
      </c>
      <c r="C14" s="434" t="s">
        <v>602</v>
      </c>
      <c r="D14" s="435">
        <v>790</v>
      </c>
      <c r="E14" s="434"/>
      <c r="F14" s="436"/>
      <c r="G14" s="436">
        <v>3.25</v>
      </c>
      <c r="H14" s="437" t="s">
        <v>598</v>
      </c>
      <c r="I14" s="436" t="s">
        <v>16</v>
      </c>
      <c r="J14" s="434">
        <v>1.7999999999999999E-2</v>
      </c>
      <c r="K14" s="438">
        <v>1.157</v>
      </c>
      <c r="L14" s="438">
        <v>52.063000000000002</v>
      </c>
      <c r="M14" s="438">
        <v>0.11600000000000001</v>
      </c>
      <c r="N14" s="434">
        <v>0</v>
      </c>
      <c r="O14" s="434">
        <f t="shared" si="1"/>
        <v>0.11600000000000001</v>
      </c>
      <c r="P14" s="434">
        <f t="shared" si="2"/>
        <v>446.55599999999998</v>
      </c>
      <c r="Q14" s="438">
        <v>446.45</v>
      </c>
      <c r="R14" s="438">
        <f t="shared" si="3"/>
        <v>449.81599999999997</v>
      </c>
      <c r="S14" s="438">
        <v>449.7</v>
      </c>
      <c r="T14" s="441"/>
      <c r="U14" s="442"/>
      <c r="V14" s="443"/>
    </row>
    <row r="15" spans="1:22" s="410" customFormat="1" ht="35.1" customHeight="1">
      <c r="A15" s="265">
        <v>8</v>
      </c>
      <c r="B15" s="434" t="str">
        <f t="shared" si="0"/>
        <v>343.645/
347.100</v>
      </c>
      <c r="C15" s="434">
        <v>347.15</v>
      </c>
      <c r="D15" s="435">
        <v>50</v>
      </c>
      <c r="E15" s="714" t="s">
        <v>45</v>
      </c>
      <c r="F15" s="714"/>
      <c r="G15" s="436">
        <v>3.25</v>
      </c>
      <c r="H15" s="437" t="s">
        <v>603</v>
      </c>
      <c r="I15" s="715"/>
      <c r="J15" s="715"/>
      <c r="K15" s="715"/>
      <c r="L15" s="715"/>
      <c r="M15" s="438">
        <v>6.0000000000000001E-3</v>
      </c>
      <c r="N15" s="434">
        <v>0</v>
      </c>
      <c r="O15" s="434">
        <f t="shared" si="1"/>
        <v>6.0000000000000001E-3</v>
      </c>
      <c r="P15" s="434">
        <f t="shared" si="2"/>
        <v>446.45</v>
      </c>
      <c r="Q15" s="438">
        <v>446.44400000000002</v>
      </c>
      <c r="R15" s="438">
        <f t="shared" si="3"/>
        <v>449.7</v>
      </c>
      <c r="S15" s="438">
        <v>449.89400000000001</v>
      </c>
      <c r="T15" s="441"/>
      <c r="U15" s="442"/>
      <c r="V15" s="443"/>
    </row>
    <row r="16" spans="1:22" s="410" customFormat="1" ht="32.25" customHeight="1" thickBot="1">
      <c r="A16" s="444">
        <v>9</v>
      </c>
      <c r="B16" s="445">
        <f t="shared" si="0"/>
        <v>347.15</v>
      </c>
      <c r="C16" s="445">
        <v>347.55</v>
      </c>
      <c r="D16" s="446"/>
      <c r="E16" s="445"/>
      <c r="F16" s="447"/>
      <c r="G16" s="447">
        <v>3.25</v>
      </c>
      <c r="H16" s="448" t="s">
        <v>604</v>
      </c>
      <c r="I16" s="716"/>
      <c r="J16" s="716"/>
      <c r="K16" s="716"/>
      <c r="L16" s="716"/>
      <c r="M16" s="716"/>
      <c r="N16" s="716"/>
      <c r="O16" s="716"/>
      <c r="P16" s="716"/>
      <c r="Q16" s="716"/>
      <c r="R16" s="716"/>
      <c r="S16" s="716"/>
      <c r="T16" s="717" t="s">
        <v>605</v>
      </c>
      <c r="U16" s="718"/>
      <c r="V16" s="443"/>
    </row>
    <row r="17" spans="1:22" s="7" customFormat="1" ht="24" customHeight="1">
      <c r="A17" s="423"/>
      <c r="B17" s="449"/>
      <c r="C17" s="449"/>
      <c r="D17" s="423"/>
      <c r="E17" s="449"/>
      <c r="F17" s="450"/>
      <c r="G17" s="450"/>
      <c r="H17" s="451"/>
      <c r="I17" s="719" t="s">
        <v>606</v>
      </c>
      <c r="J17" s="719"/>
      <c r="K17" s="719"/>
      <c r="L17" s="719"/>
      <c r="M17" s="418" t="s">
        <v>607</v>
      </c>
      <c r="N17" s="450"/>
      <c r="O17" s="449"/>
      <c r="P17" s="449"/>
      <c r="Q17" s="418"/>
      <c r="R17" s="418"/>
      <c r="S17" s="418"/>
      <c r="T17" s="407"/>
      <c r="U17" s="452"/>
      <c r="V17" s="427"/>
    </row>
    <row r="18" spans="1:22" s="7" customFormat="1" ht="16.5">
      <c r="A18" s="423"/>
      <c r="B18" s="449"/>
      <c r="C18" s="449"/>
      <c r="D18" s="453"/>
      <c r="E18" s="449"/>
      <c r="F18" s="450"/>
      <c r="G18" s="450"/>
      <c r="H18" s="720" t="s">
        <v>608</v>
      </c>
      <c r="I18" s="720"/>
      <c r="J18" s="720"/>
      <c r="K18" s="720"/>
      <c r="L18" s="720"/>
      <c r="M18" s="720"/>
      <c r="N18" s="449">
        <v>450.529</v>
      </c>
      <c r="O18" s="449" t="s">
        <v>526</v>
      </c>
      <c r="P18" s="449">
        <v>449.69400000000002</v>
      </c>
      <c r="Q18" s="418"/>
      <c r="R18" s="418"/>
      <c r="S18" s="418"/>
      <c r="T18" s="407"/>
      <c r="U18" s="452"/>
      <c r="V18" s="427"/>
    </row>
    <row r="19" spans="1:22" s="6" customFormat="1" ht="21.75" customHeight="1">
      <c r="A19" s="423"/>
      <c r="B19" s="654"/>
      <c r="C19" s="654"/>
      <c r="D19" s="654"/>
      <c r="E19" s="654"/>
      <c r="F19" s="654"/>
      <c r="G19" s="654"/>
      <c r="H19" s="654"/>
      <c r="I19" s="423"/>
      <c r="J19" s="418"/>
      <c r="K19" s="418"/>
      <c r="L19" s="418"/>
      <c r="M19" s="418"/>
      <c r="N19" s="418" t="s">
        <v>609</v>
      </c>
      <c r="O19" s="449" t="s">
        <v>526</v>
      </c>
      <c r="P19" s="655" t="s">
        <v>177</v>
      </c>
      <c r="Q19" s="655"/>
      <c r="R19" s="655"/>
      <c r="S19" s="655"/>
      <c r="T19" s="407"/>
      <c r="U19" s="407"/>
      <c r="V19" s="439"/>
    </row>
    <row r="20" spans="1:22" s="6" customFormat="1" ht="21" customHeight="1">
      <c r="A20" s="427"/>
      <c r="B20" s="417" t="s">
        <v>178</v>
      </c>
      <c r="C20" s="417"/>
      <c r="D20" s="417"/>
      <c r="E20" s="417"/>
      <c r="F20" s="417"/>
      <c r="G20" s="417"/>
      <c r="H20" s="417"/>
      <c r="I20" s="417"/>
      <c r="J20" s="427"/>
      <c r="K20" s="407"/>
      <c r="L20" s="407"/>
      <c r="M20" s="407"/>
      <c r="N20" s="407"/>
      <c r="O20" s="407"/>
      <c r="P20" s="407"/>
      <c r="Q20" s="407"/>
      <c r="R20" s="721"/>
      <c r="S20" s="721"/>
      <c r="T20" s="721"/>
      <c r="U20" s="721"/>
      <c r="V20" s="454"/>
    </row>
    <row r="21" spans="1:22" s="6" customFormat="1" ht="39.75" customHeight="1">
      <c r="A21" s="427"/>
      <c r="B21" s="643" t="s">
        <v>610</v>
      </c>
      <c r="C21" s="643"/>
      <c r="D21" s="643"/>
      <c r="E21" s="643"/>
      <c r="F21" s="643"/>
      <c r="G21" s="643"/>
      <c r="H21" s="643"/>
      <c r="I21" s="643"/>
      <c r="J21" s="643"/>
      <c r="K21" s="643"/>
      <c r="L21" s="643"/>
      <c r="M21" s="643"/>
      <c r="N21" s="643"/>
      <c r="O21" s="643"/>
      <c r="P21" s="643"/>
      <c r="Q21" s="643"/>
      <c r="R21" s="643"/>
      <c r="S21" s="643"/>
      <c r="T21" s="643"/>
      <c r="U21" s="643"/>
      <c r="V21" s="358"/>
    </row>
    <row r="22" spans="1:22" s="6" customFormat="1" ht="23.25" customHeight="1">
      <c r="A22" s="427"/>
      <c r="B22" s="643" t="s">
        <v>180</v>
      </c>
      <c r="C22" s="643"/>
      <c r="D22" s="643"/>
      <c r="E22" s="643"/>
      <c r="F22" s="643"/>
      <c r="G22" s="643"/>
      <c r="H22" s="643"/>
      <c r="I22" s="643"/>
      <c r="J22" s="643"/>
      <c r="K22" s="643"/>
      <c r="L22" s="643"/>
      <c r="M22" s="643"/>
      <c r="N22" s="643"/>
      <c r="O22" s="643"/>
      <c r="P22" s="643"/>
      <c r="Q22" s="643"/>
      <c r="R22" s="643"/>
      <c r="S22" s="643"/>
      <c r="T22" s="643"/>
      <c r="U22" s="643"/>
      <c r="V22" s="643"/>
    </row>
    <row r="23" spans="1:22" s="6" customFormat="1" ht="24.75" customHeight="1">
      <c r="A23" s="427"/>
      <c r="B23" s="643" t="s">
        <v>181</v>
      </c>
      <c r="C23" s="643"/>
      <c r="D23" s="643"/>
      <c r="E23" s="643"/>
      <c r="F23" s="643"/>
      <c r="G23" s="643"/>
      <c r="H23" s="643"/>
      <c r="I23" s="643"/>
      <c r="J23" s="643"/>
      <c r="K23" s="643"/>
      <c r="L23" s="643"/>
      <c r="M23" s="643"/>
      <c r="N23" s="643"/>
      <c r="O23" s="643"/>
      <c r="P23" s="643"/>
      <c r="Q23" s="643"/>
      <c r="R23" s="643"/>
      <c r="S23" s="643"/>
      <c r="T23" s="643"/>
      <c r="U23" s="643"/>
      <c r="V23" s="643"/>
    </row>
    <row r="24" spans="1:22" s="6" customFormat="1" ht="39" customHeight="1">
      <c r="A24" s="427"/>
      <c r="B24" s="643" t="s">
        <v>611</v>
      </c>
      <c r="C24" s="643"/>
      <c r="D24" s="643"/>
      <c r="E24" s="643"/>
      <c r="F24" s="643"/>
      <c r="G24" s="643"/>
      <c r="H24" s="643"/>
      <c r="I24" s="643"/>
      <c r="J24" s="643"/>
      <c r="K24" s="643"/>
      <c r="L24" s="643"/>
      <c r="M24" s="643"/>
      <c r="N24" s="643"/>
      <c r="O24" s="643"/>
      <c r="P24" s="643"/>
      <c r="Q24" s="643"/>
      <c r="R24" s="643"/>
      <c r="S24" s="643"/>
      <c r="T24" s="643"/>
      <c r="U24" s="643"/>
      <c r="V24" s="643"/>
    </row>
    <row r="25" spans="1:22" s="6" customFormat="1" ht="41.25" customHeight="1">
      <c r="A25" s="427"/>
      <c r="B25" s="643" t="s">
        <v>612</v>
      </c>
      <c r="C25" s="643"/>
      <c r="D25" s="643"/>
      <c r="E25" s="643"/>
      <c r="F25" s="643"/>
      <c r="G25" s="643"/>
      <c r="H25" s="643"/>
      <c r="I25" s="643"/>
      <c r="J25" s="643"/>
      <c r="K25" s="643"/>
      <c r="L25" s="643"/>
      <c r="M25" s="643"/>
      <c r="N25" s="643"/>
      <c r="O25" s="643"/>
      <c r="P25" s="643"/>
      <c r="Q25" s="643"/>
      <c r="R25" s="643"/>
      <c r="S25" s="643"/>
      <c r="T25" s="643"/>
      <c r="U25" s="643"/>
      <c r="V25" s="643"/>
    </row>
    <row r="26" spans="1:22" s="6" customFormat="1" ht="15.75">
      <c r="A26" s="427"/>
      <c r="B26" s="427"/>
      <c r="C26" s="566"/>
      <c r="D26" s="566"/>
      <c r="E26" s="566"/>
      <c r="F26" s="566"/>
      <c r="G26" s="407"/>
      <c r="H26" s="452"/>
      <c r="I26" s="713" t="s">
        <v>182</v>
      </c>
      <c r="J26" s="713"/>
      <c r="K26" s="713"/>
      <c r="L26" s="713"/>
      <c r="M26" s="407"/>
      <c r="N26" s="566" t="s">
        <v>613</v>
      </c>
      <c r="O26" s="566"/>
      <c r="P26" s="566"/>
      <c r="Q26" s="566"/>
      <c r="R26" s="407"/>
      <c r="S26" s="407"/>
      <c r="T26" s="407"/>
      <c r="U26" s="407"/>
      <c r="V26" s="454"/>
    </row>
    <row r="27" spans="1:22" s="6" customFormat="1" ht="15.75">
      <c r="A27" s="427"/>
      <c r="B27" s="427"/>
      <c r="C27" s="407"/>
      <c r="D27" s="407"/>
      <c r="E27" s="455"/>
      <c r="F27" s="407"/>
      <c r="G27" s="452"/>
      <c r="H27" s="452"/>
      <c r="I27" s="713"/>
      <c r="J27" s="713"/>
      <c r="K27" s="713"/>
      <c r="L27" s="713"/>
      <c r="M27" s="407"/>
      <c r="N27" s="566"/>
      <c r="O27" s="566"/>
      <c r="P27" s="566"/>
      <c r="Q27" s="566"/>
      <c r="R27" s="407"/>
      <c r="S27" s="407"/>
      <c r="T27" s="407"/>
      <c r="U27" s="407"/>
      <c r="V27" s="454"/>
    </row>
    <row r="28" spans="1:22" s="6" customFormat="1" ht="32.1" customHeight="1">
      <c r="A28" s="427"/>
      <c r="B28" s="427"/>
      <c r="C28" s="407"/>
      <c r="D28" s="407"/>
      <c r="E28" s="455"/>
      <c r="F28" s="407"/>
      <c r="G28" s="452"/>
      <c r="H28" s="452"/>
      <c r="I28" s="713"/>
      <c r="J28" s="713"/>
      <c r="K28" s="713"/>
      <c r="L28" s="713"/>
      <c r="M28" s="407"/>
      <c r="N28" s="566"/>
      <c r="O28" s="566"/>
      <c r="P28" s="566"/>
      <c r="Q28" s="566"/>
      <c r="R28" s="407"/>
      <c r="S28" s="407"/>
      <c r="T28" s="407"/>
      <c r="U28" s="407"/>
      <c r="V28" s="454"/>
    </row>
    <row r="29" spans="1:22" s="6" customFormat="1" ht="28.5" customHeight="1">
      <c r="A29" s="427"/>
      <c r="B29" s="427"/>
      <c r="C29" s="407"/>
      <c r="D29" s="407"/>
      <c r="E29" s="455"/>
      <c r="F29" s="407"/>
      <c r="G29" s="452"/>
      <c r="H29" s="452"/>
      <c r="I29" s="713"/>
      <c r="J29" s="713"/>
      <c r="K29" s="713"/>
      <c r="L29" s="713"/>
      <c r="M29" s="407"/>
      <c r="N29" s="566"/>
      <c r="O29" s="566"/>
      <c r="P29" s="566"/>
      <c r="Q29" s="566"/>
      <c r="R29" s="407"/>
      <c r="S29" s="407"/>
      <c r="T29" s="407"/>
      <c r="U29" s="407"/>
      <c r="V29" s="454"/>
    </row>
    <row r="30" spans="1:22" s="6" customFormat="1" ht="32.1" customHeight="1">
      <c r="A30" s="427"/>
      <c r="B30" s="407"/>
      <c r="C30" s="407"/>
      <c r="D30" s="455"/>
      <c r="E30" s="407"/>
      <c r="F30" s="452"/>
      <c r="G30" s="452"/>
      <c r="H30" s="407"/>
      <c r="I30" s="427" t="s">
        <v>15</v>
      </c>
      <c r="J30" s="407"/>
      <c r="K30" s="407"/>
      <c r="L30" s="407"/>
      <c r="M30" s="407"/>
      <c r="N30" s="407"/>
      <c r="O30" s="407"/>
      <c r="P30" s="407"/>
      <c r="Q30" s="407"/>
      <c r="R30" s="407"/>
      <c r="S30" s="407"/>
      <c r="T30" s="407"/>
      <c r="U30" s="407"/>
      <c r="V30" s="439"/>
    </row>
    <row r="31" spans="1:22" s="6" customFormat="1" ht="32.1" customHeight="1">
      <c r="A31" s="7"/>
      <c r="B31" s="66"/>
      <c r="C31" s="66"/>
      <c r="D31" s="9"/>
      <c r="E31" s="66"/>
      <c r="F31" s="10"/>
      <c r="G31" s="10"/>
      <c r="H31" s="66"/>
      <c r="I31" s="11"/>
      <c r="J31" s="66"/>
      <c r="K31" s="66"/>
      <c r="L31" s="66"/>
      <c r="M31" s="66"/>
      <c r="N31" s="66"/>
      <c r="O31" s="66"/>
      <c r="P31" s="66"/>
      <c r="Q31" s="66"/>
      <c r="R31" s="66"/>
      <c r="S31" s="66"/>
      <c r="T31" s="66"/>
      <c r="U31" s="66"/>
    </row>
    <row r="32" spans="1:22" s="6" customFormat="1" ht="32.1" customHeight="1">
      <c r="A32" s="7"/>
      <c r="B32" s="66"/>
      <c r="C32" s="66"/>
      <c r="D32" s="9"/>
      <c r="E32" s="66"/>
      <c r="F32" s="10"/>
      <c r="G32" s="10"/>
      <c r="H32" s="66"/>
      <c r="I32" s="11"/>
      <c r="J32" s="66"/>
      <c r="K32" s="66"/>
      <c r="L32" s="66"/>
      <c r="M32" s="66"/>
      <c r="N32" s="66"/>
      <c r="O32" s="66"/>
      <c r="P32" s="66"/>
      <c r="Q32" s="66"/>
      <c r="R32" s="66"/>
      <c r="S32" s="66"/>
      <c r="T32" s="66"/>
      <c r="U32" s="66"/>
    </row>
    <row r="33" spans="1:21" s="6" customFormat="1" ht="32.1" customHeight="1">
      <c r="A33" s="7"/>
      <c r="B33" s="66"/>
      <c r="C33" s="66"/>
      <c r="D33" s="9"/>
      <c r="E33" s="66"/>
      <c r="F33" s="10"/>
      <c r="G33" s="10"/>
      <c r="H33" s="66"/>
      <c r="I33" s="11"/>
      <c r="J33" s="66"/>
      <c r="K33" s="66"/>
      <c r="L33" s="66"/>
      <c r="M33" s="66"/>
      <c r="N33" s="66"/>
      <c r="O33" s="66"/>
      <c r="P33" s="66"/>
      <c r="Q33" s="66"/>
      <c r="R33" s="66"/>
      <c r="S33" s="66"/>
      <c r="T33" s="66"/>
      <c r="U33" s="66"/>
    </row>
    <row r="34" spans="1:21" s="6" customFormat="1" ht="32.1" customHeight="1">
      <c r="A34" s="7"/>
      <c r="B34" s="66"/>
      <c r="C34" s="66"/>
      <c r="D34" s="9"/>
      <c r="E34" s="66"/>
      <c r="F34" s="10"/>
      <c r="G34" s="10"/>
      <c r="H34" s="66"/>
      <c r="I34" s="11"/>
      <c r="J34" s="66"/>
      <c r="K34" s="66"/>
      <c r="L34" s="66"/>
      <c r="M34" s="66"/>
      <c r="N34" s="66"/>
      <c r="O34" s="66"/>
      <c r="P34" s="66"/>
      <c r="Q34" s="66"/>
      <c r="R34" s="66"/>
      <c r="S34" s="66"/>
      <c r="T34" s="66"/>
      <c r="U34" s="66"/>
    </row>
    <row r="35" spans="1:21" s="6" customFormat="1" ht="32.1" customHeight="1">
      <c r="A35" s="7"/>
      <c r="B35" s="66"/>
      <c r="C35" s="66"/>
      <c r="D35" s="9"/>
      <c r="E35" s="66"/>
      <c r="F35" s="10"/>
      <c r="G35" s="10"/>
      <c r="H35" s="66"/>
      <c r="I35" s="11"/>
      <c r="J35" s="66"/>
      <c r="K35" s="66"/>
      <c r="L35" s="66"/>
      <c r="M35" s="66"/>
      <c r="N35" s="66"/>
      <c r="O35" s="66"/>
      <c r="P35" s="66"/>
      <c r="Q35" s="66"/>
      <c r="R35" s="66"/>
      <c r="S35" s="66"/>
      <c r="T35" s="66"/>
      <c r="U35" s="66"/>
    </row>
    <row r="36" spans="1:21" s="6" customFormat="1" ht="32.1" customHeight="1">
      <c r="A36" s="7"/>
      <c r="B36" s="66"/>
      <c r="C36" s="66"/>
      <c r="D36" s="9"/>
      <c r="E36" s="66"/>
      <c r="F36" s="10"/>
      <c r="G36" s="10"/>
      <c r="H36" s="66"/>
      <c r="I36" s="11"/>
      <c r="J36" s="66"/>
      <c r="K36" s="66"/>
      <c r="L36" s="66"/>
      <c r="M36" s="66"/>
      <c r="N36" s="66"/>
      <c r="O36" s="66"/>
      <c r="P36" s="66"/>
      <c r="Q36" s="66"/>
      <c r="R36" s="66"/>
      <c r="S36" s="66"/>
      <c r="T36" s="66"/>
      <c r="U36" s="66"/>
    </row>
    <row r="37" spans="1:21" s="6" customFormat="1" ht="32.1" customHeight="1">
      <c r="A37" s="7"/>
      <c r="B37" s="66"/>
      <c r="C37" s="66"/>
      <c r="D37" s="9"/>
      <c r="E37" s="66"/>
      <c r="F37" s="10"/>
      <c r="G37" s="10"/>
      <c r="H37" s="66"/>
      <c r="I37" s="11"/>
      <c r="J37" s="66"/>
      <c r="K37" s="66"/>
      <c r="L37" s="66"/>
      <c r="M37" s="66"/>
      <c r="N37" s="66"/>
      <c r="O37" s="66"/>
      <c r="P37" s="66"/>
      <c r="Q37" s="66"/>
      <c r="R37" s="66"/>
      <c r="S37" s="66"/>
      <c r="T37" s="66"/>
      <c r="U37" s="66"/>
    </row>
    <row r="38" spans="1:21" s="6" customFormat="1" ht="32.1" customHeight="1">
      <c r="A38" s="7"/>
      <c r="B38" s="66"/>
      <c r="C38" s="66"/>
      <c r="D38" s="9"/>
      <c r="E38" s="66"/>
      <c r="F38" s="10"/>
      <c r="G38" s="10"/>
      <c r="H38" s="66"/>
      <c r="I38" s="11"/>
      <c r="J38" s="66"/>
      <c r="K38" s="66"/>
      <c r="L38" s="66"/>
      <c r="M38" s="66"/>
      <c r="N38" s="66"/>
      <c r="O38" s="66"/>
      <c r="P38" s="66"/>
      <c r="Q38" s="66"/>
      <c r="R38" s="66"/>
      <c r="S38" s="66"/>
      <c r="T38" s="66"/>
      <c r="U38" s="66"/>
    </row>
    <row r="39" spans="1:21" s="6" customFormat="1" ht="32.1" customHeight="1">
      <c r="A39" s="7"/>
      <c r="B39" s="66"/>
      <c r="C39" s="66"/>
      <c r="D39" s="9"/>
      <c r="E39" s="66"/>
      <c r="F39" s="10"/>
      <c r="G39" s="10"/>
      <c r="H39" s="66"/>
      <c r="I39" s="11"/>
      <c r="J39" s="66"/>
      <c r="K39" s="66"/>
      <c r="L39" s="66"/>
      <c r="M39" s="66"/>
      <c r="N39" s="66"/>
      <c r="O39" s="66"/>
      <c r="P39" s="66"/>
      <c r="Q39" s="66"/>
      <c r="R39" s="66"/>
      <c r="S39" s="66"/>
      <c r="T39" s="66"/>
      <c r="U39" s="66"/>
    </row>
    <row r="40" spans="1:21" s="6" customFormat="1" ht="32.1" customHeight="1">
      <c r="A40" s="7"/>
      <c r="B40" s="66"/>
      <c r="C40" s="66"/>
      <c r="D40" s="9"/>
      <c r="E40" s="66"/>
      <c r="F40" s="10"/>
      <c r="G40" s="10"/>
      <c r="H40" s="66"/>
      <c r="I40" s="11"/>
      <c r="J40" s="66"/>
      <c r="K40" s="66"/>
      <c r="L40" s="66"/>
      <c r="M40" s="66"/>
      <c r="N40" s="66"/>
      <c r="O40" s="66"/>
      <c r="P40" s="66"/>
      <c r="Q40" s="66"/>
      <c r="R40" s="66"/>
      <c r="S40" s="66"/>
      <c r="T40" s="66"/>
      <c r="U40" s="66"/>
    </row>
    <row r="41" spans="1:21" s="6" customFormat="1" ht="32.1" customHeight="1">
      <c r="A41" s="7"/>
      <c r="B41" s="66"/>
      <c r="C41" s="66"/>
      <c r="D41" s="9"/>
      <c r="E41" s="66"/>
      <c r="F41" s="10"/>
      <c r="G41" s="10"/>
      <c r="H41" s="66"/>
      <c r="I41" s="11"/>
      <c r="J41" s="66"/>
      <c r="K41" s="66"/>
      <c r="L41" s="66"/>
      <c r="M41" s="66"/>
      <c r="N41" s="66"/>
      <c r="O41" s="66"/>
      <c r="P41" s="66"/>
      <c r="Q41" s="66"/>
      <c r="R41" s="66"/>
      <c r="S41" s="66"/>
      <c r="T41" s="66"/>
      <c r="U41" s="66"/>
    </row>
  </sheetData>
  <mergeCells count="35">
    <mergeCell ref="A1:U1"/>
    <mergeCell ref="A2:U2"/>
    <mergeCell ref="A3:U3"/>
    <mergeCell ref="A4:U4"/>
    <mergeCell ref="A5:A6"/>
    <mergeCell ref="B5:D5"/>
    <mergeCell ref="E5:L5"/>
    <mergeCell ref="M5:O5"/>
    <mergeCell ref="P5:Q5"/>
    <mergeCell ref="R5:S5"/>
    <mergeCell ref="T5:U6"/>
    <mergeCell ref="T8:U8"/>
    <mergeCell ref="E9:F9"/>
    <mergeCell ref="I9:L9"/>
    <mergeCell ref="E11:F11"/>
    <mergeCell ref="I11:L11"/>
    <mergeCell ref="B21:U21"/>
    <mergeCell ref="E13:F13"/>
    <mergeCell ref="I13:L13"/>
    <mergeCell ref="E15:F15"/>
    <mergeCell ref="I15:L15"/>
    <mergeCell ref="I16:S16"/>
    <mergeCell ref="T16:U16"/>
    <mergeCell ref="I17:L17"/>
    <mergeCell ref="H18:M18"/>
    <mergeCell ref="B19:H19"/>
    <mergeCell ref="P19:S19"/>
    <mergeCell ref="R20:U20"/>
    <mergeCell ref="B22:V22"/>
    <mergeCell ref="B23:V23"/>
    <mergeCell ref="B24:V24"/>
    <mergeCell ref="B25:V25"/>
    <mergeCell ref="C26:F26"/>
    <mergeCell ref="I26:L29"/>
    <mergeCell ref="N26:Q29"/>
  </mergeCells>
  <printOptions horizontalCentered="1"/>
  <pageMargins left="0.39370078740157483" right="0.31496062992125984" top="0.39370078740157483" bottom="0.39370078740157483" header="0" footer="0"/>
  <pageSetup paperSize="9" scale="56" orientation="landscape" errors="blank" verticalDpi="360" r:id="rId1"/>
  <headerFooter alignWithMargins="0"/>
</worksheet>
</file>

<file path=xl/worksheets/sheet27.xml><?xml version="1.0" encoding="utf-8"?>
<worksheet xmlns="http://schemas.openxmlformats.org/spreadsheetml/2006/main" xmlns:r="http://schemas.openxmlformats.org/officeDocument/2006/relationships">
  <sheetPr>
    <tabColor rgb="FF92D050"/>
  </sheetPr>
  <dimension ref="A1:AA43"/>
  <sheetViews>
    <sheetView view="pageBreakPreview" zoomScale="70" zoomScaleSheetLayoutView="70" workbookViewId="0">
      <selection activeCell="X28" sqref="X28"/>
    </sheetView>
  </sheetViews>
  <sheetFormatPr defaultColWidth="9.140625" defaultRowHeight="12.75"/>
  <cols>
    <col min="1" max="1" width="4.42578125" style="1" customWidth="1"/>
    <col min="2" max="2" width="6" style="1" customWidth="1"/>
    <col min="3" max="4" width="11.42578125" style="14" customWidth="1"/>
    <col min="5" max="5" width="10.85546875" style="14" customWidth="1"/>
    <col min="6" max="6" width="12.42578125" style="1" customWidth="1"/>
    <col min="7" max="7" width="7.85546875" style="1" customWidth="1"/>
    <col min="8" max="8" width="7.42578125" style="1" customWidth="1"/>
    <col min="9" max="9" width="11" style="1" customWidth="1"/>
    <col min="10" max="10" width="8.85546875" style="1" customWidth="1"/>
    <col min="11" max="11" width="9" style="1" customWidth="1"/>
    <col min="12" max="12" width="9.85546875" style="1" customWidth="1"/>
    <col min="13" max="13" width="8.285156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0" width="11" style="1" customWidth="1"/>
    <col min="21" max="22" width="10.42578125" style="1" customWidth="1"/>
    <col min="23" max="23" width="10.7109375" style="1" customWidth="1"/>
    <col min="24" max="24" width="17.85546875" style="1" customWidth="1"/>
    <col min="25" max="25" width="17.710937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184</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185</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6.75" customHeight="1">
      <c r="A5" s="586"/>
      <c r="B5" s="586"/>
      <c r="C5" s="586"/>
      <c r="D5" s="586"/>
      <c r="E5" s="586"/>
      <c r="F5" s="586"/>
      <c r="G5" s="586"/>
      <c r="H5" s="20"/>
      <c r="I5" s="20"/>
      <c r="J5" s="20"/>
      <c r="K5" s="20"/>
      <c r="L5" s="20"/>
      <c r="M5" s="20"/>
      <c r="N5" s="20"/>
      <c r="O5" s="20"/>
      <c r="P5" s="20"/>
      <c r="Q5" s="20"/>
      <c r="R5" s="20"/>
      <c r="S5" s="20"/>
      <c r="T5" s="20"/>
      <c r="U5" s="20"/>
      <c r="V5" s="20"/>
      <c r="W5" s="20"/>
      <c r="X5" s="20"/>
      <c r="Y5" s="20"/>
    </row>
    <row r="6" spans="1:27" s="4" customFormat="1" ht="34.5" customHeight="1">
      <c r="A6" s="602" t="s">
        <v>0</v>
      </c>
      <c r="B6" s="656" t="s">
        <v>95</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50" t="s">
        <v>4</v>
      </c>
      <c r="Y6" s="651"/>
    </row>
    <row r="7" spans="1:27" s="4" customFormat="1" ht="50.25" customHeight="1">
      <c r="A7" s="594"/>
      <c r="B7" s="602"/>
      <c r="C7" s="157" t="s">
        <v>29</v>
      </c>
      <c r="D7" s="157" t="s">
        <v>265</v>
      </c>
      <c r="E7" s="157" t="s">
        <v>246</v>
      </c>
      <c r="F7" s="157" t="s">
        <v>7</v>
      </c>
      <c r="G7" s="157" t="s">
        <v>27</v>
      </c>
      <c r="H7" s="136" t="s">
        <v>282</v>
      </c>
      <c r="I7" s="137" t="s">
        <v>9</v>
      </c>
      <c r="J7" s="157" t="s">
        <v>10</v>
      </c>
      <c r="K7" s="137" t="s">
        <v>11</v>
      </c>
      <c r="L7" s="137" t="s">
        <v>12</v>
      </c>
      <c r="M7" s="137" t="s">
        <v>17</v>
      </c>
      <c r="N7" s="137" t="s">
        <v>13</v>
      </c>
      <c r="O7" s="137" t="s">
        <v>26</v>
      </c>
      <c r="P7" s="157" t="s">
        <v>14</v>
      </c>
      <c r="Q7" s="157" t="s">
        <v>35</v>
      </c>
      <c r="R7" s="157" t="s">
        <v>30</v>
      </c>
      <c r="S7" s="157" t="s">
        <v>25</v>
      </c>
      <c r="T7" s="137" t="s">
        <v>287</v>
      </c>
      <c r="U7" s="137" t="s">
        <v>301</v>
      </c>
      <c r="V7" s="137" t="s">
        <v>302</v>
      </c>
      <c r="W7" s="137" t="s">
        <v>290</v>
      </c>
      <c r="X7" s="652"/>
      <c r="Y7" s="653"/>
    </row>
    <row r="8" spans="1:27" s="4" customFormat="1" ht="21.75" customHeight="1">
      <c r="A8" s="157">
        <v>1</v>
      </c>
      <c r="B8" s="157"/>
      <c r="C8" s="157">
        <v>2</v>
      </c>
      <c r="D8" s="157">
        <v>3</v>
      </c>
      <c r="E8" s="157">
        <v>4</v>
      </c>
      <c r="F8" s="157">
        <v>5</v>
      </c>
      <c r="G8" s="157">
        <v>6</v>
      </c>
      <c r="H8" s="157">
        <v>7</v>
      </c>
      <c r="I8" s="157">
        <v>8</v>
      </c>
      <c r="J8" s="157">
        <v>9</v>
      </c>
      <c r="K8" s="157">
        <v>10</v>
      </c>
      <c r="L8" s="157">
        <v>11</v>
      </c>
      <c r="M8" s="157">
        <v>12</v>
      </c>
      <c r="N8" s="157">
        <v>13</v>
      </c>
      <c r="O8" s="157">
        <v>14</v>
      </c>
      <c r="P8" s="157">
        <v>15</v>
      </c>
      <c r="Q8" s="157">
        <v>16</v>
      </c>
      <c r="R8" s="157">
        <v>17</v>
      </c>
      <c r="S8" s="157">
        <v>18</v>
      </c>
      <c r="T8" s="157">
        <v>19</v>
      </c>
      <c r="U8" s="157">
        <v>20</v>
      </c>
      <c r="V8" s="157">
        <v>21</v>
      </c>
      <c r="W8" s="157">
        <v>22</v>
      </c>
      <c r="X8" s="157">
        <v>23</v>
      </c>
      <c r="Y8" s="157">
        <v>24</v>
      </c>
      <c r="Z8" s="22" t="e">
        <f>#REF!-#REF!</f>
        <v>#REF!</v>
      </c>
      <c r="AA8" s="6" t="e">
        <f>Z8*1000</f>
        <v>#REF!</v>
      </c>
    </row>
    <row r="9" spans="1:27" s="6" customFormat="1" ht="29.1" customHeight="1">
      <c r="A9" s="94">
        <v>28</v>
      </c>
      <c r="B9" s="94"/>
      <c r="C9" s="97">
        <v>370.82499999999999</v>
      </c>
      <c r="D9" s="97">
        <v>370.82499999999999</v>
      </c>
      <c r="E9" s="99">
        <v>0</v>
      </c>
      <c r="F9" s="727" t="s">
        <v>186</v>
      </c>
      <c r="G9" s="728"/>
      <c r="H9" s="728"/>
      <c r="I9" s="728"/>
      <c r="J9" s="728"/>
      <c r="K9" s="728"/>
      <c r="L9" s="728"/>
      <c r="M9" s="728"/>
      <c r="N9" s="728"/>
      <c r="O9" s="728"/>
      <c r="P9" s="729"/>
      <c r="Q9" s="156">
        <v>0</v>
      </c>
      <c r="R9" s="100">
        <v>7.4999999999999997E-2</v>
      </c>
      <c r="S9" s="97">
        <f t="shared" ref="S9:S20" si="0">Q9+R9</f>
        <v>7.4999999999999997E-2</v>
      </c>
      <c r="T9" s="97">
        <v>443.62799999999999</v>
      </c>
      <c r="U9" s="156">
        <v>443.553</v>
      </c>
      <c r="V9" s="156">
        <v>446.87799999999999</v>
      </c>
      <c r="W9" s="156">
        <v>446.803</v>
      </c>
      <c r="X9" s="23"/>
      <c r="Y9" s="154"/>
      <c r="Z9" s="22">
        <f t="shared" ref="Z9:Z11" si="1">D10-C10</f>
        <v>0.60000000000002274</v>
      </c>
      <c r="AA9" s="6">
        <f t="shared" ref="AA9:AA20" si="2">Z9*1000</f>
        <v>600.00000000002274</v>
      </c>
    </row>
    <row r="10" spans="1:27" s="6" customFormat="1" ht="27.95" customHeight="1">
      <c r="A10" s="95">
        <v>29</v>
      </c>
      <c r="B10" s="95">
        <v>15</v>
      </c>
      <c r="C10" s="97">
        <f t="shared" ref="C10:C20" si="3">D9</f>
        <v>370.82499999999999</v>
      </c>
      <c r="D10" s="97">
        <v>371.42500000000001</v>
      </c>
      <c r="E10" s="99">
        <f t="shared" ref="E10:E12" si="4">AA9</f>
        <v>600.00000000002274</v>
      </c>
      <c r="F10" s="97">
        <v>45.14</v>
      </c>
      <c r="G10" s="100">
        <v>13.4</v>
      </c>
      <c r="H10" s="100">
        <v>3.25</v>
      </c>
      <c r="I10" s="104">
        <v>1.1399999999999999</v>
      </c>
      <c r="J10" s="100" t="s">
        <v>16</v>
      </c>
      <c r="K10" s="156">
        <v>54.11</v>
      </c>
      <c r="L10" s="156">
        <v>22.591999999999999</v>
      </c>
      <c r="M10" s="156">
        <v>2.395</v>
      </c>
      <c r="N10" s="156">
        <v>1.79</v>
      </c>
      <c r="O10" s="156">
        <v>0.84099999999999997</v>
      </c>
      <c r="P10" s="156">
        <v>45.482999999999997</v>
      </c>
      <c r="Q10" s="156">
        <v>4.2999999999999997E-2</v>
      </c>
      <c r="R10" s="100">
        <v>0</v>
      </c>
      <c r="S10" s="97">
        <f t="shared" si="0"/>
        <v>4.2999999999999997E-2</v>
      </c>
      <c r="T10" s="97">
        <f t="shared" ref="T10:T12" si="5">U9</f>
        <v>443.553</v>
      </c>
      <c r="U10" s="156">
        <v>443.51</v>
      </c>
      <c r="V10" s="156">
        <f t="shared" ref="V10:V12" si="6">W9</f>
        <v>446.803</v>
      </c>
      <c r="W10" s="156">
        <v>446.76</v>
      </c>
      <c r="X10" s="178" t="s">
        <v>100</v>
      </c>
      <c r="Y10" s="51" t="s">
        <v>125</v>
      </c>
      <c r="Z10" s="22">
        <f t="shared" si="1"/>
        <v>5.0000000000011369E-2</v>
      </c>
      <c r="AA10" s="6">
        <f t="shared" si="2"/>
        <v>50.000000000011369</v>
      </c>
    </row>
    <row r="11" spans="1:27" s="6" customFormat="1" ht="27.95" customHeight="1">
      <c r="A11" s="94">
        <v>30</v>
      </c>
      <c r="B11" s="94"/>
      <c r="C11" s="97">
        <f t="shared" si="3"/>
        <v>371.42500000000001</v>
      </c>
      <c r="D11" s="97">
        <v>371.47500000000002</v>
      </c>
      <c r="E11" s="99">
        <f t="shared" si="4"/>
        <v>50.000000000011369</v>
      </c>
      <c r="F11" s="567" t="s">
        <v>18</v>
      </c>
      <c r="G11" s="568"/>
      <c r="H11" s="100">
        <v>3.25</v>
      </c>
      <c r="I11" s="104">
        <v>1.1399999999999999</v>
      </c>
      <c r="J11" s="106"/>
      <c r="K11" s="138"/>
      <c r="L11" s="139"/>
      <c r="M11" s="139"/>
      <c r="N11" s="139"/>
      <c r="O11" s="139"/>
      <c r="P11" s="140"/>
      <c r="Q11" s="156">
        <v>4.0000000000000001E-3</v>
      </c>
      <c r="R11" s="100">
        <v>0</v>
      </c>
      <c r="S11" s="97">
        <f t="shared" si="0"/>
        <v>4.0000000000000001E-3</v>
      </c>
      <c r="T11" s="97">
        <f t="shared" si="5"/>
        <v>443.51</v>
      </c>
      <c r="U11" s="156">
        <v>443.50599999999997</v>
      </c>
      <c r="V11" s="156">
        <f t="shared" si="6"/>
        <v>446.76</v>
      </c>
      <c r="W11" s="156">
        <v>446.75599999999997</v>
      </c>
      <c r="X11" s="23" t="s">
        <v>19</v>
      </c>
      <c r="Y11" s="52"/>
      <c r="Z11" s="22">
        <f t="shared" si="1"/>
        <v>1.4499999999999886</v>
      </c>
      <c r="AA11" s="6">
        <f t="shared" si="2"/>
        <v>1449.9999999999886</v>
      </c>
    </row>
    <row r="12" spans="1:27" s="6" customFormat="1" ht="45">
      <c r="A12" s="95">
        <v>31</v>
      </c>
      <c r="B12" s="95">
        <v>16</v>
      </c>
      <c r="C12" s="97">
        <f t="shared" si="3"/>
        <v>371.47500000000002</v>
      </c>
      <c r="D12" s="97">
        <v>372.92500000000001</v>
      </c>
      <c r="E12" s="99">
        <f t="shared" si="4"/>
        <v>1449.9999999999886</v>
      </c>
      <c r="F12" s="97">
        <f>F10</f>
        <v>45.14</v>
      </c>
      <c r="G12" s="100">
        <v>12.2</v>
      </c>
      <c r="H12" s="100">
        <v>3.25</v>
      </c>
      <c r="I12" s="104">
        <v>1.1399999999999999</v>
      </c>
      <c r="J12" s="100" t="s">
        <v>21</v>
      </c>
      <c r="K12" s="156">
        <v>55.49</v>
      </c>
      <c r="L12" s="156">
        <v>23.917999999999999</v>
      </c>
      <c r="M12" s="156">
        <v>2.3199999999999998</v>
      </c>
      <c r="N12" s="156">
        <v>1.7529999999999999</v>
      </c>
      <c r="O12" s="156">
        <v>0.82299999999999995</v>
      </c>
      <c r="P12" s="156">
        <v>45.664999999999999</v>
      </c>
      <c r="Q12" s="174">
        <v>0.104</v>
      </c>
      <c r="R12" s="100">
        <v>0</v>
      </c>
      <c r="S12" s="97">
        <f t="shared" si="0"/>
        <v>0.104</v>
      </c>
      <c r="T12" s="97">
        <f t="shared" si="5"/>
        <v>443.50599999999997</v>
      </c>
      <c r="U12" s="156">
        <v>443.40199999999999</v>
      </c>
      <c r="V12" s="156">
        <f t="shared" si="6"/>
        <v>446.75599999999997</v>
      </c>
      <c r="W12" s="156">
        <v>446.65199999999999</v>
      </c>
      <c r="X12" s="178" t="s">
        <v>108</v>
      </c>
      <c r="Y12" s="51" t="s">
        <v>189</v>
      </c>
      <c r="Z12" s="22" t="e">
        <f>#REF!-#REF!</f>
        <v>#REF!</v>
      </c>
      <c r="AA12" s="6" t="e">
        <f t="shared" si="2"/>
        <v>#REF!</v>
      </c>
    </row>
    <row r="13" spans="1:27" s="6" customFormat="1" ht="27.95" customHeight="1">
      <c r="A13" s="94">
        <v>32</v>
      </c>
      <c r="B13" s="94"/>
      <c r="C13" s="97">
        <f t="shared" si="3"/>
        <v>372.92500000000001</v>
      </c>
      <c r="D13" s="97">
        <v>372.97500000000002</v>
      </c>
      <c r="E13" s="99">
        <v>50</v>
      </c>
      <c r="F13" s="641" t="s">
        <v>18</v>
      </c>
      <c r="G13" s="642"/>
      <c r="H13" s="100">
        <v>3.25</v>
      </c>
      <c r="I13" s="104">
        <v>1.1399999999999999</v>
      </c>
      <c r="J13" s="106"/>
      <c r="K13" s="562"/>
      <c r="L13" s="563"/>
      <c r="M13" s="563"/>
      <c r="N13" s="563"/>
      <c r="O13" s="563"/>
      <c r="P13" s="564"/>
      <c r="Q13" s="156">
        <v>4.0000000000000001E-3</v>
      </c>
      <c r="R13" s="100">
        <v>0</v>
      </c>
      <c r="S13" s="97">
        <f t="shared" si="0"/>
        <v>4.0000000000000001E-3</v>
      </c>
      <c r="T13" s="97">
        <f>U12</f>
        <v>443.40199999999999</v>
      </c>
      <c r="U13" s="156">
        <v>443.39800000000002</v>
      </c>
      <c r="V13" s="156">
        <f>W12</f>
        <v>446.65199999999999</v>
      </c>
      <c r="W13" s="156">
        <v>446.64800000000002</v>
      </c>
      <c r="X13" s="23"/>
      <c r="Y13" s="52"/>
      <c r="Z13" s="22">
        <f t="shared" ref="Z13:Z15" si="7">D14-C14</f>
        <v>1.0999999999999659</v>
      </c>
      <c r="AA13" s="6">
        <f t="shared" si="2"/>
        <v>1099.9999999999659</v>
      </c>
    </row>
    <row r="14" spans="1:27" s="6" customFormat="1" ht="75">
      <c r="A14" s="95">
        <v>33</v>
      </c>
      <c r="B14" s="95">
        <v>17</v>
      </c>
      <c r="C14" s="97">
        <f t="shared" si="3"/>
        <v>372.97500000000002</v>
      </c>
      <c r="D14" s="97">
        <v>374.07499999999999</v>
      </c>
      <c r="E14" s="99">
        <f t="shared" ref="E14:E16" si="8">AA13</f>
        <v>1099.9999999999659</v>
      </c>
      <c r="F14" s="97">
        <f>F10</f>
        <v>45.14</v>
      </c>
      <c r="G14" s="100">
        <v>11</v>
      </c>
      <c r="H14" s="100">
        <v>3.25</v>
      </c>
      <c r="I14" s="104">
        <v>1.1399999999999999</v>
      </c>
      <c r="J14" s="100" t="s">
        <v>23</v>
      </c>
      <c r="K14" s="156">
        <v>56.88</v>
      </c>
      <c r="L14" s="156">
        <v>25.533999999999999</v>
      </c>
      <c r="M14" s="156">
        <v>2.2269999999999999</v>
      </c>
      <c r="N14" s="156">
        <v>1.706</v>
      </c>
      <c r="O14" s="156">
        <v>0.80100000000000005</v>
      </c>
      <c r="P14" s="156">
        <v>45.545999999999999</v>
      </c>
      <c r="Q14" s="156">
        <v>7.9000000000000001E-2</v>
      </c>
      <c r="R14" s="100">
        <v>0</v>
      </c>
      <c r="S14" s="97">
        <f t="shared" si="0"/>
        <v>7.9000000000000001E-2</v>
      </c>
      <c r="T14" s="97">
        <f t="shared" ref="T14:T20" si="9">U13</f>
        <v>443.39800000000002</v>
      </c>
      <c r="U14" s="156">
        <v>443.31900000000002</v>
      </c>
      <c r="V14" s="156">
        <f t="shared" ref="V14:V19" si="10">W13</f>
        <v>446.64800000000002</v>
      </c>
      <c r="W14" s="156">
        <v>446.56900000000002</v>
      </c>
      <c r="X14" s="70" t="s">
        <v>187</v>
      </c>
      <c r="Y14" s="51" t="s">
        <v>190</v>
      </c>
      <c r="Z14" s="22">
        <f t="shared" si="7"/>
        <v>5.0000000000011369E-2</v>
      </c>
      <c r="AA14" s="6">
        <f t="shared" si="2"/>
        <v>50.000000000011369</v>
      </c>
    </row>
    <row r="15" spans="1:27" s="6" customFormat="1" ht="27.95" customHeight="1">
      <c r="A15" s="94">
        <v>34</v>
      </c>
      <c r="B15" s="94"/>
      <c r="C15" s="97">
        <f t="shared" si="3"/>
        <v>374.07499999999999</v>
      </c>
      <c r="D15" s="97">
        <v>374.125</v>
      </c>
      <c r="E15" s="99">
        <f t="shared" si="8"/>
        <v>50.000000000011369</v>
      </c>
      <c r="F15" s="567" t="s">
        <v>18</v>
      </c>
      <c r="G15" s="568"/>
      <c r="H15" s="100">
        <v>3.25</v>
      </c>
      <c r="I15" s="104">
        <v>1.1399999999999999</v>
      </c>
      <c r="J15" s="106"/>
      <c r="K15" s="138"/>
      <c r="L15" s="139"/>
      <c r="M15" s="139"/>
      <c r="N15" s="139"/>
      <c r="O15" s="139"/>
      <c r="P15" s="140"/>
      <c r="Q15" s="156">
        <v>4.0000000000000001E-3</v>
      </c>
      <c r="R15" s="100">
        <v>0</v>
      </c>
      <c r="S15" s="97">
        <f t="shared" si="0"/>
        <v>4.0000000000000001E-3</v>
      </c>
      <c r="T15" s="97">
        <f t="shared" si="9"/>
        <v>443.31900000000002</v>
      </c>
      <c r="U15" s="156">
        <v>443.315</v>
      </c>
      <c r="V15" s="156">
        <f t="shared" si="10"/>
        <v>446.56900000000002</v>
      </c>
      <c r="W15" s="156">
        <v>446.565</v>
      </c>
      <c r="X15" s="23" t="s">
        <v>19</v>
      </c>
      <c r="Y15" s="52"/>
      <c r="Z15" s="22">
        <f t="shared" si="7"/>
        <v>1.2250000000000227</v>
      </c>
      <c r="AA15" s="6">
        <f t="shared" si="2"/>
        <v>1225.0000000000227</v>
      </c>
    </row>
    <row r="16" spans="1:27" s="6" customFormat="1" ht="29.1" customHeight="1">
      <c r="A16" s="95">
        <v>35</v>
      </c>
      <c r="B16" s="95">
        <v>18</v>
      </c>
      <c r="C16" s="97">
        <f t="shared" si="3"/>
        <v>374.125</v>
      </c>
      <c r="D16" s="97">
        <v>375.35</v>
      </c>
      <c r="E16" s="99">
        <f t="shared" si="8"/>
        <v>1225.0000000000227</v>
      </c>
      <c r="F16" s="97">
        <f>F10</f>
        <v>45.14</v>
      </c>
      <c r="G16" s="100">
        <v>13.4</v>
      </c>
      <c r="H16" s="100">
        <v>3.25</v>
      </c>
      <c r="I16" s="104">
        <v>1.1399999999999999</v>
      </c>
      <c r="J16" s="100" t="s">
        <v>16</v>
      </c>
      <c r="K16" s="156">
        <v>54.11</v>
      </c>
      <c r="L16" s="156">
        <v>22.591999999999999</v>
      </c>
      <c r="M16" s="156">
        <v>2.395</v>
      </c>
      <c r="N16" s="156">
        <v>1.79</v>
      </c>
      <c r="O16" s="156">
        <v>0.84099999999999997</v>
      </c>
      <c r="P16" s="156">
        <v>45.482999999999997</v>
      </c>
      <c r="Q16" s="156">
        <v>8.7999999999999995E-2</v>
      </c>
      <c r="R16" s="100">
        <v>0</v>
      </c>
      <c r="S16" s="97">
        <f t="shared" si="0"/>
        <v>8.7999999999999995E-2</v>
      </c>
      <c r="T16" s="97">
        <f t="shared" si="9"/>
        <v>443.315</v>
      </c>
      <c r="U16" s="156">
        <v>443.22699999999998</v>
      </c>
      <c r="V16" s="156">
        <f t="shared" si="10"/>
        <v>446.565</v>
      </c>
      <c r="W16" s="156">
        <v>446.47699999999998</v>
      </c>
      <c r="X16" s="23" t="s">
        <v>188</v>
      </c>
      <c r="Y16" s="51" t="s">
        <v>191</v>
      </c>
      <c r="Z16" s="22" t="e">
        <f>#REF!-#REF!</f>
        <v>#REF!</v>
      </c>
      <c r="AA16" s="6" t="e">
        <f t="shared" si="2"/>
        <v>#REF!</v>
      </c>
    </row>
    <row r="17" spans="1:27" s="6" customFormat="1" ht="27.95" customHeight="1">
      <c r="A17" s="94">
        <v>36</v>
      </c>
      <c r="B17" s="94"/>
      <c r="C17" s="97">
        <f t="shared" si="3"/>
        <v>375.35</v>
      </c>
      <c r="D17" s="97">
        <v>375.4</v>
      </c>
      <c r="E17" s="99">
        <v>50</v>
      </c>
      <c r="F17" s="567" t="s">
        <v>18</v>
      </c>
      <c r="G17" s="568"/>
      <c r="H17" s="100">
        <v>3.25</v>
      </c>
      <c r="I17" s="104">
        <v>1.1399999999999999</v>
      </c>
      <c r="J17" s="567"/>
      <c r="K17" s="581"/>
      <c r="L17" s="581"/>
      <c r="M17" s="581"/>
      <c r="N17" s="581"/>
      <c r="O17" s="581"/>
      <c r="P17" s="568"/>
      <c r="Q17" s="156">
        <v>4.0000000000000001E-3</v>
      </c>
      <c r="R17" s="100">
        <v>0</v>
      </c>
      <c r="S17" s="97">
        <f t="shared" si="0"/>
        <v>4.0000000000000001E-3</v>
      </c>
      <c r="T17" s="97">
        <f t="shared" si="9"/>
        <v>443.22699999999998</v>
      </c>
      <c r="U17" s="156">
        <v>443.22300000000001</v>
      </c>
      <c r="V17" s="156">
        <f t="shared" si="10"/>
        <v>446.47699999999998</v>
      </c>
      <c r="W17" s="156">
        <v>446.47300000000001</v>
      </c>
      <c r="X17" s="23" t="s">
        <v>19</v>
      </c>
      <c r="Y17" s="52"/>
      <c r="Z17" s="22">
        <f t="shared" ref="Z17" si="11">D23-C23</f>
        <v>0</v>
      </c>
      <c r="AA17" s="6">
        <f t="shared" si="2"/>
        <v>0</v>
      </c>
    </row>
    <row r="18" spans="1:27" s="6" customFormat="1" ht="60">
      <c r="A18" s="95">
        <v>37</v>
      </c>
      <c r="B18" s="95">
        <v>19</v>
      </c>
      <c r="C18" s="97">
        <f t="shared" si="3"/>
        <v>375.4</v>
      </c>
      <c r="D18" s="97">
        <v>378.5</v>
      </c>
      <c r="E18" s="99">
        <v>3100</v>
      </c>
      <c r="F18" s="97">
        <f>F10</f>
        <v>45.14</v>
      </c>
      <c r="G18" s="100">
        <v>12.2</v>
      </c>
      <c r="H18" s="100">
        <v>3.25</v>
      </c>
      <c r="I18" s="104">
        <v>1.1399999999999999</v>
      </c>
      <c r="J18" s="100" t="s">
        <v>21</v>
      </c>
      <c r="K18" s="156">
        <v>55.49</v>
      </c>
      <c r="L18" s="156">
        <v>23.917999999999999</v>
      </c>
      <c r="M18" s="156">
        <v>2.3199999999999998</v>
      </c>
      <c r="N18" s="156">
        <v>1.7529999999999999</v>
      </c>
      <c r="O18" s="156">
        <v>0.82299999999999995</v>
      </c>
      <c r="P18" s="156">
        <v>45.664999999999999</v>
      </c>
      <c r="Q18" s="156">
        <v>0.221</v>
      </c>
      <c r="R18" s="100">
        <v>0</v>
      </c>
      <c r="S18" s="97">
        <f t="shared" si="0"/>
        <v>0.221</v>
      </c>
      <c r="T18" s="97">
        <f t="shared" si="9"/>
        <v>443.22300000000001</v>
      </c>
      <c r="U18" s="156">
        <v>442.89800000000002</v>
      </c>
      <c r="V18" s="156">
        <f t="shared" si="10"/>
        <v>446.47300000000001</v>
      </c>
      <c r="W18" s="156">
        <v>446.14800000000002</v>
      </c>
      <c r="X18" s="23" t="s">
        <v>368</v>
      </c>
      <c r="Y18" s="51" t="s">
        <v>192</v>
      </c>
      <c r="Z18" s="22" t="e">
        <f>#REF!-#REF!</f>
        <v>#REF!</v>
      </c>
      <c r="AA18" s="6" t="e">
        <f t="shared" si="2"/>
        <v>#REF!</v>
      </c>
    </row>
    <row r="19" spans="1:27" s="6" customFormat="1" ht="27.95" customHeight="1">
      <c r="A19" s="94">
        <v>38</v>
      </c>
      <c r="B19" s="94"/>
      <c r="C19" s="97">
        <f t="shared" si="3"/>
        <v>378.5</v>
      </c>
      <c r="D19" s="97">
        <v>378.55</v>
      </c>
      <c r="E19" s="99">
        <v>50</v>
      </c>
      <c r="F19" s="567" t="s">
        <v>18</v>
      </c>
      <c r="G19" s="568"/>
      <c r="H19" s="100">
        <v>3.25</v>
      </c>
      <c r="I19" s="104">
        <v>1.1399999999999999</v>
      </c>
      <c r="J19" s="567"/>
      <c r="K19" s="581"/>
      <c r="L19" s="581"/>
      <c r="M19" s="581"/>
      <c r="N19" s="581"/>
      <c r="O19" s="581"/>
      <c r="P19" s="568"/>
      <c r="Q19" s="156">
        <v>4.0000000000000001E-3</v>
      </c>
      <c r="R19" s="100">
        <v>0</v>
      </c>
      <c r="S19" s="97">
        <f t="shared" si="0"/>
        <v>4.0000000000000001E-3</v>
      </c>
      <c r="T19" s="97">
        <f t="shared" si="9"/>
        <v>442.89800000000002</v>
      </c>
      <c r="U19" s="156">
        <v>442.89400000000001</v>
      </c>
      <c r="V19" s="156">
        <f t="shared" si="10"/>
        <v>446.14800000000002</v>
      </c>
      <c r="W19" s="156">
        <v>446.14400000000001</v>
      </c>
      <c r="X19" s="23" t="s">
        <v>19</v>
      </c>
      <c r="Y19" s="52"/>
      <c r="Z19" s="22">
        <f t="shared" ref="Z19" si="12">D28-C28</f>
        <v>0</v>
      </c>
      <c r="AA19" s="6">
        <f t="shared" si="2"/>
        <v>0</v>
      </c>
    </row>
    <row r="20" spans="1:27" s="6" customFormat="1" ht="27.95" customHeight="1">
      <c r="A20" s="95">
        <v>39</v>
      </c>
      <c r="B20" s="95">
        <v>20</v>
      </c>
      <c r="C20" s="97">
        <f t="shared" si="3"/>
        <v>378.55</v>
      </c>
      <c r="D20" s="97">
        <v>378.85</v>
      </c>
      <c r="E20" s="99">
        <v>300</v>
      </c>
      <c r="F20" s="97">
        <f>F10</f>
        <v>45.14</v>
      </c>
      <c r="G20" s="100">
        <v>13.4</v>
      </c>
      <c r="H20" s="100">
        <v>3.25</v>
      </c>
      <c r="I20" s="104">
        <v>1.1399999999999999</v>
      </c>
      <c r="J20" s="100" t="s">
        <v>16</v>
      </c>
      <c r="K20" s="156">
        <v>54.11</v>
      </c>
      <c r="L20" s="156">
        <v>22.591999999999999</v>
      </c>
      <c r="M20" s="156">
        <v>2.395</v>
      </c>
      <c r="N20" s="156">
        <v>1.79</v>
      </c>
      <c r="O20" s="156">
        <v>0.84099999999999997</v>
      </c>
      <c r="P20" s="156">
        <v>45.482999999999997</v>
      </c>
      <c r="Q20" s="156">
        <v>2.1000000000000001E-2</v>
      </c>
      <c r="R20" s="100">
        <v>0</v>
      </c>
      <c r="S20" s="97">
        <f t="shared" si="0"/>
        <v>2.1000000000000001E-2</v>
      </c>
      <c r="T20" s="97">
        <f t="shared" si="9"/>
        <v>442.89400000000001</v>
      </c>
      <c r="U20" s="156">
        <v>442.87299999999999</v>
      </c>
      <c r="V20" s="156">
        <f>W19</f>
        <v>446.14400000000001</v>
      </c>
      <c r="W20" s="156">
        <v>446.12299999999999</v>
      </c>
      <c r="X20" s="23" t="s">
        <v>188</v>
      </c>
      <c r="Y20" s="51" t="s">
        <v>191</v>
      </c>
      <c r="Z20" s="22" t="e">
        <f>#REF!-#REF!</f>
        <v>#REF!</v>
      </c>
      <c r="AA20" s="6" t="e">
        <f t="shared" si="2"/>
        <v>#REF!</v>
      </c>
    </row>
    <row r="21" spans="1:27" s="6" customFormat="1" ht="27.95" customHeight="1">
      <c r="A21" s="94">
        <v>40</v>
      </c>
      <c r="B21" s="95"/>
      <c r="C21" s="97">
        <f t="shared" ref="C21" si="13">D20</f>
        <v>378.85</v>
      </c>
      <c r="D21" s="97">
        <v>378.9</v>
      </c>
      <c r="E21" s="99">
        <v>50</v>
      </c>
      <c r="F21" s="567" t="s">
        <v>18</v>
      </c>
      <c r="G21" s="568"/>
      <c r="H21" s="100">
        <v>3.25</v>
      </c>
      <c r="I21" s="104">
        <v>1.1399999999999999</v>
      </c>
      <c r="J21" s="578"/>
      <c r="K21" s="580"/>
      <c r="L21" s="580"/>
      <c r="M21" s="580"/>
      <c r="N21" s="580"/>
      <c r="O21" s="580"/>
      <c r="P21" s="579"/>
      <c r="Q21" s="156">
        <v>4.0000000000000001E-3</v>
      </c>
      <c r="R21" s="100">
        <v>0</v>
      </c>
      <c r="S21" s="97">
        <f t="shared" ref="S21" si="14">Q21+R21</f>
        <v>4.0000000000000001E-3</v>
      </c>
      <c r="T21" s="97">
        <f t="shared" ref="T21" si="15">U20</f>
        <v>442.87299999999999</v>
      </c>
      <c r="U21" s="156">
        <v>442.86900000000003</v>
      </c>
      <c r="V21" s="156">
        <f t="shared" ref="V21" si="16">W20</f>
        <v>446.12299999999999</v>
      </c>
      <c r="W21" s="156">
        <v>446.11900000000003</v>
      </c>
      <c r="X21" s="23"/>
      <c r="Y21" s="51"/>
      <c r="Z21" s="22" t="e">
        <f>#REF!-#REF!</f>
        <v>#REF!</v>
      </c>
      <c r="AA21" s="6" t="e">
        <f t="shared" ref="AA21" si="17">Z21*1000</f>
        <v>#REF!</v>
      </c>
    </row>
    <row r="22" spans="1:27" s="6" customFormat="1" ht="85.5" customHeight="1">
      <c r="A22" s="95">
        <v>41</v>
      </c>
      <c r="B22" s="95">
        <v>21</v>
      </c>
      <c r="C22" s="97">
        <f t="shared" ref="C22" si="18">D21</f>
        <v>378.9</v>
      </c>
      <c r="D22" s="97">
        <v>380.15</v>
      </c>
      <c r="E22" s="99">
        <v>1250</v>
      </c>
      <c r="F22" s="97">
        <f>F10</f>
        <v>45.14</v>
      </c>
      <c r="G22" s="100">
        <v>12.2</v>
      </c>
      <c r="H22" s="100">
        <v>3.25</v>
      </c>
      <c r="I22" s="104">
        <v>1.1399999999999999</v>
      </c>
      <c r="J22" s="100" t="s">
        <v>21</v>
      </c>
      <c r="K22" s="156">
        <v>55.49</v>
      </c>
      <c r="L22" s="156">
        <v>23.917999999999999</v>
      </c>
      <c r="M22" s="156">
        <v>2.3199999999999998</v>
      </c>
      <c r="N22" s="156">
        <v>1.7529999999999999</v>
      </c>
      <c r="O22" s="156">
        <v>0.82299999999999995</v>
      </c>
      <c r="P22" s="156">
        <v>45.664999999999999</v>
      </c>
      <c r="Q22" s="156">
        <v>8.8999999999999996E-2</v>
      </c>
      <c r="R22" s="100">
        <v>0</v>
      </c>
      <c r="S22" s="97">
        <f t="shared" ref="S22" si="19">Q22+R22</f>
        <v>8.8999999999999996E-2</v>
      </c>
      <c r="T22" s="97">
        <f t="shared" ref="T22" si="20">U21</f>
        <v>442.86900000000003</v>
      </c>
      <c r="U22" s="156">
        <v>442.78</v>
      </c>
      <c r="V22" s="156">
        <f t="shared" ref="V22" si="21">W21</f>
        <v>446.11900000000003</v>
      </c>
      <c r="W22" s="156">
        <v>446.03</v>
      </c>
      <c r="X22" s="23" t="s">
        <v>188</v>
      </c>
      <c r="Y22" s="51" t="s">
        <v>372</v>
      </c>
      <c r="Z22" s="22" t="e">
        <f>#REF!-#REF!</f>
        <v>#REF!</v>
      </c>
      <c r="AA22" s="6" t="e">
        <f t="shared" ref="AA22" si="22">Z22*1000</f>
        <v>#REF!</v>
      </c>
    </row>
    <row r="23" spans="1:27" s="6" customFormat="1" ht="21.75" customHeight="1">
      <c r="A23" s="7"/>
      <c r="B23" s="665" t="s">
        <v>102</v>
      </c>
      <c r="C23" s="665"/>
      <c r="D23" s="665"/>
      <c r="E23" s="665"/>
      <c r="F23" s="665"/>
      <c r="G23" s="665"/>
      <c r="H23" s="665"/>
      <c r="I23" s="665"/>
      <c r="J23" s="82"/>
      <c r="K23" s="160"/>
      <c r="L23" s="160"/>
      <c r="M23" s="160"/>
      <c r="N23" s="160"/>
      <c r="O23" s="160"/>
      <c r="P23" s="160"/>
      <c r="Q23" s="160"/>
      <c r="R23" s="160"/>
      <c r="S23" s="160"/>
      <c r="T23" s="160"/>
      <c r="U23" s="160"/>
      <c r="V23" s="160"/>
      <c r="W23" s="160"/>
      <c r="X23" s="160"/>
      <c r="Y23" s="89"/>
    </row>
    <row r="24" spans="1:27" s="6" customFormat="1" ht="41.25" customHeight="1">
      <c r="A24" s="7"/>
      <c r="B24" s="643" t="s">
        <v>369</v>
      </c>
      <c r="C24" s="643"/>
      <c r="D24" s="643"/>
      <c r="E24" s="643"/>
      <c r="F24" s="643"/>
      <c r="G24" s="643"/>
      <c r="H24" s="643"/>
      <c r="I24" s="643"/>
      <c r="J24" s="643"/>
      <c r="K24" s="643"/>
      <c r="L24" s="643"/>
      <c r="M24" s="643"/>
      <c r="N24" s="643"/>
      <c r="O24" s="643"/>
      <c r="P24" s="643"/>
      <c r="Q24" s="643"/>
      <c r="R24" s="643"/>
      <c r="S24" s="643"/>
      <c r="T24" s="643"/>
      <c r="U24" s="643"/>
      <c r="V24" s="643"/>
      <c r="W24" s="643"/>
      <c r="X24" s="643"/>
      <c r="Y24" s="643"/>
    </row>
    <row r="25" spans="1:27" s="6" customFormat="1" ht="36.75" customHeight="1">
      <c r="A25" s="7"/>
      <c r="B25" s="643" t="s">
        <v>193</v>
      </c>
      <c r="C25" s="643"/>
      <c r="D25" s="643"/>
      <c r="E25" s="643"/>
      <c r="F25" s="643"/>
      <c r="G25" s="643"/>
      <c r="H25" s="643"/>
      <c r="I25" s="643"/>
      <c r="J25" s="643"/>
      <c r="K25" s="643"/>
      <c r="L25" s="643"/>
      <c r="M25" s="643"/>
      <c r="N25" s="643"/>
      <c r="O25" s="643"/>
      <c r="P25" s="643"/>
      <c r="Q25" s="643"/>
      <c r="R25" s="643"/>
      <c r="S25" s="643"/>
      <c r="T25" s="643"/>
      <c r="U25" s="643"/>
      <c r="V25" s="643"/>
      <c r="W25" s="643"/>
      <c r="X25" s="643"/>
      <c r="Y25" s="643"/>
    </row>
    <row r="26" spans="1:27" s="6" customFormat="1" ht="22.5" customHeight="1">
      <c r="A26" s="7"/>
      <c r="B26" s="643" t="s">
        <v>194</v>
      </c>
      <c r="C26" s="643"/>
      <c r="D26" s="643"/>
      <c r="E26" s="643"/>
      <c r="F26" s="643"/>
      <c r="G26" s="643"/>
      <c r="H26" s="643"/>
      <c r="I26" s="643"/>
      <c r="J26" s="643"/>
      <c r="K26" s="643"/>
      <c r="L26" s="643"/>
      <c r="M26" s="643"/>
      <c r="N26" s="643"/>
      <c r="O26" s="643"/>
      <c r="P26" s="643"/>
      <c r="Q26" s="643"/>
      <c r="R26" s="643"/>
      <c r="S26" s="643"/>
      <c r="T26" s="643"/>
      <c r="U26" s="643"/>
      <c r="V26" s="643"/>
      <c r="W26" s="643"/>
      <c r="X26" s="643"/>
      <c r="Y26" s="643"/>
    </row>
    <row r="27" spans="1:27" s="6" customFormat="1" ht="12" customHeight="1">
      <c r="A27" s="7"/>
      <c r="B27" s="654"/>
      <c r="C27" s="654"/>
      <c r="D27" s="654"/>
      <c r="E27" s="654"/>
      <c r="F27" s="654"/>
      <c r="G27" s="654"/>
      <c r="H27" s="654"/>
      <c r="I27" s="654"/>
      <c r="J27" s="654"/>
      <c r="K27" s="654"/>
      <c r="L27" s="654"/>
      <c r="M27" s="654"/>
      <c r="N27" s="654"/>
      <c r="O27" s="654"/>
      <c r="P27" s="654"/>
      <c r="Q27" s="654"/>
      <c r="R27" s="654"/>
      <c r="S27" s="654"/>
      <c r="T27" s="654"/>
      <c r="U27" s="654"/>
      <c r="V27" s="654"/>
      <c r="W27" s="654"/>
      <c r="X27" s="654"/>
      <c r="Y27" s="654"/>
    </row>
    <row r="28" spans="1:27" s="6" customFormat="1" ht="31.5" customHeight="1">
      <c r="A28" s="7"/>
      <c r="B28" s="7"/>
      <c r="C28" s="566"/>
      <c r="D28" s="566"/>
      <c r="E28" s="566"/>
      <c r="F28" s="566"/>
      <c r="G28" s="16"/>
      <c r="H28" s="10"/>
      <c r="I28" s="30"/>
      <c r="J28" s="11"/>
      <c r="K28" s="646" t="s">
        <v>370</v>
      </c>
      <c r="L28" s="646"/>
      <c r="M28" s="646"/>
      <c r="N28" s="646"/>
      <c r="O28" s="646"/>
      <c r="P28" s="16"/>
      <c r="Q28" s="646" t="s">
        <v>371</v>
      </c>
      <c r="R28" s="646"/>
      <c r="S28" s="646"/>
      <c r="T28" s="646"/>
      <c r="U28" s="66"/>
      <c r="V28" s="66"/>
      <c r="W28" s="66"/>
      <c r="X28" s="66"/>
      <c r="Y28" s="12"/>
    </row>
    <row r="29" spans="1:27" s="6" customFormat="1" ht="32.1" customHeight="1">
      <c r="A29" s="7"/>
      <c r="B29" s="7"/>
      <c r="C29" s="66"/>
      <c r="D29" s="66"/>
      <c r="E29" s="9"/>
      <c r="F29" s="66"/>
      <c r="G29" s="10"/>
      <c r="H29" s="10"/>
      <c r="I29" s="30"/>
      <c r="J29" s="11"/>
      <c r="K29" s="646"/>
      <c r="L29" s="646"/>
      <c r="M29" s="646"/>
      <c r="N29" s="646"/>
      <c r="O29" s="646"/>
      <c r="P29" s="16"/>
      <c r="Q29" s="646"/>
      <c r="R29" s="646"/>
      <c r="S29" s="646"/>
      <c r="T29" s="646"/>
      <c r="U29" s="66"/>
      <c r="V29" s="66"/>
      <c r="W29" s="66"/>
      <c r="X29" s="66"/>
      <c r="Y29" s="12"/>
    </row>
    <row r="30" spans="1:27" s="6" customFormat="1" ht="48" customHeight="1">
      <c r="A30" s="7"/>
      <c r="B30" s="7"/>
      <c r="C30" s="66"/>
      <c r="D30" s="66"/>
      <c r="E30" s="9"/>
      <c r="F30" s="66"/>
      <c r="G30" s="10"/>
      <c r="H30" s="10"/>
      <c r="I30" s="30"/>
      <c r="J30" s="11"/>
      <c r="K30" s="646"/>
      <c r="L30" s="646"/>
      <c r="M30" s="646"/>
      <c r="N30" s="646"/>
      <c r="O30" s="646"/>
      <c r="P30" s="16"/>
      <c r="Q30" s="646"/>
      <c r="R30" s="646"/>
      <c r="S30" s="646"/>
      <c r="T30" s="646"/>
      <c r="U30" s="66"/>
      <c r="V30" s="66"/>
      <c r="W30" s="66"/>
      <c r="X30" s="66"/>
      <c r="Y30" s="12"/>
    </row>
    <row r="31" spans="1:27" s="6" customFormat="1" ht="44.25" customHeight="1">
      <c r="A31" s="7"/>
      <c r="B31" s="7"/>
      <c r="C31" s="66"/>
      <c r="D31" s="66"/>
      <c r="E31" s="9"/>
      <c r="F31" s="66"/>
      <c r="G31" s="10"/>
      <c r="H31" s="10"/>
      <c r="I31" s="66"/>
      <c r="J31" s="11" t="s">
        <v>22</v>
      </c>
      <c r="K31" s="66"/>
      <c r="L31" s="238"/>
      <c r="M31" s="238"/>
      <c r="N31" s="238"/>
      <c r="O31" s="238"/>
      <c r="P31" s="16"/>
      <c r="Q31" s="646"/>
      <c r="R31" s="646"/>
      <c r="S31" s="646"/>
      <c r="T31" s="646"/>
      <c r="U31" s="66"/>
      <c r="V31" s="66"/>
      <c r="W31" s="66"/>
      <c r="X31" s="66"/>
      <c r="Y31" s="12"/>
    </row>
    <row r="32" spans="1:27" s="6" customFormat="1" ht="32.1" customHeight="1">
      <c r="A32" s="7"/>
      <c r="B32" s="7"/>
      <c r="C32" s="66"/>
      <c r="D32" s="66"/>
      <c r="E32" s="9"/>
      <c r="F32" s="66"/>
      <c r="G32" s="10"/>
      <c r="H32" s="10"/>
      <c r="I32" s="66"/>
      <c r="J32" s="11" t="s">
        <v>15</v>
      </c>
      <c r="K32" s="66"/>
      <c r="L32" s="66"/>
      <c r="M32" s="66"/>
      <c r="N32" s="66"/>
      <c r="O32" s="66"/>
      <c r="P32" s="66"/>
      <c r="Q32" s="66"/>
      <c r="R32" s="66"/>
      <c r="S32" s="66"/>
      <c r="T32" s="66"/>
      <c r="U32" s="66"/>
      <c r="V32" s="66"/>
      <c r="W32" s="66"/>
      <c r="X32" s="66"/>
      <c r="Y32" s="12"/>
    </row>
    <row r="33" spans="1:25" s="6" customFormat="1" ht="32.1" customHeight="1">
      <c r="A33" s="7"/>
      <c r="B33" s="7"/>
      <c r="C33" s="66"/>
      <c r="D33" s="66"/>
      <c r="E33" s="9"/>
      <c r="F33" s="66"/>
      <c r="G33" s="10"/>
      <c r="H33" s="10"/>
      <c r="I33" s="66"/>
      <c r="J33" s="11"/>
      <c r="K33" s="66"/>
      <c r="L33" s="66"/>
      <c r="M33" s="66"/>
      <c r="N33" s="66"/>
      <c r="O33" s="66"/>
      <c r="P33" s="66"/>
      <c r="Q33" s="66"/>
      <c r="R33" s="66"/>
      <c r="S33" s="66"/>
      <c r="T33" s="66"/>
      <c r="U33" s="66"/>
      <c r="V33" s="66"/>
      <c r="W33" s="66"/>
      <c r="X33" s="66"/>
      <c r="Y33" s="12"/>
    </row>
    <row r="34" spans="1:25" s="6" customFormat="1" ht="32.1" customHeight="1">
      <c r="A34" s="7"/>
      <c r="B34" s="7"/>
      <c r="C34" s="66"/>
      <c r="D34" s="66"/>
      <c r="E34" s="9"/>
      <c r="F34" s="66"/>
      <c r="G34" s="10"/>
      <c r="H34" s="10"/>
      <c r="I34" s="66"/>
      <c r="J34" s="11"/>
      <c r="K34" s="66"/>
      <c r="L34" s="66"/>
      <c r="M34" s="66"/>
      <c r="N34" s="66"/>
      <c r="O34" s="66"/>
      <c r="P34" s="66"/>
      <c r="Q34" s="66"/>
      <c r="R34" s="66"/>
      <c r="S34" s="66"/>
      <c r="T34" s="66"/>
      <c r="U34" s="66"/>
      <c r="V34" s="66"/>
      <c r="W34" s="66"/>
      <c r="X34" s="66"/>
      <c r="Y34" s="12"/>
    </row>
    <row r="35" spans="1:25" s="6" customFormat="1" ht="32.1" customHeight="1">
      <c r="A35" s="7"/>
      <c r="B35" s="7"/>
      <c r="C35" s="66"/>
      <c r="D35" s="66"/>
      <c r="E35" s="9"/>
      <c r="F35" s="66"/>
      <c r="G35" s="10"/>
      <c r="H35" s="10"/>
      <c r="I35" s="66"/>
      <c r="J35" s="11"/>
      <c r="K35" s="66"/>
      <c r="L35" s="66"/>
      <c r="M35" s="66"/>
      <c r="N35" s="66"/>
      <c r="O35" s="66"/>
      <c r="P35" s="66"/>
      <c r="Q35" s="66"/>
      <c r="R35" s="66"/>
      <c r="S35" s="66"/>
      <c r="T35" s="66"/>
      <c r="U35" s="66"/>
      <c r="V35" s="66"/>
      <c r="W35" s="66"/>
      <c r="X35" s="66"/>
      <c r="Y35" s="12"/>
    </row>
    <row r="36" spans="1:25" s="6" customFormat="1" ht="32.1" customHeight="1">
      <c r="A36" s="7"/>
      <c r="B36" s="7"/>
      <c r="C36" s="66"/>
      <c r="D36" s="66"/>
      <c r="E36" s="9"/>
      <c r="F36" s="66"/>
      <c r="G36" s="10"/>
      <c r="H36" s="10"/>
      <c r="I36" s="66"/>
      <c r="J36" s="11"/>
      <c r="K36" s="66"/>
      <c r="L36" s="66"/>
      <c r="M36" s="66"/>
      <c r="N36" s="66"/>
      <c r="O36" s="66"/>
      <c r="P36" s="66"/>
      <c r="Q36" s="66"/>
      <c r="R36" s="66"/>
      <c r="S36" s="66"/>
      <c r="T36" s="66"/>
      <c r="U36" s="66"/>
      <c r="V36" s="66"/>
      <c r="W36" s="66"/>
      <c r="X36" s="66"/>
      <c r="Y36" s="12"/>
    </row>
    <row r="37" spans="1:25" s="6" customFormat="1" ht="32.1" customHeight="1">
      <c r="A37" s="7"/>
      <c r="B37" s="7"/>
      <c r="C37" s="66"/>
      <c r="D37" s="66"/>
      <c r="E37" s="9"/>
      <c r="F37" s="66"/>
      <c r="G37" s="10"/>
      <c r="H37" s="10"/>
      <c r="I37" s="66"/>
      <c r="J37" s="11"/>
      <c r="K37" s="66"/>
      <c r="L37" s="66"/>
      <c r="M37" s="66"/>
      <c r="N37" s="66"/>
      <c r="O37" s="66"/>
      <c r="P37" s="66"/>
      <c r="Q37" s="66"/>
      <c r="R37" s="66"/>
      <c r="S37" s="66"/>
      <c r="T37" s="66"/>
      <c r="U37" s="66"/>
      <c r="V37" s="66"/>
      <c r="W37" s="66"/>
      <c r="X37" s="66"/>
      <c r="Y37" s="12"/>
    </row>
    <row r="38" spans="1:25" s="6" customFormat="1" ht="32.1" customHeight="1">
      <c r="A38" s="7"/>
      <c r="B38" s="7"/>
      <c r="C38" s="66"/>
      <c r="D38" s="66"/>
      <c r="E38" s="9"/>
      <c r="F38" s="66"/>
      <c r="G38" s="10"/>
      <c r="H38" s="10"/>
      <c r="I38" s="66"/>
      <c r="J38" s="11"/>
      <c r="K38" s="66"/>
      <c r="L38" s="66"/>
      <c r="M38" s="66"/>
      <c r="N38" s="66"/>
      <c r="O38" s="66"/>
      <c r="P38" s="66"/>
      <c r="Q38" s="66"/>
      <c r="R38" s="66"/>
      <c r="S38" s="66"/>
      <c r="T38" s="66"/>
      <c r="U38" s="66"/>
      <c r="V38" s="66"/>
      <c r="W38" s="66"/>
      <c r="X38" s="66"/>
      <c r="Y38" s="12"/>
    </row>
    <row r="39" spans="1:25" s="6" customFormat="1" ht="32.1" customHeight="1">
      <c r="A39" s="7"/>
      <c r="B39" s="7"/>
      <c r="C39" s="66"/>
      <c r="D39" s="66"/>
      <c r="E39" s="9"/>
      <c r="F39" s="66"/>
      <c r="G39" s="10"/>
      <c r="H39" s="10"/>
      <c r="I39" s="66"/>
      <c r="J39" s="11"/>
      <c r="K39" s="66"/>
      <c r="L39" s="66"/>
      <c r="M39" s="66"/>
      <c r="N39" s="66"/>
      <c r="O39" s="66"/>
      <c r="P39" s="66"/>
      <c r="Q39" s="66"/>
      <c r="R39" s="66"/>
      <c r="S39" s="66"/>
      <c r="T39" s="66"/>
      <c r="U39" s="66"/>
      <c r="V39" s="66"/>
      <c r="W39" s="66"/>
      <c r="X39" s="66"/>
      <c r="Y39" s="12"/>
    </row>
    <row r="40" spans="1:25" s="6" customFormat="1" ht="32.1" customHeight="1">
      <c r="A40" s="7"/>
      <c r="B40" s="7"/>
      <c r="C40" s="66"/>
      <c r="D40" s="66"/>
      <c r="E40" s="9"/>
      <c r="F40" s="66"/>
      <c r="G40" s="10"/>
      <c r="H40" s="10"/>
      <c r="I40" s="66"/>
      <c r="J40" s="11"/>
      <c r="K40" s="66"/>
      <c r="L40" s="66"/>
      <c r="M40" s="66"/>
      <c r="N40" s="66"/>
      <c r="O40" s="66"/>
      <c r="P40" s="66"/>
      <c r="Q40" s="66"/>
      <c r="R40" s="66"/>
      <c r="S40" s="66"/>
      <c r="T40" s="66"/>
      <c r="U40" s="66"/>
      <c r="V40" s="66"/>
      <c r="W40" s="66"/>
      <c r="X40" s="66"/>
      <c r="Y40" s="12"/>
    </row>
    <row r="41" spans="1:25"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66"/>
      <c r="Y41" s="12"/>
    </row>
    <row r="42" spans="1:25" s="6" customFormat="1" ht="32.1" customHeight="1">
      <c r="A42" s="7"/>
      <c r="B42" s="7"/>
      <c r="C42" s="66"/>
      <c r="D42" s="66"/>
      <c r="E42" s="9"/>
      <c r="F42" s="66"/>
      <c r="G42" s="10"/>
      <c r="H42" s="10"/>
      <c r="I42" s="66"/>
      <c r="J42" s="11"/>
      <c r="K42" s="66"/>
      <c r="L42" s="66"/>
      <c r="M42" s="66"/>
      <c r="N42" s="66"/>
      <c r="O42" s="66"/>
      <c r="P42" s="66"/>
      <c r="Q42" s="66"/>
      <c r="R42" s="66"/>
      <c r="S42" s="66"/>
      <c r="T42" s="66"/>
      <c r="U42" s="66"/>
      <c r="V42" s="66"/>
      <c r="W42" s="66"/>
      <c r="X42" s="66"/>
      <c r="Y42" s="12"/>
    </row>
    <row r="43" spans="1:25" s="6" customFormat="1" ht="32.1" customHeight="1">
      <c r="A43" s="7"/>
      <c r="B43" s="7"/>
      <c r="C43" s="66"/>
      <c r="D43" s="66"/>
      <c r="E43" s="9"/>
      <c r="F43" s="66"/>
      <c r="G43" s="10"/>
      <c r="H43" s="10"/>
      <c r="I43" s="66"/>
      <c r="J43" s="11"/>
      <c r="K43" s="66"/>
      <c r="L43" s="66"/>
      <c r="M43" s="66"/>
      <c r="N43" s="66"/>
      <c r="O43" s="66"/>
      <c r="P43" s="66"/>
      <c r="Q43" s="66"/>
      <c r="R43" s="66"/>
      <c r="S43" s="66"/>
      <c r="T43" s="66"/>
      <c r="U43" s="66"/>
      <c r="V43" s="66"/>
      <c r="W43" s="66"/>
      <c r="X43" s="66"/>
      <c r="Y43" s="12"/>
    </row>
  </sheetData>
  <mergeCells count="32">
    <mergeCell ref="A6:A7"/>
    <mergeCell ref="B6:B7"/>
    <mergeCell ref="C6:E6"/>
    <mergeCell ref="F6:P6"/>
    <mergeCell ref="Q6:S6"/>
    <mergeCell ref="A1:Y1"/>
    <mergeCell ref="A2:Y2"/>
    <mergeCell ref="A3:Y3"/>
    <mergeCell ref="A4:Y4"/>
    <mergeCell ref="A5:G5"/>
    <mergeCell ref="F13:G13"/>
    <mergeCell ref="K13:P13"/>
    <mergeCell ref="F15:G15"/>
    <mergeCell ref="F17:G17"/>
    <mergeCell ref="J17:P17"/>
    <mergeCell ref="T6:U6"/>
    <mergeCell ref="V6:W6"/>
    <mergeCell ref="X6:Y7"/>
    <mergeCell ref="F11:G11"/>
    <mergeCell ref="F9:P9"/>
    <mergeCell ref="B27:Y27"/>
    <mergeCell ref="C28:F28"/>
    <mergeCell ref="Q28:T31"/>
    <mergeCell ref="F19:G19"/>
    <mergeCell ref="J19:P19"/>
    <mergeCell ref="F21:G21"/>
    <mergeCell ref="J21:P21"/>
    <mergeCell ref="B23:I23"/>
    <mergeCell ref="B24:Y24"/>
    <mergeCell ref="B25:Y25"/>
    <mergeCell ref="B26:Y26"/>
    <mergeCell ref="K28:O30"/>
  </mergeCells>
  <printOptions horizontalCentered="1"/>
  <pageMargins left="0.19685039370078741" right="0.19685039370078741" top="0.51181102362204722" bottom="0" header="0" footer="0"/>
  <pageSetup paperSize="9" scale="55" orientation="landscape" errors="blank" verticalDpi="360" r:id="rId1"/>
  <headerFooter alignWithMargins="0"/>
</worksheet>
</file>

<file path=xl/worksheets/sheet28.xml><?xml version="1.0" encoding="utf-8"?>
<worksheet xmlns="http://schemas.openxmlformats.org/spreadsheetml/2006/main" xmlns:r="http://schemas.openxmlformats.org/officeDocument/2006/relationships">
  <sheetPr>
    <tabColor rgb="FF92D050"/>
  </sheetPr>
  <dimension ref="A1:AA26"/>
  <sheetViews>
    <sheetView view="pageBreakPreview" zoomScale="80" zoomScaleSheetLayoutView="80" workbookViewId="0">
      <selection activeCell="H19" sqref="H19"/>
    </sheetView>
  </sheetViews>
  <sheetFormatPr defaultColWidth="9.140625" defaultRowHeight="12.75"/>
  <cols>
    <col min="1" max="1" width="4.85546875" style="1" customWidth="1"/>
    <col min="2" max="2" width="8.140625" style="1" customWidth="1"/>
    <col min="3" max="3" width="11.42578125" style="14" customWidth="1"/>
    <col min="4" max="4" width="10.5703125" style="14" customWidth="1"/>
    <col min="5" max="5" width="10.85546875" style="14" customWidth="1"/>
    <col min="6" max="6" width="12.28515625" style="1" customWidth="1"/>
    <col min="7" max="7" width="8" style="1" customWidth="1"/>
    <col min="8" max="8" width="7.42578125" style="1" customWidth="1"/>
    <col min="9" max="9" width="9.5703125" style="1" customWidth="1"/>
    <col min="10" max="10" width="8.28515625" style="1" customWidth="1"/>
    <col min="11" max="11" width="9.140625" style="1" customWidth="1"/>
    <col min="12" max="12" width="8.85546875" style="1" customWidth="1"/>
    <col min="13" max="13" width="9.42578125" style="1" customWidth="1"/>
    <col min="14" max="14" width="7.7109375" style="1" customWidth="1"/>
    <col min="15" max="15" width="10.5703125" style="1" customWidth="1"/>
    <col min="16" max="16" width="12.140625" style="1" customWidth="1"/>
    <col min="17" max="17" width="10.42578125" style="1" customWidth="1"/>
    <col min="18" max="18" width="11.7109375" style="1" customWidth="1"/>
    <col min="19" max="19" width="8.140625" style="1" customWidth="1"/>
    <col min="20" max="23" width="10.5703125" style="1" customWidth="1"/>
    <col min="24" max="24" width="18.28515625" style="1" customWidth="1"/>
    <col min="25" max="25" width="18.710937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184</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195</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2" customHeight="1">
      <c r="A5" s="575"/>
      <c r="B5" s="575"/>
      <c r="C5" s="575"/>
      <c r="D5" s="575"/>
      <c r="E5" s="575"/>
      <c r="F5" s="575"/>
      <c r="G5" s="575"/>
      <c r="H5" s="153"/>
      <c r="I5" s="153"/>
      <c r="J5" s="153"/>
      <c r="K5" s="153"/>
      <c r="L5" s="153"/>
      <c r="M5" s="153"/>
      <c r="N5" s="153"/>
      <c r="O5" s="153"/>
      <c r="P5" s="153"/>
      <c r="Q5" s="153"/>
      <c r="R5" s="153"/>
      <c r="S5" s="153"/>
      <c r="T5" s="153"/>
      <c r="U5" s="153"/>
      <c r="V5" s="153"/>
      <c r="W5" s="153"/>
      <c r="X5" s="153"/>
      <c r="Y5" s="153"/>
    </row>
    <row r="6" spans="1:27" s="4" customFormat="1" ht="21.75" customHeight="1">
      <c r="A6" s="594" t="s">
        <v>0</v>
      </c>
      <c r="B6" s="594"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594"/>
      <c r="C7" s="157" t="s">
        <v>29</v>
      </c>
      <c r="D7" s="157" t="s">
        <v>265</v>
      </c>
      <c r="E7" s="157" t="s">
        <v>6</v>
      </c>
      <c r="F7" s="157" t="s">
        <v>7</v>
      </c>
      <c r="G7" s="157" t="s">
        <v>27</v>
      </c>
      <c r="H7" s="136" t="s">
        <v>282</v>
      </c>
      <c r="I7" s="137" t="s">
        <v>9</v>
      </c>
      <c r="J7" s="157" t="s">
        <v>10</v>
      </c>
      <c r="K7" s="137" t="s">
        <v>11</v>
      </c>
      <c r="L7" s="137" t="s">
        <v>12</v>
      </c>
      <c r="M7" s="137" t="s">
        <v>17</v>
      </c>
      <c r="N7" s="137" t="s">
        <v>13</v>
      </c>
      <c r="O7" s="137" t="s">
        <v>26</v>
      </c>
      <c r="P7" s="157" t="s">
        <v>14</v>
      </c>
      <c r="Q7" s="157" t="s">
        <v>35</v>
      </c>
      <c r="R7" s="157" t="s">
        <v>30</v>
      </c>
      <c r="S7" s="157" t="s">
        <v>25</v>
      </c>
      <c r="T7" s="137" t="s">
        <v>287</v>
      </c>
      <c r="U7" s="137" t="s">
        <v>301</v>
      </c>
      <c r="V7" s="137" t="s">
        <v>302</v>
      </c>
      <c r="W7" s="137" t="s">
        <v>290</v>
      </c>
      <c r="X7" s="592"/>
      <c r="Y7" s="592"/>
    </row>
    <row r="8" spans="1:27" s="4" customFormat="1" ht="25.5" customHeight="1">
      <c r="A8" s="157">
        <v>1</v>
      </c>
      <c r="B8" s="157"/>
      <c r="C8" s="157">
        <v>2</v>
      </c>
      <c r="D8" s="157">
        <v>3</v>
      </c>
      <c r="E8" s="157">
        <v>4</v>
      </c>
      <c r="F8" s="157">
        <v>5</v>
      </c>
      <c r="G8" s="157">
        <v>6</v>
      </c>
      <c r="H8" s="157">
        <v>7</v>
      </c>
      <c r="I8" s="157">
        <v>8</v>
      </c>
      <c r="J8" s="157">
        <v>9</v>
      </c>
      <c r="K8" s="157">
        <v>10</v>
      </c>
      <c r="L8" s="157">
        <v>11</v>
      </c>
      <c r="M8" s="157">
        <v>12</v>
      </c>
      <c r="N8" s="157">
        <v>13</v>
      </c>
      <c r="O8" s="157">
        <v>14</v>
      </c>
      <c r="P8" s="157">
        <v>15</v>
      </c>
      <c r="Q8" s="157">
        <v>16</v>
      </c>
      <c r="R8" s="157">
        <v>17</v>
      </c>
      <c r="S8" s="157">
        <v>18</v>
      </c>
      <c r="T8" s="157">
        <v>19</v>
      </c>
      <c r="U8" s="157">
        <v>20</v>
      </c>
      <c r="V8" s="157">
        <v>21</v>
      </c>
      <c r="W8" s="157">
        <v>22</v>
      </c>
      <c r="X8" s="157">
        <v>23</v>
      </c>
      <c r="Y8" s="157">
        <v>24</v>
      </c>
      <c r="Z8" s="22" t="e">
        <f>#REF!-#REF!</f>
        <v>#REF!</v>
      </c>
      <c r="AA8" s="6" t="e">
        <f>Z8*1000</f>
        <v>#REF!</v>
      </c>
    </row>
    <row r="9" spans="1:27" s="6" customFormat="1" ht="90">
      <c r="A9" s="95">
        <v>1</v>
      </c>
      <c r="B9" s="95">
        <v>1</v>
      </c>
      <c r="C9" s="97">
        <v>360.4</v>
      </c>
      <c r="D9" s="97">
        <v>360.99</v>
      </c>
      <c r="E9" s="99">
        <v>500</v>
      </c>
      <c r="F9" s="97">
        <v>51.68</v>
      </c>
      <c r="G9" s="100">
        <v>12.5</v>
      </c>
      <c r="H9" s="100">
        <v>3.25</v>
      </c>
      <c r="I9" s="141">
        <v>1.74</v>
      </c>
      <c r="J9" s="100" t="s">
        <v>153</v>
      </c>
      <c r="K9" s="156">
        <v>45.91</v>
      </c>
      <c r="L9" s="156">
        <v>19.766999999999999</v>
      </c>
      <c r="M9" s="156">
        <v>2.3220000000000001</v>
      </c>
      <c r="N9" s="156">
        <v>1.754</v>
      </c>
      <c r="O9" s="156">
        <v>1.133</v>
      </c>
      <c r="P9" s="156">
        <v>51.991999999999997</v>
      </c>
      <c r="Q9" s="156">
        <v>6.7000000000000004E-2</v>
      </c>
      <c r="R9" s="100">
        <v>0</v>
      </c>
      <c r="S9" s="97">
        <f t="shared" ref="S9" si="0">Q9+R9</f>
        <v>6.7000000000000004E-2</v>
      </c>
      <c r="T9" s="97">
        <v>444.64499999999998</v>
      </c>
      <c r="U9" s="156">
        <v>444.57799999999997</v>
      </c>
      <c r="V9" s="156">
        <f>T9+H9</f>
        <v>447.89499999999998</v>
      </c>
      <c r="W9" s="156">
        <v>447.82799999999997</v>
      </c>
      <c r="X9" s="178" t="s">
        <v>196</v>
      </c>
      <c r="Y9" s="51" t="s">
        <v>197</v>
      </c>
      <c r="Z9" s="22" t="e">
        <f>#REF!-#REF!</f>
        <v>#REF!</v>
      </c>
      <c r="AA9" s="6" t="e">
        <f t="shared" ref="AA9" si="1">Z9*1000</f>
        <v>#REF!</v>
      </c>
    </row>
    <row r="10" spans="1:27" s="6" customFormat="1" ht="21.75" customHeight="1">
      <c r="A10" s="7"/>
      <c r="B10" s="657" t="s">
        <v>102</v>
      </c>
      <c r="C10" s="657"/>
      <c r="D10" s="657"/>
      <c r="E10" s="657"/>
      <c r="F10" s="657"/>
      <c r="G10" s="657"/>
      <c r="H10" s="657"/>
      <c r="I10" s="657"/>
      <c r="J10" s="19"/>
      <c r="K10" s="18"/>
      <c r="L10" s="18"/>
      <c r="M10" s="18"/>
      <c r="N10" s="18"/>
      <c r="O10" s="18"/>
      <c r="P10" s="18"/>
      <c r="Q10" s="18"/>
      <c r="R10" s="18"/>
      <c r="S10" s="18"/>
      <c r="T10" s="18"/>
      <c r="U10" s="18"/>
      <c r="V10" s="18"/>
      <c r="W10" s="18"/>
      <c r="X10" s="18"/>
      <c r="Y10" s="12"/>
    </row>
    <row r="11" spans="1:27" s="6" customFormat="1" ht="31.5" customHeight="1">
      <c r="A11" s="7"/>
      <c r="B11" s="7"/>
      <c r="C11" s="566"/>
      <c r="D11" s="566"/>
      <c r="E11" s="566"/>
      <c r="F11" s="566"/>
      <c r="G11" s="16"/>
      <c r="H11" s="10"/>
      <c r="I11" s="30"/>
      <c r="J11" s="11"/>
      <c r="K11" s="66"/>
      <c r="L11" s="16"/>
      <c r="M11" s="577"/>
      <c r="N11" s="577"/>
      <c r="O11" s="16"/>
      <c r="P11" s="16"/>
      <c r="Q11" s="655" t="s">
        <v>373</v>
      </c>
      <c r="R11" s="655"/>
      <c r="S11" s="655"/>
      <c r="T11" s="655"/>
      <c r="U11" s="66"/>
      <c r="V11" s="66"/>
      <c r="W11" s="66"/>
      <c r="X11" s="66"/>
      <c r="Y11" s="12"/>
    </row>
    <row r="12" spans="1:27" s="6" customFormat="1" ht="32.1" customHeight="1">
      <c r="A12" s="7"/>
      <c r="B12" s="7"/>
      <c r="C12" s="66"/>
      <c r="D12" s="66"/>
      <c r="E12" s="9"/>
      <c r="F12" s="66"/>
      <c r="G12" s="10"/>
      <c r="H12" s="10"/>
      <c r="I12" s="30"/>
      <c r="J12" s="11"/>
      <c r="K12" s="66"/>
      <c r="L12" s="577"/>
      <c r="M12" s="577"/>
      <c r="N12" s="577"/>
      <c r="O12" s="577"/>
      <c r="P12" s="16"/>
      <c r="Q12" s="655"/>
      <c r="R12" s="655"/>
      <c r="S12" s="655"/>
      <c r="T12" s="655"/>
      <c r="U12" s="66"/>
      <c r="V12" s="66"/>
      <c r="W12" s="66"/>
      <c r="X12" s="66"/>
      <c r="Y12" s="12"/>
    </row>
    <row r="13" spans="1:27" s="6" customFormat="1" ht="32.1" customHeight="1">
      <c r="A13" s="7"/>
      <c r="B13" s="7"/>
      <c r="C13" s="66"/>
      <c r="D13" s="66"/>
      <c r="E13" s="9"/>
      <c r="F13" s="66"/>
      <c r="G13" s="10"/>
      <c r="H13" s="10"/>
      <c r="I13" s="30"/>
      <c r="J13" s="11"/>
      <c r="K13" s="66"/>
      <c r="L13" s="577"/>
      <c r="M13" s="577"/>
      <c r="N13" s="577"/>
      <c r="O13" s="577"/>
      <c r="P13" s="16"/>
      <c r="Q13" s="655"/>
      <c r="R13" s="655"/>
      <c r="S13" s="655"/>
      <c r="T13" s="655"/>
      <c r="U13" s="66"/>
      <c r="V13" s="66"/>
      <c r="W13" s="66"/>
      <c r="X13" s="66"/>
      <c r="Y13" s="12"/>
    </row>
    <row r="14" spans="1:27" s="6" customFormat="1" ht="44.25" customHeight="1">
      <c r="A14" s="7"/>
      <c r="B14" s="7"/>
      <c r="C14" s="66"/>
      <c r="D14" s="66"/>
      <c r="E14" s="9"/>
      <c r="F14" s="66"/>
      <c r="G14" s="10"/>
      <c r="H14" s="10"/>
      <c r="I14" s="66"/>
      <c r="J14" s="11" t="s">
        <v>22</v>
      </c>
      <c r="K14" s="66"/>
      <c r="L14" s="577"/>
      <c r="M14" s="577"/>
      <c r="N14" s="577"/>
      <c r="O14" s="577"/>
      <c r="P14" s="16"/>
      <c r="Q14" s="655"/>
      <c r="R14" s="655"/>
      <c r="S14" s="655"/>
      <c r="T14" s="655"/>
      <c r="U14" s="66"/>
      <c r="V14" s="66"/>
      <c r="W14" s="66"/>
      <c r="X14" s="66"/>
      <c r="Y14" s="12"/>
    </row>
    <row r="15" spans="1:27" s="6" customFormat="1" ht="32.1" customHeight="1">
      <c r="A15" s="7"/>
      <c r="B15" s="7"/>
      <c r="C15" s="66"/>
      <c r="D15" s="66"/>
      <c r="E15" s="9"/>
      <c r="F15" s="66"/>
      <c r="G15" s="10"/>
      <c r="H15" s="10"/>
      <c r="I15" s="66"/>
      <c r="J15" s="11" t="s">
        <v>15</v>
      </c>
      <c r="K15" s="66"/>
      <c r="L15" s="66"/>
      <c r="M15" s="66"/>
      <c r="N15" s="66"/>
      <c r="O15" s="66"/>
      <c r="P15" s="66"/>
      <c r="Q15" s="66"/>
      <c r="R15" s="66"/>
      <c r="S15" s="66"/>
      <c r="T15" s="66"/>
      <c r="U15" s="66"/>
      <c r="V15" s="66"/>
      <c r="W15" s="66"/>
      <c r="X15" s="66"/>
      <c r="Y15" s="12"/>
    </row>
    <row r="16" spans="1:27" s="6" customFormat="1" ht="32.1" customHeight="1">
      <c r="A16" s="7"/>
      <c r="B16" s="7"/>
      <c r="C16" s="66"/>
      <c r="D16" s="66"/>
      <c r="E16" s="9"/>
      <c r="F16" s="66"/>
      <c r="G16" s="10"/>
      <c r="H16" s="10"/>
      <c r="I16" s="66"/>
      <c r="J16" s="11"/>
      <c r="K16" s="66"/>
      <c r="L16" s="66"/>
      <c r="M16" s="66"/>
      <c r="N16" s="66"/>
      <c r="O16" s="66"/>
      <c r="P16" s="66"/>
      <c r="Q16" s="66"/>
      <c r="R16" s="66"/>
      <c r="S16" s="66"/>
      <c r="T16" s="66"/>
      <c r="U16" s="66"/>
      <c r="V16" s="66"/>
      <c r="W16" s="66"/>
      <c r="X16" s="66"/>
      <c r="Y16" s="12"/>
    </row>
    <row r="17" spans="1:25" s="6" customFormat="1" ht="32.1" customHeight="1">
      <c r="A17" s="7"/>
      <c r="B17" s="7"/>
      <c r="C17" s="66"/>
      <c r="D17" s="66"/>
      <c r="E17" s="9"/>
      <c r="F17" s="66"/>
      <c r="G17" s="10"/>
      <c r="H17" s="10"/>
      <c r="I17" s="66"/>
      <c r="J17" s="11"/>
      <c r="K17" s="66"/>
      <c r="L17" s="66"/>
      <c r="M17" s="66"/>
      <c r="N17" s="66"/>
      <c r="O17" s="66"/>
      <c r="P17" s="66"/>
      <c r="Q17" s="66"/>
      <c r="R17" s="66"/>
      <c r="S17" s="66"/>
      <c r="T17" s="66"/>
      <c r="U17" s="66"/>
      <c r="V17" s="66"/>
      <c r="W17" s="66"/>
      <c r="X17" s="66"/>
      <c r="Y17" s="12"/>
    </row>
    <row r="18" spans="1:25" s="6" customFormat="1" ht="32.1" customHeight="1">
      <c r="A18" s="7"/>
      <c r="B18" s="7"/>
      <c r="C18" s="66"/>
      <c r="D18" s="66"/>
      <c r="E18" s="9"/>
      <c r="F18" s="66"/>
      <c r="G18" s="10"/>
      <c r="H18" s="10"/>
      <c r="I18" s="66"/>
      <c r="J18" s="11"/>
      <c r="K18" s="66"/>
      <c r="L18" s="66"/>
      <c r="M18" s="66"/>
      <c r="N18" s="66"/>
      <c r="O18" s="66"/>
      <c r="P18" s="66"/>
      <c r="Q18" s="66"/>
      <c r="R18" s="66"/>
      <c r="S18" s="66"/>
      <c r="T18" s="66"/>
      <c r="U18" s="66"/>
      <c r="V18" s="66"/>
      <c r="W18" s="66"/>
      <c r="X18" s="66"/>
      <c r="Y18" s="12"/>
    </row>
    <row r="19" spans="1:25" s="6" customFormat="1" ht="32.1" customHeight="1">
      <c r="A19" s="7"/>
      <c r="B19" s="7"/>
      <c r="C19" s="66"/>
      <c r="D19" s="66"/>
      <c r="E19" s="9"/>
      <c r="F19" s="66"/>
      <c r="G19" s="10"/>
      <c r="H19" s="10"/>
      <c r="I19" s="66"/>
      <c r="J19" s="11"/>
      <c r="K19" s="66"/>
      <c r="L19" s="66"/>
      <c r="M19" s="66"/>
      <c r="N19" s="66"/>
      <c r="O19" s="66"/>
      <c r="P19" s="66"/>
      <c r="Q19" s="66"/>
      <c r="R19" s="66"/>
      <c r="S19" s="66"/>
      <c r="T19" s="66"/>
      <c r="U19" s="66"/>
      <c r="V19" s="66"/>
      <c r="W19" s="66"/>
      <c r="X19" s="66"/>
      <c r="Y19" s="12"/>
    </row>
    <row r="20" spans="1:25" s="6" customFormat="1" ht="32.1" customHeight="1">
      <c r="A20" s="7"/>
      <c r="B20" s="7"/>
      <c r="C20" s="66"/>
      <c r="D20" s="66"/>
      <c r="E20" s="9"/>
      <c r="F20" s="66"/>
      <c r="G20" s="10"/>
      <c r="H20" s="10"/>
      <c r="I20" s="66"/>
      <c r="J20" s="11"/>
      <c r="K20" s="66"/>
      <c r="L20" s="66"/>
      <c r="M20" s="66"/>
      <c r="N20" s="66"/>
      <c r="O20" s="66"/>
      <c r="P20" s="66"/>
      <c r="Q20" s="66"/>
      <c r="R20" s="66"/>
      <c r="S20" s="66"/>
      <c r="T20" s="66"/>
      <c r="U20" s="66"/>
      <c r="V20" s="66"/>
      <c r="W20" s="66"/>
      <c r="X20" s="66"/>
      <c r="Y20" s="12"/>
    </row>
    <row r="21" spans="1:25" s="6" customFormat="1" ht="32.1" customHeight="1">
      <c r="A21" s="7"/>
      <c r="B21" s="7"/>
      <c r="C21" s="66"/>
      <c r="D21" s="66"/>
      <c r="E21" s="9"/>
      <c r="F21" s="66"/>
      <c r="G21" s="10"/>
      <c r="H21" s="10"/>
      <c r="I21" s="66"/>
      <c r="J21" s="11"/>
      <c r="K21" s="66"/>
      <c r="L21" s="66"/>
      <c r="M21" s="66"/>
      <c r="N21" s="66"/>
      <c r="O21" s="66"/>
      <c r="P21" s="66"/>
      <c r="Q21" s="66"/>
      <c r="R21" s="66"/>
      <c r="S21" s="66"/>
      <c r="T21" s="66"/>
      <c r="U21" s="66"/>
      <c r="V21" s="66"/>
      <c r="W21" s="66"/>
      <c r="X21" s="66"/>
      <c r="Y21" s="12"/>
    </row>
    <row r="22" spans="1:25"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66"/>
      <c r="Y22" s="12"/>
    </row>
    <row r="23" spans="1:25"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66"/>
      <c r="Y23" s="12"/>
    </row>
    <row r="24" spans="1:25"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66"/>
      <c r="Y24" s="12"/>
    </row>
    <row r="25" spans="1:25"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66"/>
      <c r="Y25" s="12"/>
    </row>
    <row r="26" spans="1:25"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66"/>
      <c r="Y26" s="12"/>
    </row>
  </sheetData>
  <mergeCells count="18">
    <mergeCell ref="V6:W6"/>
    <mergeCell ref="X6:Y7"/>
    <mergeCell ref="B10:I10"/>
    <mergeCell ref="A1:Y1"/>
    <mergeCell ref="A2:Y2"/>
    <mergeCell ref="A3:Y3"/>
    <mergeCell ref="A4:Y4"/>
    <mergeCell ref="A5:G5"/>
    <mergeCell ref="A6:A7"/>
    <mergeCell ref="B6:B7"/>
    <mergeCell ref="C6:E6"/>
    <mergeCell ref="F6:P6"/>
    <mergeCell ref="Q6:S6"/>
    <mergeCell ref="C11:F11"/>
    <mergeCell ref="M11:N11"/>
    <mergeCell ref="Q11:T14"/>
    <mergeCell ref="L12:O14"/>
    <mergeCell ref="T6:U6"/>
  </mergeCells>
  <printOptions horizontalCentered="1"/>
  <pageMargins left="0" right="0" top="0.75" bottom="0.5" header="0" footer="0"/>
  <pageSetup paperSize="9" scale="55" orientation="landscape" errors="blank" verticalDpi="360" r:id="rId1"/>
  <headerFooter alignWithMargins="0"/>
</worksheet>
</file>

<file path=xl/worksheets/sheet29.xml><?xml version="1.0" encoding="utf-8"?>
<worksheet xmlns="http://schemas.openxmlformats.org/spreadsheetml/2006/main" xmlns:r="http://schemas.openxmlformats.org/officeDocument/2006/relationships">
  <sheetPr>
    <tabColor rgb="FF92D050"/>
  </sheetPr>
  <dimension ref="A1:AC55"/>
  <sheetViews>
    <sheetView view="pageBreakPreview" zoomScale="70" zoomScaleSheetLayoutView="70" workbookViewId="0">
      <selection activeCell="AB26" sqref="AB26"/>
    </sheetView>
  </sheetViews>
  <sheetFormatPr defaultColWidth="9.140625" defaultRowHeight="12.75"/>
  <cols>
    <col min="1" max="1" width="4.42578125" style="1" customWidth="1"/>
    <col min="2" max="2" width="6" style="1" customWidth="1"/>
    <col min="3" max="3" width="11.42578125" style="546" customWidth="1"/>
    <col min="4" max="4" width="10.140625" style="546" customWidth="1"/>
    <col min="5" max="5" width="10.85546875" style="14" customWidth="1"/>
    <col min="6" max="6" width="12.42578125" style="1" customWidth="1"/>
    <col min="7" max="7" width="7.85546875" style="1" customWidth="1"/>
    <col min="8" max="8" width="7.42578125" style="1" customWidth="1"/>
    <col min="9" max="9" width="11.7109375" style="547" customWidth="1"/>
    <col min="10" max="10" width="8.85546875" style="1" customWidth="1"/>
    <col min="11" max="11" width="9" style="1" customWidth="1"/>
    <col min="12" max="12" width="9.85546875" style="1" customWidth="1"/>
    <col min="13" max="13" width="7.28515625" style="1" customWidth="1"/>
    <col min="14" max="14" width="8.28515625" style="1" customWidth="1"/>
    <col min="15" max="15" width="10.5703125" style="1" customWidth="1"/>
    <col min="16" max="16" width="12.28515625" style="1" customWidth="1"/>
    <col min="17" max="17" width="10.42578125" style="1" customWidth="1"/>
    <col min="18" max="18" width="11.5703125" style="1" customWidth="1"/>
    <col min="19" max="19" width="8.140625" style="1" customWidth="1"/>
    <col min="20" max="23" width="11" style="1" customWidth="1"/>
    <col min="24" max="24" width="17.85546875" style="1" customWidth="1"/>
    <col min="25" max="25" width="14.85546875" style="1" customWidth="1"/>
    <col min="26" max="28" width="9.140625" style="1"/>
    <col min="29" max="29" width="9.7109375" style="1" bestFit="1" customWidth="1"/>
    <col min="30" max="16384" width="9.140625" style="1"/>
  </cols>
  <sheetData>
    <row r="1" spans="1:27" s="2" customFormat="1" ht="25.5" customHeight="1">
      <c r="A1" s="569" t="s">
        <v>562</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184</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649</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6.75" customHeight="1">
      <c r="A5" s="586"/>
      <c r="B5" s="586"/>
      <c r="C5" s="586"/>
      <c r="D5" s="586"/>
      <c r="E5" s="586"/>
      <c r="F5" s="586"/>
      <c r="G5" s="586"/>
      <c r="H5" s="521"/>
      <c r="I5" s="457"/>
      <c r="J5" s="521"/>
      <c r="K5" s="521"/>
      <c r="L5" s="521"/>
      <c r="M5" s="521"/>
      <c r="N5" s="521"/>
      <c r="O5" s="521"/>
      <c r="P5" s="521"/>
      <c r="Q5" s="521"/>
      <c r="R5" s="521"/>
      <c r="S5" s="521"/>
      <c r="T5" s="521"/>
      <c r="U5" s="521"/>
      <c r="V5" s="521"/>
      <c r="W5" s="521"/>
      <c r="X5" s="521"/>
      <c r="Y5" s="521"/>
    </row>
    <row r="6" spans="1:27" s="4" customFormat="1" ht="34.5" customHeight="1">
      <c r="A6" s="602" t="s">
        <v>0</v>
      </c>
      <c r="B6" s="656" t="s">
        <v>95</v>
      </c>
      <c r="C6" s="602" t="s">
        <v>1</v>
      </c>
      <c r="D6" s="602"/>
      <c r="E6" s="602"/>
      <c r="F6" s="602" t="s">
        <v>2</v>
      </c>
      <c r="G6" s="602"/>
      <c r="H6" s="602"/>
      <c r="I6" s="602"/>
      <c r="J6" s="602"/>
      <c r="K6" s="602"/>
      <c r="L6" s="602"/>
      <c r="M6" s="602"/>
      <c r="N6" s="602"/>
      <c r="O6" s="602"/>
      <c r="P6" s="602"/>
      <c r="Q6" s="602" t="s">
        <v>37</v>
      </c>
      <c r="R6" s="602"/>
      <c r="S6" s="602"/>
      <c r="T6" s="613" t="s">
        <v>36</v>
      </c>
      <c r="U6" s="613"/>
      <c r="V6" s="613" t="s">
        <v>3</v>
      </c>
      <c r="W6" s="613"/>
      <c r="X6" s="650" t="s">
        <v>4</v>
      </c>
      <c r="Y6" s="651"/>
    </row>
    <row r="7" spans="1:27" s="4" customFormat="1" ht="50.25" customHeight="1">
      <c r="A7" s="594"/>
      <c r="B7" s="602"/>
      <c r="C7" s="137" t="s">
        <v>29</v>
      </c>
      <c r="D7" s="137" t="s">
        <v>265</v>
      </c>
      <c r="E7" s="522" t="s">
        <v>246</v>
      </c>
      <c r="F7" s="522" t="s">
        <v>7</v>
      </c>
      <c r="G7" s="522" t="s">
        <v>650</v>
      </c>
      <c r="H7" s="136" t="s">
        <v>282</v>
      </c>
      <c r="I7" s="536" t="s">
        <v>9</v>
      </c>
      <c r="J7" s="522" t="s">
        <v>10</v>
      </c>
      <c r="K7" s="137" t="s">
        <v>11</v>
      </c>
      <c r="L7" s="137" t="s">
        <v>12</v>
      </c>
      <c r="M7" s="137" t="s">
        <v>17</v>
      </c>
      <c r="N7" s="137" t="s">
        <v>13</v>
      </c>
      <c r="O7" s="137" t="s">
        <v>26</v>
      </c>
      <c r="P7" s="522" t="s">
        <v>14</v>
      </c>
      <c r="Q7" s="522" t="s">
        <v>35</v>
      </c>
      <c r="R7" s="522" t="s">
        <v>651</v>
      </c>
      <c r="S7" s="522" t="s">
        <v>25</v>
      </c>
      <c r="T7" s="137" t="s">
        <v>287</v>
      </c>
      <c r="U7" s="137" t="s">
        <v>301</v>
      </c>
      <c r="V7" s="137" t="s">
        <v>302</v>
      </c>
      <c r="W7" s="137" t="s">
        <v>290</v>
      </c>
      <c r="X7" s="652"/>
      <c r="Y7" s="653"/>
    </row>
    <row r="8" spans="1:27" s="463" customFormat="1" ht="21.75" customHeight="1">
      <c r="A8" s="136">
        <v>1</v>
      </c>
      <c r="B8" s="136"/>
      <c r="C8" s="136">
        <v>2</v>
      </c>
      <c r="D8" s="136">
        <v>3</v>
      </c>
      <c r="E8" s="136">
        <v>4</v>
      </c>
      <c r="F8" s="136">
        <v>5</v>
      </c>
      <c r="G8" s="136">
        <v>6</v>
      </c>
      <c r="H8" s="136">
        <v>7</v>
      </c>
      <c r="I8" s="136">
        <v>8</v>
      </c>
      <c r="J8" s="136">
        <v>9</v>
      </c>
      <c r="K8" s="136">
        <v>10</v>
      </c>
      <c r="L8" s="136">
        <v>11</v>
      </c>
      <c r="M8" s="136">
        <v>12</v>
      </c>
      <c r="N8" s="136">
        <v>13</v>
      </c>
      <c r="O8" s="136">
        <v>14</v>
      </c>
      <c r="P8" s="136">
        <v>15</v>
      </c>
      <c r="Q8" s="136">
        <v>16</v>
      </c>
      <c r="R8" s="136">
        <v>17</v>
      </c>
      <c r="S8" s="136">
        <v>18</v>
      </c>
      <c r="T8" s="136">
        <v>19</v>
      </c>
      <c r="U8" s="136">
        <v>20</v>
      </c>
      <c r="V8" s="136">
        <v>21</v>
      </c>
      <c r="W8" s="136">
        <v>22</v>
      </c>
      <c r="X8" s="136">
        <v>23</v>
      </c>
      <c r="Y8" s="136">
        <v>24</v>
      </c>
      <c r="Z8" s="463" t="e">
        <v>#REF!</v>
      </c>
      <c r="AA8" s="464" t="e">
        <v>#REF!</v>
      </c>
    </row>
    <row r="9" spans="1:27" s="4" customFormat="1" ht="46.5" customHeight="1">
      <c r="A9" s="522">
        <v>1</v>
      </c>
      <c r="B9" s="522">
        <v>1</v>
      </c>
      <c r="C9" s="137">
        <v>360.9</v>
      </c>
      <c r="D9" s="137">
        <v>363</v>
      </c>
      <c r="E9" s="522">
        <f>(D9-C9)*1000</f>
        <v>2100.0000000000227</v>
      </c>
      <c r="F9" s="137">
        <v>51.68</v>
      </c>
      <c r="G9" s="261">
        <v>12.5</v>
      </c>
      <c r="H9" s="522">
        <v>3.25</v>
      </c>
      <c r="I9" s="536" t="s">
        <v>652</v>
      </c>
      <c r="J9" s="522" t="s">
        <v>153</v>
      </c>
      <c r="K9" s="522">
        <v>45.91</v>
      </c>
      <c r="L9" s="522">
        <v>19.766999999999999</v>
      </c>
      <c r="M9" s="522">
        <v>2.3220000000000001</v>
      </c>
      <c r="N9" s="522">
        <v>1.754</v>
      </c>
      <c r="O9" s="522">
        <v>1.133</v>
      </c>
      <c r="P9" s="522">
        <v>51.991999999999997</v>
      </c>
      <c r="Q9" s="522">
        <v>0.26400000000000001</v>
      </c>
      <c r="R9" s="522">
        <v>0</v>
      </c>
      <c r="S9" s="522">
        <v>0.28399999999999997</v>
      </c>
      <c r="T9" s="522">
        <v>444.57799999999997</v>
      </c>
      <c r="U9" s="522">
        <f>T9-S9</f>
        <v>444.29399999999998</v>
      </c>
      <c r="V9" s="137">
        <f>T9+H9</f>
        <v>447.82799999999997</v>
      </c>
      <c r="W9" s="522">
        <f>U9+H9</f>
        <v>447.54399999999998</v>
      </c>
      <c r="X9" s="522" t="s">
        <v>653</v>
      </c>
      <c r="Y9" s="522" t="s">
        <v>654</v>
      </c>
      <c r="Z9" s="22"/>
      <c r="AA9" s="6"/>
    </row>
    <row r="10" spans="1:27" s="4" customFormat="1" ht="20.100000000000001" customHeight="1">
      <c r="A10" s="522">
        <v>2</v>
      </c>
      <c r="B10" s="522"/>
      <c r="C10" s="137">
        <f>D9</f>
        <v>363</v>
      </c>
      <c r="D10" s="137">
        <v>363.05</v>
      </c>
      <c r="E10" s="522">
        <f t="shared" ref="E10:E35" si="0">(D10-C10)*1000</f>
        <v>50.000000000011369</v>
      </c>
      <c r="F10" s="567" t="s">
        <v>18</v>
      </c>
      <c r="G10" s="568"/>
      <c r="H10" s="522">
        <v>3.25</v>
      </c>
      <c r="I10" s="536" t="s">
        <v>655</v>
      </c>
      <c r="J10" s="730"/>
      <c r="K10" s="731"/>
      <c r="L10" s="731"/>
      <c r="M10" s="731"/>
      <c r="N10" s="731"/>
      <c r="O10" s="731"/>
      <c r="P10" s="732"/>
      <c r="Q10" s="522">
        <v>5.0000000000000001E-3</v>
      </c>
      <c r="R10" s="522">
        <v>0</v>
      </c>
      <c r="S10" s="522">
        <f t="shared" ref="S10:S35" si="1">Q10+R10</f>
        <v>5.0000000000000001E-3</v>
      </c>
      <c r="T10" s="522">
        <f>U9</f>
        <v>444.29399999999998</v>
      </c>
      <c r="U10" s="522">
        <f>T10-S10</f>
        <v>444.28899999999999</v>
      </c>
      <c r="V10" s="137">
        <f>W9</f>
        <v>447.54399999999998</v>
      </c>
      <c r="W10" s="137">
        <f>U10+H10</f>
        <v>447.53899999999999</v>
      </c>
      <c r="X10" s="522"/>
      <c r="Y10" s="522"/>
      <c r="Z10" s="22"/>
      <c r="AA10" s="6"/>
    </row>
    <row r="11" spans="1:27" s="4" customFormat="1" ht="21.75" customHeight="1">
      <c r="A11" s="522">
        <v>3</v>
      </c>
      <c r="B11" s="522"/>
      <c r="C11" s="137">
        <f t="shared" ref="C11:C35" si="2">D10</f>
        <v>363.05</v>
      </c>
      <c r="D11" s="137">
        <v>363.3</v>
      </c>
      <c r="E11" s="522">
        <f t="shared" si="0"/>
        <v>250</v>
      </c>
      <c r="F11" s="137">
        <v>51.68</v>
      </c>
      <c r="G11" s="261">
        <v>14.2</v>
      </c>
      <c r="H11" s="522">
        <v>3.25</v>
      </c>
      <c r="I11" s="537" t="s">
        <v>656</v>
      </c>
      <c r="J11" s="522" t="s">
        <v>16</v>
      </c>
      <c r="K11" s="522">
        <v>56.71</v>
      </c>
      <c r="L11" s="522">
        <v>23.391999999999999</v>
      </c>
      <c r="M11" s="522">
        <v>2.4239999999999999</v>
      </c>
      <c r="N11" s="522">
        <v>1.8049999999999999</v>
      </c>
      <c r="O11" s="522">
        <v>0.91500000000000004</v>
      </c>
      <c r="P11" s="522">
        <v>51.905999999999999</v>
      </c>
      <c r="Q11" s="522">
        <v>2.1000000000000001E-2</v>
      </c>
      <c r="R11" s="522">
        <v>0</v>
      </c>
      <c r="S11" s="522">
        <f t="shared" si="1"/>
        <v>2.1000000000000001E-2</v>
      </c>
      <c r="T11" s="522">
        <f t="shared" ref="T11:T35" si="3">U10</f>
        <v>444.28899999999999</v>
      </c>
      <c r="U11" s="522">
        <f t="shared" ref="U11:U35" si="4">T11-S11</f>
        <v>444.26799999999997</v>
      </c>
      <c r="V11" s="137">
        <f t="shared" ref="V11:V35" si="5">W10</f>
        <v>447.53899999999999</v>
      </c>
      <c r="W11" s="137">
        <f t="shared" ref="W11:W35" si="6">U11+H11</f>
        <v>447.51799999999997</v>
      </c>
      <c r="X11" s="522" t="s">
        <v>188</v>
      </c>
      <c r="Y11" s="522" t="s">
        <v>657</v>
      </c>
      <c r="Z11" s="22"/>
      <c r="AA11" s="6"/>
    </row>
    <row r="12" spans="1:27" s="4" customFormat="1" ht="20.100000000000001" customHeight="1">
      <c r="A12" s="522">
        <v>4</v>
      </c>
      <c r="B12" s="522"/>
      <c r="C12" s="137">
        <f t="shared" si="2"/>
        <v>363.3</v>
      </c>
      <c r="D12" s="137">
        <v>363.35</v>
      </c>
      <c r="E12" s="522">
        <f t="shared" si="0"/>
        <v>50.000000000011369</v>
      </c>
      <c r="F12" s="567" t="s">
        <v>18</v>
      </c>
      <c r="G12" s="568"/>
      <c r="H12" s="522">
        <v>3.25</v>
      </c>
      <c r="I12" s="536" t="s">
        <v>474</v>
      </c>
      <c r="J12" s="730"/>
      <c r="K12" s="731"/>
      <c r="L12" s="731"/>
      <c r="M12" s="731"/>
      <c r="N12" s="731"/>
      <c r="O12" s="731"/>
      <c r="P12" s="732"/>
      <c r="Q12" s="522">
        <v>4.0000000000000001E-3</v>
      </c>
      <c r="R12" s="522">
        <v>0</v>
      </c>
      <c r="S12" s="522">
        <f t="shared" si="1"/>
        <v>4.0000000000000001E-3</v>
      </c>
      <c r="T12" s="522">
        <f t="shared" si="3"/>
        <v>444.26799999999997</v>
      </c>
      <c r="U12" s="522">
        <f t="shared" si="4"/>
        <v>444.26399999999995</v>
      </c>
      <c r="V12" s="137">
        <f t="shared" si="5"/>
        <v>447.51799999999997</v>
      </c>
      <c r="W12" s="137">
        <f t="shared" si="6"/>
        <v>447.51399999999995</v>
      </c>
      <c r="X12" s="522"/>
      <c r="Y12" s="522"/>
      <c r="Z12" s="22"/>
      <c r="AA12" s="6"/>
    </row>
    <row r="13" spans="1:27" s="4" customFormat="1" ht="32.25" customHeight="1">
      <c r="A13" s="522">
        <v>5</v>
      </c>
      <c r="B13" s="522"/>
      <c r="C13" s="137">
        <f t="shared" si="2"/>
        <v>363.35</v>
      </c>
      <c r="D13" s="137">
        <v>364.375</v>
      </c>
      <c r="E13" s="522">
        <f t="shared" si="0"/>
        <v>1024.9999999999773</v>
      </c>
      <c r="F13" s="137">
        <v>51.68</v>
      </c>
      <c r="G13" s="261">
        <v>14.2</v>
      </c>
      <c r="H13" s="522">
        <v>3.25</v>
      </c>
      <c r="I13" s="536" t="s">
        <v>658</v>
      </c>
      <c r="J13" s="522" t="s">
        <v>21</v>
      </c>
      <c r="K13" s="522">
        <v>61.99</v>
      </c>
      <c r="L13" s="522">
        <v>25.917999999999999</v>
      </c>
      <c r="M13" s="522">
        <v>2.3919999999999999</v>
      </c>
      <c r="N13" s="522">
        <v>1.7889999999999999</v>
      </c>
      <c r="O13" s="522">
        <v>0.84</v>
      </c>
      <c r="P13" s="522">
        <v>52.061</v>
      </c>
      <c r="Q13" s="522">
        <v>7.2999999999999995E-2</v>
      </c>
      <c r="R13" s="522">
        <v>0</v>
      </c>
      <c r="S13" s="522">
        <f t="shared" si="1"/>
        <v>7.2999999999999995E-2</v>
      </c>
      <c r="T13" s="522">
        <f t="shared" si="3"/>
        <v>444.26399999999995</v>
      </c>
      <c r="U13" s="522">
        <f t="shared" si="4"/>
        <v>444.19099999999997</v>
      </c>
      <c r="V13" s="137">
        <f t="shared" si="5"/>
        <v>447.51399999999995</v>
      </c>
      <c r="W13" s="137">
        <f t="shared" si="6"/>
        <v>447.44099999999997</v>
      </c>
      <c r="X13" s="522" t="s">
        <v>147</v>
      </c>
      <c r="Y13" s="522" t="s">
        <v>659</v>
      </c>
      <c r="Z13" s="22"/>
      <c r="AA13" s="6"/>
    </row>
    <row r="14" spans="1:27" s="4" customFormat="1" ht="20.100000000000001" customHeight="1">
      <c r="A14" s="522">
        <v>6</v>
      </c>
      <c r="B14" s="522"/>
      <c r="C14" s="137">
        <f t="shared" si="2"/>
        <v>364.375</v>
      </c>
      <c r="D14" s="137">
        <v>364.42500000000001</v>
      </c>
      <c r="E14" s="522">
        <f t="shared" si="0"/>
        <v>50.000000000011369</v>
      </c>
      <c r="F14" s="567" t="s">
        <v>18</v>
      </c>
      <c r="G14" s="568"/>
      <c r="H14" s="522">
        <v>3.25</v>
      </c>
      <c r="I14" s="536" t="s">
        <v>474</v>
      </c>
      <c r="J14" s="730"/>
      <c r="K14" s="731"/>
      <c r="L14" s="731"/>
      <c r="M14" s="731"/>
      <c r="N14" s="731"/>
      <c r="O14" s="731"/>
      <c r="P14" s="732"/>
      <c r="Q14" s="522">
        <v>4.0000000000000001E-3</v>
      </c>
      <c r="R14" s="522">
        <v>0</v>
      </c>
      <c r="S14" s="522">
        <f t="shared" si="1"/>
        <v>4.0000000000000001E-3</v>
      </c>
      <c r="T14" s="522">
        <f t="shared" si="3"/>
        <v>444.19099999999997</v>
      </c>
      <c r="U14" s="522">
        <f t="shared" si="4"/>
        <v>444.18699999999995</v>
      </c>
      <c r="V14" s="137">
        <f t="shared" si="5"/>
        <v>447.44099999999997</v>
      </c>
      <c r="W14" s="137">
        <f t="shared" si="6"/>
        <v>447.43699999999995</v>
      </c>
      <c r="X14" s="522"/>
      <c r="Y14" s="522"/>
      <c r="Z14" s="22"/>
      <c r="AA14" s="6"/>
    </row>
    <row r="15" spans="1:27" s="4" customFormat="1" ht="21.75" customHeight="1">
      <c r="A15" s="522">
        <v>7</v>
      </c>
      <c r="B15" s="522"/>
      <c r="C15" s="137">
        <f t="shared" si="2"/>
        <v>364.42500000000001</v>
      </c>
      <c r="D15" s="137">
        <v>366.05</v>
      </c>
      <c r="E15" s="522">
        <f t="shared" si="0"/>
        <v>1625</v>
      </c>
      <c r="F15" s="137">
        <v>51.68</v>
      </c>
      <c r="G15" s="261">
        <v>14.2</v>
      </c>
      <c r="H15" s="522">
        <v>3.25</v>
      </c>
      <c r="I15" s="537" t="s">
        <v>656</v>
      </c>
      <c r="J15" s="522" t="s">
        <v>16</v>
      </c>
      <c r="K15" s="522">
        <v>56.71</v>
      </c>
      <c r="L15" s="522">
        <v>23.391999999999999</v>
      </c>
      <c r="M15" s="522">
        <v>2.4239999999999999</v>
      </c>
      <c r="N15" s="522">
        <v>1.8049999999999999</v>
      </c>
      <c r="O15" s="522">
        <v>0.91500000000000004</v>
      </c>
      <c r="P15" s="522">
        <v>51.905999999999999</v>
      </c>
      <c r="Q15" s="522">
        <v>0.13500000000000001</v>
      </c>
      <c r="R15" s="522">
        <v>0</v>
      </c>
      <c r="S15" s="522">
        <f t="shared" si="1"/>
        <v>0.13500000000000001</v>
      </c>
      <c r="T15" s="522">
        <f t="shared" si="3"/>
        <v>444.18699999999995</v>
      </c>
      <c r="U15" s="522">
        <f t="shared" si="4"/>
        <v>444.05199999999996</v>
      </c>
      <c r="V15" s="137">
        <f t="shared" si="5"/>
        <v>447.43699999999995</v>
      </c>
      <c r="W15" s="137">
        <f t="shared" si="6"/>
        <v>447.30199999999996</v>
      </c>
      <c r="X15" s="522" t="s">
        <v>188</v>
      </c>
      <c r="Y15" s="522" t="s">
        <v>657</v>
      </c>
      <c r="Z15" s="22"/>
      <c r="AA15" s="6"/>
    </row>
    <row r="16" spans="1:27" s="4" customFormat="1" ht="21.75" customHeight="1">
      <c r="A16" s="522">
        <v>8</v>
      </c>
      <c r="B16" s="522"/>
      <c r="C16" s="137">
        <f t="shared" si="2"/>
        <v>366.05</v>
      </c>
      <c r="D16" s="137">
        <v>366.1</v>
      </c>
      <c r="E16" s="522">
        <f t="shared" si="0"/>
        <v>50.000000000011369</v>
      </c>
      <c r="F16" s="567" t="s">
        <v>18</v>
      </c>
      <c r="G16" s="568"/>
      <c r="H16" s="522">
        <v>3.25</v>
      </c>
      <c r="I16" s="536" t="s">
        <v>474</v>
      </c>
      <c r="J16" s="730"/>
      <c r="K16" s="731"/>
      <c r="L16" s="731"/>
      <c r="M16" s="731"/>
      <c r="N16" s="731"/>
      <c r="O16" s="731"/>
      <c r="P16" s="732"/>
      <c r="Q16" s="522">
        <v>4.0000000000000001E-3</v>
      </c>
      <c r="R16" s="522">
        <v>0</v>
      </c>
      <c r="S16" s="522">
        <f t="shared" si="1"/>
        <v>4.0000000000000001E-3</v>
      </c>
      <c r="T16" s="522">
        <f t="shared" si="3"/>
        <v>444.05199999999996</v>
      </c>
      <c r="U16" s="522">
        <f t="shared" si="4"/>
        <v>444.04799999999994</v>
      </c>
      <c r="V16" s="137">
        <f t="shared" si="5"/>
        <v>447.30199999999996</v>
      </c>
      <c r="W16" s="137">
        <f t="shared" si="6"/>
        <v>447.29799999999994</v>
      </c>
      <c r="X16" s="522"/>
      <c r="Y16" s="522"/>
      <c r="Z16" s="22"/>
      <c r="AA16" s="6"/>
    </row>
    <row r="17" spans="1:29" s="4" customFormat="1" ht="36" customHeight="1">
      <c r="A17" s="522">
        <v>9</v>
      </c>
      <c r="B17" s="522"/>
      <c r="C17" s="137">
        <f t="shared" si="2"/>
        <v>366.1</v>
      </c>
      <c r="D17" s="137">
        <v>366.35</v>
      </c>
      <c r="E17" s="522">
        <f t="shared" si="0"/>
        <v>250</v>
      </c>
      <c r="F17" s="137">
        <v>51.68</v>
      </c>
      <c r="G17" s="261">
        <v>14.2</v>
      </c>
      <c r="H17" s="522">
        <v>3.25</v>
      </c>
      <c r="I17" s="536" t="s">
        <v>658</v>
      </c>
      <c r="J17" s="522" t="s">
        <v>21</v>
      </c>
      <c r="K17" s="522">
        <v>61.99</v>
      </c>
      <c r="L17" s="522">
        <v>25.917999999999999</v>
      </c>
      <c r="M17" s="522">
        <v>2.3919999999999999</v>
      </c>
      <c r="N17" s="522">
        <v>1.7889999999999999</v>
      </c>
      <c r="O17" s="522">
        <v>0.84</v>
      </c>
      <c r="P17" s="522">
        <v>52.061</v>
      </c>
      <c r="Q17" s="522">
        <v>6.8000000000000005E-2</v>
      </c>
      <c r="R17" s="522">
        <v>0</v>
      </c>
      <c r="S17" s="522">
        <v>6.8000000000000005E-2</v>
      </c>
      <c r="T17" s="522">
        <f t="shared" si="3"/>
        <v>444.04799999999994</v>
      </c>
      <c r="U17" s="137">
        <f t="shared" si="4"/>
        <v>443.97999999999996</v>
      </c>
      <c r="V17" s="137">
        <f t="shared" si="5"/>
        <v>447.29799999999994</v>
      </c>
      <c r="W17" s="137">
        <f t="shared" si="6"/>
        <v>447.22999999999996</v>
      </c>
      <c r="X17" s="522" t="s">
        <v>108</v>
      </c>
      <c r="Y17" s="522" t="s">
        <v>660</v>
      </c>
      <c r="Z17" s="22"/>
      <c r="AA17" s="6"/>
    </row>
    <row r="18" spans="1:29" s="4" customFormat="1" ht="20.100000000000001" customHeight="1">
      <c r="A18" s="522">
        <v>10</v>
      </c>
      <c r="B18" s="522"/>
      <c r="C18" s="137">
        <f t="shared" si="2"/>
        <v>366.35</v>
      </c>
      <c r="D18" s="137">
        <v>366.4</v>
      </c>
      <c r="E18" s="522">
        <f t="shared" si="0"/>
        <v>49.999999999954525</v>
      </c>
      <c r="F18" s="567" t="s">
        <v>18</v>
      </c>
      <c r="G18" s="568"/>
      <c r="H18" s="522">
        <v>3.25</v>
      </c>
      <c r="I18" s="536" t="s">
        <v>474</v>
      </c>
      <c r="J18" s="730"/>
      <c r="K18" s="731"/>
      <c r="L18" s="731"/>
      <c r="M18" s="731"/>
      <c r="N18" s="731"/>
      <c r="O18" s="731"/>
      <c r="P18" s="732"/>
      <c r="Q18" s="522">
        <v>4.0000000000000001E-3</v>
      </c>
      <c r="R18" s="522">
        <v>0</v>
      </c>
      <c r="S18" s="522">
        <f t="shared" si="1"/>
        <v>4.0000000000000001E-3</v>
      </c>
      <c r="T18" s="522">
        <f t="shared" si="3"/>
        <v>443.97999999999996</v>
      </c>
      <c r="U18" s="522">
        <f t="shared" si="4"/>
        <v>443.97599999999994</v>
      </c>
      <c r="V18" s="137">
        <f t="shared" si="5"/>
        <v>447.22999999999996</v>
      </c>
      <c r="W18" s="137">
        <f t="shared" si="6"/>
        <v>447.22599999999994</v>
      </c>
      <c r="X18" s="522"/>
      <c r="Y18" s="522"/>
      <c r="Z18" s="22"/>
      <c r="AA18" s="6"/>
    </row>
    <row r="19" spans="1:29" s="4" customFormat="1" ht="21.75" customHeight="1">
      <c r="A19" s="522">
        <v>11</v>
      </c>
      <c r="B19" s="522"/>
      <c r="C19" s="137">
        <f t="shared" si="2"/>
        <v>366.4</v>
      </c>
      <c r="D19" s="137">
        <v>366.9</v>
      </c>
      <c r="E19" s="522">
        <f t="shared" si="0"/>
        <v>500</v>
      </c>
      <c r="F19" s="137">
        <v>51.68</v>
      </c>
      <c r="G19" s="261">
        <v>14.2</v>
      </c>
      <c r="H19" s="522">
        <v>3.25</v>
      </c>
      <c r="I19" s="537" t="s">
        <v>656</v>
      </c>
      <c r="J19" s="522" t="s">
        <v>16</v>
      </c>
      <c r="K19" s="522">
        <v>56.71</v>
      </c>
      <c r="L19" s="522">
        <v>23.391999999999999</v>
      </c>
      <c r="M19" s="522">
        <v>2.4239999999999999</v>
      </c>
      <c r="N19" s="522">
        <v>1.8049999999999999</v>
      </c>
      <c r="O19" s="522">
        <v>0.91500000000000004</v>
      </c>
      <c r="P19" s="522">
        <v>51.905999999999999</v>
      </c>
      <c r="Q19" s="522">
        <v>4.2000000000000003E-2</v>
      </c>
      <c r="R19" s="522">
        <v>0</v>
      </c>
      <c r="S19" s="522">
        <f t="shared" si="1"/>
        <v>4.2000000000000003E-2</v>
      </c>
      <c r="T19" s="522">
        <f t="shared" si="3"/>
        <v>443.97599999999994</v>
      </c>
      <c r="U19" s="522">
        <f t="shared" si="4"/>
        <v>443.93399999999997</v>
      </c>
      <c r="V19" s="137">
        <f t="shared" si="5"/>
        <v>447.22599999999994</v>
      </c>
      <c r="W19" s="137">
        <f t="shared" si="6"/>
        <v>447.18399999999997</v>
      </c>
      <c r="X19" s="522" t="s">
        <v>188</v>
      </c>
      <c r="Y19" s="522" t="s">
        <v>657</v>
      </c>
      <c r="Z19" s="22"/>
      <c r="AA19" s="6"/>
    </row>
    <row r="20" spans="1:29" s="4" customFormat="1" ht="21.75" customHeight="1">
      <c r="A20" s="522">
        <v>12</v>
      </c>
      <c r="B20" s="522"/>
      <c r="C20" s="137">
        <f t="shared" si="2"/>
        <v>366.9</v>
      </c>
      <c r="D20" s="137">
        <v>366.95</v>
      </c>
      <c r="E20" s="522">
        <f t="shared" si="0"/>
        <v>50.000000000011369</v>
      </c>
      <c r="F20" s="567" t="s">
        <v>18</v>
      </c>
      <c r="G20" s="568"/>
      <c r="H20" s="522">
        <v>3.25</v>
      </c>
      <c r="I20" s="536" t="s">
        <v>474</v>
      </c>
      <c r="J20" s="730"/>
      <c r="K20" s="731"/>
      <c r="L20" s="731"/>
      <c r="M20" s="731"/>
      <c r="N20" s="731"/>
      <c r="O20" s="731"/>
      <c r="P20" s="732"/>
      <c r="Q20" s="522">
        <v>4.0000000000000001E-3</v>
      </c>
      <c r="R20" s="522">
        <v>0</v>
      </c>
      <c r="S20" s="522">
        <f t="shared" si="1"/>
        <v>4.0000000000000001E-3</v>
      </c>
      <c r="T20" s="522">
        <f t="shared" si="3"/>
        <v>443.93399999999997</v>
      </c>
      <c r="U20" s="137">
        <f t="shared" si="4"/>
        <v>443.92999999999995</v>
      </c>
      <c r="V20" s="137">
        <f t="shared" si="5"/>
        <v>447.18399999999997</v>
      </c>
      <c r="W20" s="137">
        <f t="shared" si="6"/>
        <v>447.17999999999995</v>
      </c>
      <c r="X20" s="522"/>
      <c r="Y20" s="522"/>
      <c r="Z20" s="22"/>
      <c r="AA20" s="6"/>
    </row>
    <row r="21" spans="1:29" s="4" customFormat="1" ht="30" customHeight="1">
      <c r="A21" s="522">
        <v>13</v>
      </c>
      <c r="B21" s="522"/>
      <c r="C21" s="137">
        <f t="shared" si="2"/>
        <v>366.95</v>
      </c>
      <c r="D21" s="137">
        <v>367.2</v>
      </c>
      <c r="E21" s="522">
        <f t="shared" si="0"/>
        <v>250</v>
      </c>
      <c r="F21" s="137">
        <v>51.68</v>
      </c>
      <c r="G21" s="261">
        <v>14.2</v>
      </c>
      <c r="H21" s="522">
        <v>3.25</v>
      </c>
      <c r="I21" s="536" t="s">
        <v>658</v>
      </c>
      <c r="J21" s="522" t="s">
        <v>21</v>
      </c>
      <c r="K21" s="522">
        <v>61.99</v>
      </c>
      <c r="L21" s="522">
        <v>25.917999999999999</v>
      </c>
      <c r="M21" s="522">
        <v>2.3919999999999999</v>
      </c>
      <c r="N21" s="522">
        <v>1.7889999999999999</v>
      </c>
      <c r="O21" s="522">
        <v>0.84</v>
      </c>
      <c r="P21" s="522">
        <v>52.061</v>
      </c>
      <c r="Q21" s="522">
        <v>1.7999999999999999E-2</v>
      </c>
      <c r="R21" s="522">
        <v>0</v>
      </c>
      <c r="S21" s="522">
        <f t="shared" si="1"/>
        <v>1.7999999999999999E-2</v>
      </c>
      <c r="T21" s="522">
        <f t="shared" si="3"/>
        <v>443.92999999999995</v>
      </c>
      <c r="U21" s="522">
        <f t="shared" si="4"/>
        <v>443.91199999999998</v>
      </c>
      <c r="V21" s="137">
        <f t="shared" si="5"/>
        <v>447.17999999999995</v>
      </c>
      <c r="W21" s="137">
        <f t="shared" si="6"/>
        <v>447.16199999999998</v>
      </c>
      <c r="X21" s="522" t="s">
        <v>108</v>
      </c>
      <c r="Y21" s="522" t="s">
        <v>659</v>
      </c>
      <c r="Z21" s="22"/>
      <c r="AA21" s="6"/>
    </row>
    <row r="22" spans="1:29" s="4" customFormat="1" ht="21.75" customHeight="1">
      <c r="A22" s="522">
        <v>14</v>
      </c>
      <c r="B22" s="522"/>
      <c r="C22" s="137">
        <f t="shared" si="2"/>
        <v>367.2</v>
      </c>
      <c r="D22" s="137">
        <v>367.25</v>
      </c>
      <c r="E22" s="522">
        <f t="shared" si="0"/>
        <v>50.000000000011369</v>
      </c>
      <c r="F22" s="567" t="s">
        <v>18</v>
      </c>
      <c r="G22" s="568"/>
      <c r="H22" s="522">
        <v>3.25</v>
      </c>
      <c r="I22" s="536" t="s">
        <v>474</v>
      </c>
      <c r="J22" s="730"/>
      <c r="K22" s="731"/>
      <c r="L22" s="731"/>
      <c r="M22" s="731"/>
      <c r="N22" s="731"/>
      <c r="O22" s="731"/>
      <c r="P22" s="732"/>
      <c r="Q22" s="522">
        <v>4.0000000000000001E-3</v>
      </c>
      <c r="R22" s="522">
        <v>0</v>
      </c>
      <c r="S22" s="522">
        <f t="shared" si="1"/>
        <v>4.0000000000000001E-3</v>
      </c>
      <c r="T22" s="522">
        <f t="shared" si="3"/>
        <v>443.91199999999998</v>
      </c>
      <c r="U22" s="522">
        <f t="shared" si="4"/>
        <v>443.90799999999996</v>
      </c>
      <c r="V22" s="137">
        <f t="shared" si="5"/>
        <v>447.16199999999998</v>
      </c>
      <c r="W22" s="137">
        <f t="shared" si="6"/>
        <v>447.15799999999996</v>
      </c>
      <c r="X22" s="524"/>
      <c r="Y22" s="524"/>
      <c r="Z22" s="22"/>
      <c r="AA22" s="6"/>
    </row>
    <row r="23" spans="1:29" s="4" customFormat="1" ht="21.75" customHeight="1">
      <c r="A23" s="522">
        <v>15</v>
      </c>
      <c r="B23" s="522"/>
      <c r="C23" s="137">
        <f t="shared" si="2"/>
        <v>367.25</v>
      </c>
      <c r="D23" s="137">
        <v>367.82499999999999</v>
      </c>
      <c r="E23" s="522">
        <f t="shared" si="0"/>
        <v>574.99999999998863</v>
      </c>
      <c r="F23" s="137">
        <v>51.68</v>
      </c>
      <c r="G23" s="261">
        <v>14.2</v>
      </c>
      <c r="H23" s="522">
        <v>3.25</v>
      </c>
      <c r="I23" s="537" t="s">
        <v>656</v>
      </c>
      <c r="J23" s="522" t="s">
        <v>16</v>
      </c>
      <c r="K23" s="522">
        <v>56.71</v>
      </c>
      <c r="L23" s="522">
        <v>23.391999999999999</v>
      </c>
      <c r="M23" s="522">
        <v>2.4239999999999999</v>
      </c>
      <c r="N23" s="522">
        <v>1.8049999999999999</v>
      </c>
      <c r="O23" s="522">
        <v>0.91500000000000004</v>
      </c>
      <c r="P23" s="522">
        <v>51.905999999999999</v>
      </c>
      <c r="Q23" s="522">
        <v>4.8000000000000001E-2</v>
      </c>
      <c r="R23" s="522">
        <v>0</v>
      </c>
      <c r="S23" s="522">
        <f t="shared" si="1"/>
        <v>4.8000000000000001E-2</v>
      </c>
      <c r="T23" s="522">
        <f t="shared" si="3"/>
        <v>443.90799999999996</v>
      </c>
      <c r="U23" s="137">
        <f t="shared" si="4"/>
        <v>443.85999999999996</v>
      </c>
      <c r="V23" s="137">
        <f t="shared" si="5"/>
        <v>447.15799999999996</v>
      </c>
      <c r="W23" s="137">
        <f t="shared" si="6"/>
        <v>447.10999999999996</v>
      </c>
      <c r="X23" s="522" t="s">
        <v>188</v>
      </c>
      <c r="Y23" s="522" t="s">
        <v>657</v>
      </c>
      <c r="Z23" s="22"/>
      <c r="AA23" s="6"/>
    </row>
    <row r="24" spans="1:29" s="4" customFormat="1" ht="21.75" customHeight="1">
      <c r="A24" s="522">
        <v>16</v>
      </c>
      <c r="B24" s="522"/>
      <c r="C24" s="137">
        <f t="shared" si="2"/>
        <v>367.82499999999999</v>
      </c>
      <c r="D24" s="137">
        <v>367.875</v>
      </c>
      <c r="E24" s="522">
        <f t="shared" si="0"/>
        <v>50.000000000011369</v>
      </c>
      <c r="F24" s="567" t="s">
        <v>18</v>
      </c>
      <c r="G24" s="568"/>
      <c r="H24" s="522">
        <v>3.25</v>
      </c>
      <c r="I24" s="536" t="s">
        <v>474</v>
      </c>
      <c r="J24" s="730"/>
      <c r="K24" s="731"/>
      <c r="L24" s="731"/>
      <c r="M24" s="731"/>
      <c r="N24" s="731"/>
      <c r="O24" s="731"/>
      <c r="P24" s="732"/>
      <c r="Q24" s="522">
        <v>4.0000000000000001E-3</v>
      </c>
      <c r="R24" s="522">
        <v>0</v>
      </c>
      <c r="S24" s="522">
        <f t="shared" si="1"/>
        <v>4.0000000000000001E-3</v>
      </c>
      <c r="T24" s="522">
        <f t="shared" si="3"/>
        <v>443.85999999999996</v>
      </c>
      <c r="U24" s="522">
        <f t="shared" si="4"/>
        <v>443.85599999999994</v>
      </c>
      <c r="V24" s="137">
        <f t="shared" si="5"/>
        <v>447.10999999999996</v>
      </c>
      <c r="W24" s="137">
        <f t="shared" si="6"/>
        <v>447.10599999999994</v>
      </c>
      <c r="X24" s="524"/>
      <c r="Y24" s="524"/>
      <c r="Z24" s="22"/>
      <c r="AA24" s="6"/>
    </row>
    <row r="25" spans="1:29" s="4" customFormat="1" ht="31.5" customHeight="1">
      <c r="A25" s="522">
        <v>17</v>
      </c>
      <c r="B25" s="522"/>
      <c r="C25" s="137">
        <f t="shared" si="2"/>
        <v>367.875</v>
      </c>
      <c r="D25" s="137">
        <v>368.15</v>
      </c>
      <c r="E25" s="522">
        <f t="shared" si="0"/>
        <v>274.99999999997726</v>
      </c>
      <c r="F25" s="137">
        <v>51.68</v>
      </c>
      <c r="G25" s="538">
        <v>13</v>
      </c>
      <c r="H25" s="522">
        <v>3.25</v>
      </c>
      <c r="I25" s="536" t="s">
        <v>658</v>
      </c>
      <c r="J25" s="522" t="s">
        <v>23</v>
      </c>
      <c r="K25" s="522">
        <v>63.38</v>
      </c>
      <c r="L25" s="522">
        <v>27.533999999999999</v>
      </c>
      <c r="M25" s="522">
        <v>2.3919999999999999</v>
      </c>
      <c r="N25" s="522">
        <v>1.7430000000000001</v>
      </c>
      <c r="O25" s="522">
        <v>0.81899999999999995</v>
      </c>
      <c r="P25" s="522">
        <v>51.872999999999998</v>
      </c>
      <c r="Q25" s="522">
        <v>0.02</v>
      </c>
      <c r="R25" s="522">
        <v>0</v>
      </c>
      <c r="S25" s="137">
        <f t="shared" si="1"/>
        <v>0.02</v>
      </c>
      <c r="T25" s="522">
        <f t="shared" si="3"/>
        <v>443.85599999999994</v>
      </c>
      <c r="U25" s="522">
        <f t="shared" si="4"/>
        <v>443.83599999999996</v>
      </c>
      <c r="V25" s="137">
        <f t="shared" si="5"/>
        <v>447.10599999999994</v>
      </c>
      <c r="W25" s="137">
        <f t="shared" si="6"/>
        <v>447.08599999999996</v>
      </c>
      <c r="X25" s="524" t="s">
        <v>187</v>
      </c>
      <c r="Y25" s="524" t="s">
        <v>190</v>
      </c>
      <c r="Z25" s="22"/>
      <c r="AA25" s="6"/>
    </row>
    <row r="26" spans="1:29" s="4" customFormat="1" ht="21.75" customHeight="1">
      <c r="A26" s="522">
        <v>18</v>
      </c>
      <c r="B26" s="522"/>
      <c r="C26" s="137">
        <f t="shared" si="2"/>
        <v>368.15</v>
      </c>
      <c r="D26" s="137">
        <v>368.2</v>
      </c>
      <c r="E26" s="522">
        <f t="shared" si="0"/>
        <v>50.000000000011369</v>
      </c>
      <c r="F26" s="567" t="s">
        <v>18</v>
      </c>
      <c r="G26" s="568"/>
      <c r="H26" s="522">
        <v>3.25</v>
      </c>
      <c r="I26" s="536" t="s">
        <v>474</v>
      </c>
      <c r="J26" s="730"/>
      <c r="K26" s="731"/>
      <c r="L26" s="731"/>
      <c r="M26" s="731"/>
      <c r="N26" s="731"/>
      <c r="O26" s="731"/>
      <c r="P26" s="732"/>
      <c r="Q26" s="522">
        <v>4.0000000000000001E-3</v>
      </c>
      <c r="R26" s="522">
        <v>0</v>
      </c>
      <c r="S26" s="522">
        <f t="shared" si="1"/>
        <v>4.0000000000000001E-3</v>
      </c>
      <c r="T26" s="522">
        <f t="shared" si="3"/>
        <v>443.83599999999996</v>
      </c>
      <c r="U26" s="522">
        <f t="shared" si="4"/>
        <v>443.83199999999994</v>
      </c>
      <c r="V26" s="137">
        <f t="shared" si="5"/>
        <v>447.08599999999996</v>
      </c>
      <c r="W26" s="137">
        <f t="shared" si="6"/>
        <v>447.08199999999994</v>
      </c>
      <c r="X26" s="524"/>
      <c r="Y26" s="524"/>
      <c r="Z26" s="22"/>
      <c r="AA26" s="6"/>
    </row>
    <row r="27" spans="1:29" s="4" customFormat="1" ht="21.75" customHeight="1">
      <c r="A27" s="522">
        <v>19</v>
      </c>
      <c r="B27" s="522"/>
      <c r="C27" s="137">
        <f t="shared" si="2"/>
        <v>368.2</v>
      </c>
      <c r="D27" s="137">
        <v>368.57499999999999</v>
      </c>
      <c r="E27" s="522">
        <f t="shared" si="0"/>
        <v>375</v>
      </c>
      <c r="F27" s="137">
        <v>51.68</v>
      </c>
      <c r="G27" s="261">
        <v>14.2</v>
      </c>
      <c r="H27" s="522">
        <v>3.25</v>
      </c>
      <c r="I27" s="537" t="s">
        <v>656</v>
      </c>
      <c r="J27" s="522" t="s">
        <v>16</v>
      </c>
      <c r="K27" s="522">
        <v>56.71</v>
      </c>
      <c r="L27" s="522">
        <v>23.391999999999999</v>
      </c>
      <c r="M27" s="522">
        <v>2.4239999999999999</v>
      </c>
      <c r="N27" s="522">
        <v>1.8049999999999999</v>
      </c>
      <c r="O27" s="522">
        <v>0.91500000000000004</v>
      </c>
      <c r="P27" s="522">
        <v>51.905999999999999</v>
      </c>
      <c r="Q27" s="522">
        <v>3.1E-2</v>
      </c>
      <c r="R27" s="522">
        <v>0</v>
      </c>
      <c r="S27" s="522">
        <f t="shared" si="1"/>
        <v>3.1E-2</v>
      </c>
      <c r="T27" s="522">
        <f t="shared" si="3"/>
        <v>443.83199999999994</v>
      </c>
      <c r="U27" s="522">
        <f t="shared" si="4"/>
        <v>443.80099999999993</v>
      </c>
      <c r="V27" s="137">
        <f t="shared" si="5"/>
        <v>447.08199999999994</v>
      </c>
      <c r="W27" s="137">
        <f t="shared" si="6"/>
        <v>447.05099999999993</v>
      </c>
      <c r="X27" s="522" t="s">
        <v>188</v>
      </c>
      <c r="Y27" s="522" t="s">
        <v>657</v>
      </c>
      <c r="Z27" s="22"/>
      <c r="AA27" s="6"/>
    </row>
    <row r="28" spans="1:29" s="4" customFormat="1" ht="21.75" customHeight="1">
      <c r="A28" s="522">
        <v>20</v>
      </c>
      <c r="B28" s="522"/>
      <c r="C28" s="137">
        <f t="shared" si="2"/>
        <v>368.57499999999999</v>
      </c>
      <c r="D28" s="137">
        <v>368.625</v>
      </c>
      <c r="E28" s="522">
        <f t="shared" si="0"/>
        <v>50.000000000011369</v>
      </c>
      <c r="F28" s="567" t="s">
        <v>18</v>
      </c>
      <c r="G28" s="568"/>
      <c r="H28" s="522">
        <v>3.25</v>
      </c>
      <c r="I28" s="536" t="s">
        <v>474</v>
      </c>
      <c r="J28" s="730"/>
      <c r="K28" s="731"/>
      <c r="L28" s="731"/>
      <c r="M28" s="731"/>
      <c r="N28" s="731"/>
      <c r="O28" s="731"/>
      <c r="P28" s="732"/>
      <c r="Q28" s="522">
        <v>4.0000000000000001E-3</v>
      </c>
      <c r="R28" s="522">
        <v>0</v>
      </c>
      <c r="S28" s="522">
        <f t="shared" si="1"/>
        <v>4.0000000000000001E-3</v>
      </c>
      <c r="T28" s="522">
        <f t="shared" si="3"/>
        <v>443.80099999999993</v>
      </c>
      <c r="U28" s="522">
        <f t="shared" si="4"/>
        <v>443.79699999999991</v>
      </c>
      <c r="V28" s="137">
        <f t="shared" si="5"/>
        <v>447.05099999999993</v>
      </c>
      <c r="W28" s="137">
        <f t="shared" si="6"/>
        <v>447.04699999999991</v>
      </c>
      <c r="X28" s="524"/>
      <c r="Y28" s="524"/>
      <c r="Z28" s="22"/>
      <c r="AA28" s="6"/>
    </row>
    <row r="29" spans="1:29" s="6" customFormat="1" ht="32.25" customHeight="1">
      <c r="A29" s="522">
        <v>21</v>
      </c>
      <c r="B29" s="524"/>
      <c r="C29" s="441">
        <f t="shared" si="2"/>
        <v>368.625</v>
      </c>
      <c r="D29" s="441">
        <v>369.57499999999999</v>
      </c>
      <c r="E29" s="524">
        <f t="shared" si="0"/>
        <v>949.99999999998863</v>
      </c>
      <c r="F29" s="441">
        <v>51.68</v>
      </c>
      <c r="G29" s="538">
        <v>14.2</v>
      </c>
      <c r="H29" s="524">
        <v>3.25</v>
      </c>
      <c r="I29" s="539" t="s">
        <v>658</v>
      </c>
      <c r="J29" s="524" t="s">
        <v>21</v>
      </c>
      <c r="K29" s="524">
        <v>61.99</v>
      </c>
      <c r="L29" s="524">
        <v>25.917999999999999</v>
      </c>
      <c r="M29" s="524">
        <v>2.3919999999999999</v>
      </c>
      <c r="N29" s="524">
        <v>1.7889999999999999</v>
      </c>
      <c r="O29" s="524">
        <v>0.84</v>
      </c>
      <c r="P29" s="524">
        <v>52.280999999999999</v>
      </c>
      <c r="Q29" s="524">
        <v>6.8000000000000005E-2</v>
      </c>
      <c r="R29" s="524">
        <v>0</v>
      </c>
      <c r="S29" s="524">
        <f t="shared" si="1"/>
        <v>6.8000000000000005E-2</v>
      </c>
      <c r="T29" s="524">
        <f t="shared" si="3"/>
        <v>443.79699999999991</v>
      </c>
      <c r="U29" s="522">
        <f t="shared" si="4"/>
        <v>443.72899999999993</v>
      </c>
      <c r="V29" s="137">
        <f t="shared" si="5"/>
        <v>447.04699999999991</v>
      </c>
      <c r="W29" s="137">
        <f t="shared" si="6"/>
        <v>446.97899999999993</v>
      </c>
      <c r="X29" s="524" t="s">
        <v>108</v>
      </c>
      <c r="Y29" s="524" t="s">
        <v>659</v>
      </c>
      <c r="Z29" s="540"/>
      <c r="AC29" s="6">
        <v>370.52499999999998</v>
      </c>
    </row>
    <row r="30" spans="1:29" s="6" customFormat="1" ht="21.75" customHeight="1">
      <c r="A30" s="522">
        <v>22</v>
      </c>
      <c r="B30" s="524"/>
      <c r="C30" s="441">
        <f t="shared" si="2"/>
        <v>369.57499999999999</v>
      </c>
      <c r="D30" s="441">
        <v>369.625</v>
      </c>
      <c r="E30" s="524">
        <f t="shared" si="0"/>
        <v>50.000000000011369</v>
      </c>
      <c r="F30" s="567" t="s">
        <v>18</v>
      </c>
      <c r="G30" s="568"/>
      <c r="H30" s="524">
        <v>3.25</v>
      </c>
      <c r="I30" s="539" t="s">
        <v>474</v>
      </c>
      <c r="J30" s="733"/>
      <c r="K30" s="734"/>
      <c r="L30" s="734"/>
      <c r="M30" s="734"/>
      <c r="N30" s="734"/>
      <c r="O30" s="734"/>
      <c r="P30" s="735"/>
      <c r="Q30" s="524">
        <v>4.0000000000000001E-3</v>
      </c>
      <c r="R30" s="524">
        <v>0</v>
      </c>
      <c r="S30" s="524">
        <f t="shared" si="1"/>
        <v>4.0000000000000001E-3</v>
      </c>
      <c r="T30" s="524">
        <f t="shared" si="3"/>
        <v>443.72899999999993</v>
      </c>
      <c r="U30" s="524">
        <f t="shared" si="4"/>
        <v>443.72499999999991</v>
      </c>
      <c r="V30" s="441">
        <f t="shared" si="5"/>
        <v>446.97899999999993</v>
      </c>
      <c r="W30" s="441">
        <f t="shared" si="6"/>
        <v>446.97499999999991</v>
      </c>
      <c r="X30" s="524"/>
      <c r="Y30" s="524"/>
      <c r="Z30" s="540"/>
      <c r="AC30" s="6">
        <v>0.05</v>
      </c>
    </row>
    <row r="31" spans="1:29" s="543" customFormat="1" ht="21.75" customHeight="1">
      <c r="A31" s="522">
        <v>23</v>
      </c>
      <c r="B31" s="524"/>
      <c r="C31" s="441">
        <f t="shared" si="2"/>
        <v>369.625</v>
      </c>
      <c r="D31" s="441">
        <v>370</v>
      </c>
      <c r="E31" s="524">
        <f t="shared" si="0"/>
        <v>375</v>
      </c>
      <c r="F31" s="441">
        <v>51.68</v>
      </c>
      <c r="G31" s="538">
        <v>14.2</v>
      </c>
      <c r="H31" s="524">
        <v>3.25</v>
      </c>
      <c r="I31" s="541" t="s">
        <v>656</v>
      </c>
      <c r="J31" s="524" t="s">
        <v>16</v>
      </c>
      <c r="K31" s="524">
        <v>56.71</v>
      </c>
      <c r="L31" s="524">
        <v>23.391999999999999</v>
      </c>
      <c r="M31" s="524">
        <v>2.4239999999999999</v>
      </c>
      <c r="N31" s="524">
        <v>1.8049999999999999</v>
      </c>
      <c r="O31" s="524">
        <v>0.91500000000000004</v>
      </c>
      <c r="P31" s="524">
        <v>51.905999999999999</v>
      </c>
      <c r="Q31" s="524">
        <v>3.1E-2</v>
      </c>
      <c r="R31" s="524">
        <v>0</v>
      </c>
      <c r="S31" s="524">
        <f t="shared" si="1"/>
        <v>3.1E-2</v>
      </c>
      <c r="T31" s="524">
        <f t="shared" si="3"/>
        <v>443.72499999999991</v>
      </c>
      <c r="U31" s="524">
        <f t="shared" si="4"/>
        <v>443.6939999999999</v>
      </c>
      <c r="V31" s="441">
        <f t="shared" si="5"/>
        <v>446.97499999999991</v>
      </c>
      <c r="W31" s="441">
        <f t="shared" si="6"/>
        <v>446.9439999999999</v>
      </c>
      <c r="X31" s="524" t="s">
        <v>188</v>
      </c>
      <c r="Y31" s="524" t="s">
        <v>657</v>
      </c>
      <c r="Z31" s="542"/>
    </row>
    <row r="32" spans="1:29" s="4" customFormat="1" ht="21.75" customHeight="1">
      <c r="A32" s="522">
        <v>24</v>
      </c>
      <c r="B32" s="524"/>
      <c r="C32" s="441">
        <f t="shared" si="2"/>
        <v>370</v>
      </c>
      <c r="D32" s="441">
        <v>370.05</v>
      </c>
      <c r="E32" s="524">
        <f t="shared" si="0"/>
        <v>50.000000000011369</v>
      </c>
      <c r="F32" s="567" t="s">
        <v>18</v>
      </c>
      <c r="G32" s="568"/>
      <c r="H32" s="524">
        <v>3.25</v>
      </c>
      <c r="I32" s="539" t="s">
        <v>474</v>
      </c>
      <c r="J32" s="733"/>
      <c r="K32" s="734"/>
      <c r="L32" s="734"/>
      <c r="M32" s="734"/>
      <c r="N32" s="734"/>
      <c r="O32" s="734"/>
      <c r="P32" s="735"/>
      <c r="Q32" s="524">
        <v>4.0000000000000001E-3</v>
      </c>
      <c r="R32" s="524">
        <v>0</v>
      </c>
      <c r="S32" s="524">
        <f t="shared" si="1"/>
        <v>4.0000000000000001E-3</v>
      </c>
      <c r="T32" s="524">
        <f t="shared" si="3"/>
        <v>443.6939999999999</v>
      </c>
      <c r="U32" s="441">
        <f t="shared" si="4"/>
        <v>443.68999999999988</v>
      </c>
      <c r="V32" s="441">
        <f t="shared" si="5"/>
        <v>446.9439999999999</v>
      </c>
      <c r="W32" s="441">
        <f t="shared" si="6"/>
        <v>446.93999999999988</v>
      </c>
      <c r="X32" s="524"/>
      <c r="Y32" s="524"/>
      <c r="Z32" s="22"/>
      <c r="AA32" s="6"/>
    </row>
    <row r="33" spans="1:27" s="4" customFormat="1" ht="31.5" customHeight="1">
      <c r="A33" s="522">
        <v>25</v>
      </c>
      <c r="B33" s="524"/>
      <c r="C33" s="441">
        <f>D32</f>
        <v>370.05</v>
      </c>
      <c r="D33" s="441">
        <v>370.27499999999998</v>
      </c>
      <c r="E33" s="524">
        <f t="shared" si="0"/>
        <v>224.99999999996589</v>
      </c>
      <c r="F33" s="441">
        <v>51.68</v>
      </c>
      <c r="G33" s="538">
        <v>14.2</v>
      </c>
      <c r="H33" s="524">
        <v>3.25</v>
      </c>
      <c r="I33" s="539" t="s">
        <v>658</v>
      </c>
      <c r="J33" s="524" t="s">
        <v>21</v>
      </c>
      <c r="K33" s="524">
        <v>61.99</v>
      </c>
      <c r="L33" s="524">
        <v>25.917999999999999</v>
      </c>
      <c r="M33" s="524">
        <v>2.3919999999999999</v>
      </c>
      <c r="N33" s="524">
        <v>1.7889999999999999</v>
      </c>
      <c r="O33" s="524">
        <v>0.84</v>
      </c>
      <c r="P33" s="524">
        <v>52.061</v>
      </c>
      <c r="Q33" s="524">
        <v>1.6E-2</v>
      </c>
      <c r="R33" s="524">
        <v>0</v>
      </c>
      <c r="S33" s="524">
        <f t="shared" si="1"/>
        <v>1.6E-2</v>
      </c>
      <c r="T33" s="441">
        <f t="shared" si="3"/>
        <v>443.68999999999988</v>
      </c>
      <c r="U33" s="441">
        <f t="shared" si="4"/>
        <v>443.67399999999986</v>
      </c>
      <c r="V33" s="441">
        <f t="shared" si="5"/>
        <v>446.93999999999988</v>
      </c>
      <c r="W33" s="441">
        <f t="shared" si="6"/>
        <v>446.92399999999986</v>
      </c>
      <c r="X33" s="524" t="s">
        <v>108</v>
      </c>
      <c r="Y33" s="524" t="s">
        <v>659</v>
      </c>
      <c r="Z33" s="22"/>
      <c r="AA33" s="6"/>
    </row>
    <row r="34" spans="1:27" s="4" customFormat="1" ht="21.75" customHeight="1">
      <c r="A34" s="522">
        <v>26</v>
      </c>
      <c r="B34" s="524"/>
      <c r="C34" s="441">
        <f t="shared" si="2"/>
        <v>370.27499999999998</v>
      </c>
      <c r="D34" s="441">
        <v>370.32499999999999</v>
      </c>
      <c r="E34" s="524">
        <f t="shared" si="0"/>
        <v>50.000000000011369</v>
      </c>
      <c r="F34" s="567" t="s">
        <v>18</v>
      </c>
      <c r="G34" s="568"/>
      <c r="H34" s="524">
        <v>3.25</v>
      </c>
      <c r="I34" s="539" t="s">
        <v>474</v>
      </c>
      <c r="J34" s="733"/>
      <c r="K34" s="734"/>
      <c r="L34" s="734"/>
      <c r="M34" s="734"/>
      <c r="N34" s="734"/>
      <c r="O34" s="734"/>
      <c r="P34" s="735"/>
      <c r="Q34" s="524">
        <v>4.0000000000000001E-3</v>
      </c>
      <c r="R34" s="524">
        <v>0</v>
      </c>
      <c r="S34" s="524">
        <f t="shared" si="1"/>
        <v>4.0000000000000001E-3</v>
      </c>
      <c r="T34" s="441">
        <f t="shared" si="3"/>
        <v>443.67399999999986</v>
      </c>
      <c r="U34" s="441">
        <f t="shared" si="4"/>
        <v>443.66999999999985</v>
      </c>
      <c r="V34" s="441">
        <f t="shared" si="5"/>
        <v>446.92399999999986</v>
      </c>
      <c r="W34" s="441">
        <f t="shared" si="6"/>
        <v>446.91999999999985</v>
      </c>
      <c r="X34" s="524"/>
      <c r="Y34" s="524"/>
      <c r="Z34" s="22"/>
      <c r="AA34" s="6"/>
    </row>
    <row r="35" spans="1:27" s="4" customFormat="1" ht="32.25" customHeight="1">
      <c r="A35" s="524">
        <v>27</v>
      </c>
      <c r="B35" s="524"/>
      <c r="C35" s="441">
        <f t="shared" si="2"/>
        <v>370.32499999999999</v>
      </c>
      <c r="D35" s="441">
        <v>370.82499999999999</v>
      </c>
      <c r="E35" s="524">
        <f t="shared" si="0"/>
        <v>500</v>
      </c>
      <c r="F35" s="441">
        <v>51.68</v>
      </c>
      <c r="G35" s="538">
        <v>14.2</v>
      </c>
      <c r="H35" s="524">
        <v>3.25</v>
      </c>
      <c r="I35" s="541" t="s">
        <v>656</v>
      </c>
      <c r="J35" s="524" t="s">
        <v>16</v>
      </c>
      <c r="K35" s="524">
        <v>56.71</v>
      </c>
      <c r="L35" s="524">
        <v>23.391999999999999</v>
      </c>
      <c r="M35" s="524">
        <v>2.4239999999999999</v>
      </c>
      <c r="N35" s="524">
        <v>1.8049999999999999</v>
      </c>
      <c r="O35" s="524">
        <v>0.91500000000000004</v>
      </c>
      <c r="P35" s="524">
        <v>51.905999999999999</v>
      </c>
      <c r="Q35" s="524">
        <v>4.2000000000000003E-2</v>
      </c>
      <c r="R35" s="524">
        <v>0</v>
      </c>
      <c r="S35" s="524">
        <f t="shared" si="1"/>
        <v>4.2000000000000003E-2</v>
      </c>
      <c r="T35" s="441">
        <f t="shared" si="3"/>
        <v>443.66999999999985</v>
      </c>
      <c r="U35" s="441">
        <f t="shared" si="4"/>
        <v>443.62799999999987</v>
      </c>
      <c r="V35" s="441">
        <f t="shared" si="5"/>
        <v>446.91999999999985</v>
      </c>
      <c r="W35" s="441">
        <f t="shared" si="6"/>
        <v>446.87799999999987</v>
      </c>
      <c r="X35" s="524" t="s">
        <v>108</v>
      </c>
      <c r="Y35" s="524" t="s">
        <v>659</v>
      </c>
      <c r="Z35" s="22"/>
      <c r="AA35" s="6"/>
    </row>
    <row r="36" spans="1:27" s="6" customFormat="1" ht="21.75" customHeight="1">
      <c r="A36" s="7"/>
      <c r="B36" s="665" t="s">
        <v>102</v>
      </c>
      <c r="C36" s="665"/>
      <c r="D36" s="665"/>
      <c r="E36" s="665"/>
      <c r="F36" s="665"/>
      <c r="G36" s="665"/>
      <c r="H36" s="665"/>
      <c r="I36" s="665"/>
      <c r="J36" s="82"/>
      <c r="K36" s="523"/>
      <c r="L36" s="523"/>
      <c r="M36" s="523"/>
      <c r="N36" s="523"/>
      <c r="O36" s="523"/>
      <c r="P36" s="523"/>
      <c r="Q36" s="523"/>
      <c r="R36" s="523"/>
      <c r="S36" s="523"/>
      <c r="T36" s="523"/>
      <c r="U36" s="523"/>
      <c r="V36" s="523"/>
      <c r="W36" s="523"/>
      <c r="X36" s="523"/>
      <c r="Y36" s="89"/>
    </row>
    <row r="37" spans="1:27" s="6" customFormat="1" ht="21" customHeight="1">
      <c r="A37" s="7"/>
      <c r="B37" s="643" t="s">
        <v>661</v>
      </c>
      <c r="C37" s="643"/>
      <c r="D37" s="643"/>
      <c r="E37" s="643"/>
      <c r="F37" s="643"/>
      <c r="G37" s="643"/>
      <c r="H37" s="643"/>
      <c r="I37" s="643"/>
      <c r="J37" s="643"/>
      <c r="K37" s="643"/>
      <c r="L37" s="643"/>
      <c r="M37" s="643"/>
      <c r="N37" s="643"/>
      <c r="O37" s="643"/>
      <c r="P37" s="643"/>
      <c r="Q37" s="643"/>
      <c r="R37" s="643"/>
      <c r="S37" s="643"/>
      <c r="T37" s="643"/>
      <c r="U37" s="643"/>
      <c r="V37" s="643"/>
      <c r="W37" s="643"/>
      <c r="X37" s="643"/>
      <c r="Y37" s="643"/>
    </row>
    <row r="38" spans="1:27" s="6" customFormat="1" ht="28.5" customHeight="1">
      <c r="A38" s="7"/>
      <c r="B38" s="643" t="s">
        <v>662</v>
      </c>
      <c r="C38" s="643"/>
      <c r="D38" s="643"/>
      <c r="E38" s="643"/>
      <c r="F38" s="643"/>
      <c r="G38" s="643"/>
      <c r="H38" s="643"/>
      <c r="I38" s="643"/>
      <c r="J38" s="643"/>
      <c r="K38" s="643"/>
      <c r="L38" s="643"/>
      <c r="M38" s="643"/>
      <c r="N38" s="643"/>
      <c r="O38" s="643"/>
      <c r="P38" s="643"/>
      <c r="Q38" s="643"/>
      <c r="R38" s="643"/>
      <c r="S38" s="643"/>
      <c r="T38" s="643"/>
      <c r="U38" s="643"/>
      <c r="V38" s="643"/>
      <c r="W38" s="643"/>
      <c r="X38" s="643"/>
      <c r="Y38" s="643"/>
    </row>
    <row r="39" spans="1:27" s="6" customFormat="1" ht="12" customHeight="1">
      <c r="A39" s="7"/>
      <c r="B39" s="654"/>
      <c r="C39" s="654"/>
      <c r="D39" s="654"/>
      <c r="E39" s="654"/>
      <c r="F39" s="654"/>
      <c r="G39" s="654"/>
      <c r="H39" s="654"/>
      <c r="I39" s="654"/>
      <c r="J39" s="654"/>
      <c r="K39" s="654"/>
      <c r="L39" s="654"/>
      <c r="M39" s="654"/>
      <c r="N39" s="654"/>
      <c r="O39" s="654"/>
      <c r="P39" s="654"/>
      <c r="Q39" s="654"/>
      <c r="R39" s="654"/>
      <c r="S39" s="654"/>
      <c r="T39" s="654"/>
      <c r="U39" s="654"/>
      <c r="V39" s="654"/>
      <c r="W39" s="654"/>
      <c r="X39" s="654"/>
      <c r="Y39" s="654"/>
    </row>
    <row r="40" spans="1:27" s="6" customFormat="1" ht="31.5" customHeight="1">
      <c r="A40" s="7"/>
      <c r="B40" s="7"/>
      <c r="C40" s="566"/>
      <c r="D40" s="566"/>
      <c r="E40" s="566"/>
      <c r="F40" s="566"/>
      <c r="G40" s="16"/>
      <c r="H40" s="10"/>
      <c r="I40" s="544"/>
      <c r="J40" s="11"/>
      <c r="K40" s="646" t="s">
        <v>370</v>
      </c>
      <c r="L40" s="646"/>
      <c r="M40" s="646"/>
      <c r="N40" s="646"/>
      <c r="O40" s="646"/>
      <c r="P40" s="16"/>
      <c r="Q40" s="646" t="s">
        <v>663</v>
      </c>
      <c r="R40" s="646"/>
      <c r="S40" s="646"/>
      <c r="T40" s="646"/>
      <c r="U40" s="646"/>
      <c r="V40" s="66"/>
      <c r="W40" s="66"/>
      <c r="X40" s="66"/>
      <c r="Y40" s="545"/>
    </row>
    <row r="41" spans="1:27" s="6" customFormat="1" ht="32.1" customHeight="1">
      <c r="A41" s="7"/>
      <c r="B41" s="7"/>
      <c r="C41" s="66"/>
      <c r="D41" s="66"/>
      <c r="E41" s="9"/>
      <c r="F41" s="66"/>
      <c r="G41" s="10"/>
      <c r="H41" s="10"/>
      <c r="I41" s="544"/>
      <c r="J41" s="11"/>
      <c r="K41" s="646"/>
      <c r="L41" s="646"/>
      <c r="M41" s="646"/>
      <c r="N41" s="646"/>
      <c r="O41" s="646"/>
      <c r="P41" s="16"/>
      <c r="Q41" s="646"/>
      <c r="R41" s="646"/>
      <c r="S41" s="646"/>
      <c r="T41" s="646"/>
      <c r="U41" s="646"/>
      <c r="V41" s="66"/>
      <c r="W41" s="66"/>
      <c r="X41" s="66"/>
      <c r="Y41" s="12"/>
    </row>
    <row r="42" spans="1:27" s="6" customFormat="1" ht="33" customHeight="1">
      <c r="A42" s="7"/>
      <c r="B42" s="7"/>
      <c r="C42" s="66"/>
      <c r="D42" s="66"/>
      <c r="E42" s="9"/>
      <c r="F42" s="66"/>
      <c r="G42" s="10"/>
      <c r="H42" s="10"/>
      <c r="I42" s="544"/>
      <c r="J42" s="11"/>
      <c r="K42" s="646"/>
      <c r="L42" s="646"/>
      <c r="M42" s="646"/>
      <c r="N42" s="646"/>
      <c r="O42" s="646"/>
      <c r="P42" s="16"/>
      <c r="Q42" s="646"/>
      <c r="R42" s="646"/>
      <c r="S42" s="646"/>
      <c r="T42" s="646"/>
      <c r="U42" s="646"/>
      <c r="V42" s="66"/>
      <c r="W42" s="66"/>
      <c r="X42" s="66"/>
      <c r="Y42" s="12"/>
    </row>
    <row r="43" spans="1:27" s="6" customFormat="1" ht="44.25" customHeight="1">
      <c r="A43" s="7"/>
      <c r="B43" s="7"/>
      <c r="C43" s="66"/>
      <c r="D43" s="66"/>
      <c r="E43" s="9"/>
      <c r="F43" s="66"/>
      <c r="G43" s="10"/>
      <c r="H43" s="10"/>
      <c r="I43" s="544"/>
      <c r="J43" s="11" t="s">
        <v>22</v>
      </c>
      <c r="K43" s="66"/>
      <c r="L43" s="238"/>
      <c r="M43" s="238"/>
      <c r="N43" s="238"/>
      <c r="O43" s="238"/>
      <c r="P43" s="16"/>
      <c r="Q43" s="238"/>
      <c r="R43" s="238"/>
      <c r="S43" s="238"/>
      <c r="T43" s="238"/>
      <c r="U43" s="66"/>
      <c r="V43" s="66"/>
      <c r="W43" s="66"/>
      <c r="X43" s="66"/>
      <c r="Y43" s="12"/>
    </row>
    <row r="44" spans="1:27" s="6" customFormat="1" ht="32.1" customHeight="1">
      <c r="A44" s="7"/>
      <c r="B44" s="7"/>
      <c r="C44" s="66"/>
      <c r="D44" s="66"/>
      <c r="E44" s="9"/>
      <c r="F44" s="66"/>
      <c r="G44" s="10"/>
      <c r="H44" s="10"/>
      <c r="I44" s="544"/>
      <c r="J44" s="11" t="s">
        <v>15</v>
      </c>
      <c r="K44" s="66"/>
      <c r="L44" s="66"/>
      <c r="M44" s="66"/>
      <c r="N44" s="66"/>
      <c r="O44" s="66"/>
      <c r="P44" s="66"/>
      <c r="Q44" s="66"/>
      <c r="R44" s="66"/>
      <c r="S44" s="66"/>
      <c r="T44" s="66"/>
      <c r="U44" s="66"/>
      <c r="V44" s="66"/>
      <c r="W44" s="66"/>
      <c r="X44" s="66"/>
      <c r="Y44" s="12"/>
    </row>
    <row r="45" spans="1:27" s="6" customFormat="1" ht="32.1" customHeight="1">
      <c r="A45" s="7"/>
      <c r="B45" s="7"/>
      <c r="C45" s="66"/>
      <c r="D45" s="66"/>
      <c r="E45" s="9"/>
      <c r="F45" s="66"/>
      <c r="G45" s="10"/>
      <c r="H45" s="10"/>
      <c r="I45" s="544"/>
      <c r="J45" s="11"/>
      <c r="K45" s="66"/>
      <c r="L45" s="66"/>
      <c r="M45" s="66"/>
      <c r="N45" s="66"/>
      <c r="O45" s="66"/>
      <c r="P45" s="66"/>
      <c r="Q45" s="66"/>
      <c r="R45" s="66"/>
      <c r="S45" s="66"/>
      <c r="T45" s="66"/>
      <c r="U45" s="66"/>
      <c r="V45" s="66"/>
      <c r="W45" s="66"/>
      <c r="X45" s="66"/>
      <c r="Y45" s="12"/>
    </row>
    <row r="46" spans="1:27" s="6" customFormat="1" ht="32.1" customHeight="1">
      <c r="A46" s="7"/>
      <c r="B46" s="7"/>
      <c r="C46" s="66"/>
      <c r="D46" s="66"/>
      <c r="E46" s="9"/>
      <c r="F46" s="66"/>
      <c r="G46" s="10"/>
      <c r="H46" s="10"/>
      <c r="I46" s="544"/>
      <c r="J46" s="11"/>
      <c r="K46" s="66"/>
      <c r="L46" s="66"/>
      <c r="M46" s="66"/>
      <c r="N46" s="66"/>
      <c r="O46" s="66"/>
      <c r="P46" s="66"/>
      <c r="Q46" s="66"/>
      <c r="R46" s="66"/>
      <c r="S46" s="66"/>
      <c r="T46" s="66"/>
      <c r="U46" s="66"/>
      <c r="V46" s="66"/>
      <c r="W46" s="66"/>
      <c r="X46" s="66"/>
      <c r="Y46" s="12"/>
    </row>
    <row r="47" spans="1:27" s="6" customFormat="1" ht="32.1" customHeight="1">
      <c r="A47" s="7"/>
      <c r="B47" s="7"/>
      <c r="C47" s="66"/>
      <c r="D47" s="66"/>
      <c r="E47" s="9"/>
      <c r="F47" s="66"/>
      <c r="G47" s="10"/>
      <c r="H47" s="10"/>
      <c r="I47" s="544"/>
      <c r="J47" s="11"/>
      <c r="K47" s="66"/>
      <c r="L47" s="66"/>
      <c r="M47" s="66"/>
      <c r="N47" s="66"/>
      <c r="O47" s="66"/>
      <c r="P47" s="66"/>
      <c r="Q47" s="66"/>
      <c r="R47" s="66"/>
      <c r="S47" s="66"/>
      <c r="T47" s="66"/>
      <c r="U47" s="66"/>
      <c r="V47" s="66"/>
      <c r="W47" s="66"/>
      <c r="X47" s="66"/>
      <c r="Y47" s="12"/>
    </row>
    <row r="48" spans="1:27" s="6" customFormat="1" ht="32.1" customHeight="1">
      <c r="A48" s="7"/>
      <c r="B48" s="7"/>
      <c r="C48" s="66"/>
      <c r="D48" s="66"/>
      <c r="E48" s="9"/>
      <c r="F48" s="66"/>
      <c r="G48" s="10"/>
      <c r="H48" s="10"/>
      <c r="I48" s="544"/>
      <c r="J48" s="11"/>
      <c r="K48" s="66"/>
      <c r="L48" s="66"/>
      <c r="M48" s="66"/>
      <c r="N48" s="66"/>
      <c r="O48" s="66"/>
      <c r="P48" s="66"/>
      <c r="Q48" s="66"/>
      <c r="R48" s="66"/>
      <c r="S48" s="66"/>
      <c r="T48" s="66"/>
      <c r="U48" s="66"/>
      <c r="V48" s="66"/>
      <c r="W48" s="66"/>
      <c r="X48" s="66"/>
      <c r="Y48" s="12"/>
    </row>
    <row r="49" spans="1:25" s="6" customFormat="1" ht="32.1" customHeight="1">
      <c r="A49" s="7"/>
      <c r="B49" s="7"/>
      <c r="C49" s="66"/>
      <c r="D49" s="66"/>
      <c r="E49" s="9"/>
      <c r="F49" s="66"/>
      <c r="G49" s="10"/>
      <c r="H49" s="10"/>
      <c r="I49" s="544"/>
      <c r="J49" s="11"/>
      <c r="K49" s="66"/>
      <c r="L49" s="66"/>
      <c r="M49" s="66"/>
      <c r="N49" s="66"/>
      <c r="O49" s="66"/>
      <c r="P49" s="66"/>
      <c r="Q49" s="66"/>
      <c r="R49" s="66"/>
      <c r="S49" s="66"/>
      <c r="T49" s="66"/>
      <c r="U49" s="66"/>
      <c r="V49" s="66"/>
      <c r="W49" s="66"/>
      <c r="X49" s="66"/>
      <c r="Y49" s="12"/>
    </row>
    <row r="50" spans="1:25" s="6" customFormat="1" ht="32.1" customHeight="1">
      <c r="A50" s="7"/>
      <c r="B50" s="7"/>
      <c r="C50" s="66"/>
      <c r="D50" s="66"/>
      <c r="E50" s="9"/>
      <c r="F50" s="66"/>
      <c r="G50" s="10"/>
      <c r="H50" s="10"/>
      <c r="I50" s="544"/>
      <c r="J50" s="11"/>
      <c r="K50" s="66"/>
      <c r="L50" s="66"/>
      <c r="M50" s="66"/>
      <c r="N50" s="66"/>
      <c r="O50" s="66"/>
      <c r="P50" s="66"/>
      <c r="Q50" s="66"/>
      <c r="R50" s="66"/>
      <c r="S50" s="66"/>
      <c r="T50" s="66"/>
      <c r="U50" s="66"/>
      <c r="V50" s="66"/>
      <c r="W50" s="66"/>
      <c r="X50" s="66"/>
      <c r="Y50" s="12"/>
    </row>
    <row r="51" spans="1:25" s="6" customFormat="1" ht="32.1" customHeight="1">
      <c r="A51" s="7"/>
      <c r="B51" s="7"/>
      <c r="C51" s="66"/>
      <c r="D51" s="66"/>
      <c r="E51" s="9"/>
      <c r="F51" s="66"/>
      <c r="G51" s="10"/>
      <c r="H51" s="10"/>
      <c r="I51" s="544"/>
      <c r="J51" s="11"/>
      <c r="K51" s="66"/>
      <c r="L51" s="66"/>
      <c r="M51" s="66"/>
      <c r="N51" s="66"/>
      <c r="O51" s="66"/>
      <c r="P51" s="66"/>
      <c r="Q51" s="66"/>
      <c r="R51" s="66"/>
      <c r="S51" s="66"/>
      <c r="T51" s="66"/>
      <c r="U51" s="66"/>
      <c r="V51" s="66"/>
      <c r="W51" s="66"/>
      <c r="X51" s="66"/>
      <c r="Y51" s="12"/>
    </row>
    <row r="52" spans="1:25" s="6" customFormat="1" ht="32.1" customHeight="1">
      <c r="A52" s="7"/>
      <c r="B52" s="7"/>
      <c r="C52" s="66"/>
      <c r="D52" s="66"/>
      <c r="E52" s="9"/>
      <c r="F52" s="66"/>
      <c r="G52" s="10"/>
      <c r="H52" s="10"/>
      <c r="I52" s="544"/>
      <c r="J52" s="11"/>
      <c r="K52" s="66"/>
      <c r="L52" s="66"/>
      <c r="M52" s="66"/>
      <c r="N52" s="66"/>
      <c r="O52" s="66"/>
      <c r="P52" s="66"/>
      <c r="Q52" s="66"/>
      <c r="R52" s="66"/>
      <c r="S52" s="66"/>
      <c r="T52" s="66"/>
      <c r="U52" s="66"/>
      <c r="V52" s="66"/>
      <c r="W52" s="66"/>
      <c r="X52" s="66"/>
      <c r="Y52" s="12"/>
    </row>
    <row r="53" spans="1:25" s="6" customFormat="1" ht="32.1" customHeight="1">
      <c r="A53" s="7"/>
      <c r="B53" s="7"/>
      <c r="C53" s="66"/>
      <c r="D53" s="66"/>
      <c r="E53" s="9"/>
      <c r="F53" s="66"/>
      <c r="G53" s="10"/>
      <c r="H53" s="10"/>
      <c r="I53" s="544"/>
      <c r="J53" s="11"/>
      <c r="K53" s="66"/>
      <c r="L53" s="66"/>
      <c r="M53" s="66"/>
      <c r="N53" s="66"/>
      <c r="O53" s="66"/>
      <c r="P53" s="66"/>
      <c r="Q53" s="66"/>
      <c r="R53" s="66"/>
      <c r="S53" s="66"/>
      <c r="T53" s="66"/>
      <c r="U53" s="66"/>
      <c r="V53" s="66"/>
      <c r="W53" s="66"/>
      <c r="X53" s="66"/>
      <c r="Y53" s="12"/>
    </row>
    <row r="54" spans="1:25" s="6" customFormat="1" ht="32.1" customHeight="1">
      <c r="A54" s="7"/>
      <c r="B54" s="7"/>
      <c r="C54" s="66"/>
      <c r="D54" s="66"/>
      <c r="E54" s="9"/>
      <c r="F54" s="66"/>
      <c r="G54" s="10"/>
      <c r="H54" s="10"/>
      <c r="I54" s="544"/>
      <c r="J54" s="11"/>
      <c r="K54" s="66"/>
      <c r="L54" s="66"/>
      <c r="M54" s="66"/>
      <c r="N54" s="66"/>
      <c r="O54" s="66"/>
      <c r="P54" s="66"/>
      <c r="Q54" s="66"/>
      <c r="R54" s="66"/>
      <c r="S54" s="66"/>
      <c r="T54" s="66"/>
      <c r="U54" s="66"/>
      <c r="V54" s="66"/>
      <c r="W54" s="66"/>
      <c r="X54" s="66"/>
      <c r="Y54" s="12"/>
    </row>
    <row r="55" spans="1:25" s="6" customFormat="1" ht="32.1" customHeight="1">
      <c r="A55" s="7"/>
      <c r="B55" s="7"/>
      <c r="C55" s="66"/>
      <c r="D55" s="66"/>
      <c r="E55" s="9"/>
      <c r="F55" s="66"/>
      <c r="G55" s="10"/>
      <c r="H55" s="10"/>
      <c r="I55" s="544"/>
      <c r="J55" s="11"/>
      <c r="K55" s="66"/>
      <c r="L55" s="66"/>
      <c r="M55" s="66"/>
      <c r="N55" s="66"/>
      <c r="O55" s="66"/>
      <c r="P55" s="66"/>
      <c r="Q55" s="66"/>
      <c r="R55" s="66"/>
      <c r="S55" s="66"/>
      <c r="T55" s="66"/>
      <c r="U55" s="66"/>
      <c r="V55" s="66"/>
      <c r="W55" s="66"/>
      <c r="X55" s="66"/>
      <c r="Y55" s="12"/>
    </row>
  </sheetData>
  <mergeCells count="46">
    <mergeCell ref="B38:Y38"/>
    <mergeCell ref="B39:Y39"/>
    <mergeCell ref="C40:F40"/>
    <mergeCell ref="K40:O42"/>
    <mergeCell ref="Q40:U42"/>
    <mergeCell ref="F24:G24"/>
    <mergeCell ref="J24:P24"/>
    <mergeCell ref="B37:Y37"/>
    <mergeCell ref="F26:G26"/>
    <mergeCell ref="J26:P26"/>
    <mergeCell ref="F28:G28"/>
    <mergeCell ref="J28:P28"/>
    <mergeCell ref="F30:G30"/>
    <mergeCell ref="J30:P30"/>
    <mergeCell ref="F32:G32"/>
    <mergeCell ref="J32:P32"/>
    <mergeCell ref="F34:G34"/>
    <mergeCell ref="J34:P34"/>
    <mergeCell ref="B36:I36"/>
    <mergeCell ref="F18:G18"/>
    <mergeCell ref="J18:P18"/>
    <mergeCell ref="F20:G20"/>
    <mergeCell ref="J20:P20"/>
    <mergeCell ref="F22:G22"/>
    <mergeCell ref="J22:P22"/>
    <mergeCell ref="F14:G14"/>
    <mergeCell ref="J14:P14"/>
    <mergeCell ref="F16:G16"/>
    <mergeCell ref="J16:P16"/>
    <mergeCell ref="F12:G12"/>
    <mergeCell ref="J12:P12"/>
    <mergeCell ref="A1:Y1"/>
    <mergeCell ref="A2:Y2"/>
    <mergeCell ref="A3:Y3"/>
    <mergeCell ref="A4:Y4"/>
    <mergeCell ref="A5:G5"/>
    <mergeCell ref="T6:U6"/>
    <mergeCell ref="V6:W6"/>
    <mergeCell ref="X6:Y7"/>
    <mergeCell ref="F10:G10"/>
    <mergeCell ref="A6:A7"/>
    <mergeCell ref="B6:B7"/>
    <mergeCell ref="C6:E6"/>
    <mergeCell ref="F6:P6"/>
    <mergeCell ref="Q6:S6"/>
    <mergeCell ref="J10:P10"/>
  </mergeCells>
  <printOptions horizontalCentered="1"/>
  <pageMargins left="0.39370078740157483" right="0.31496062992125984" top="0.23622047244094491" bottom="0" header="0" footer="0"/>
  <pageSetup paperSize="9" scale="53"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00B050"/>
  </sheetPr>
  <dimension ref="A1:AD53"/>
  <sheetViews>
    <sheetView view="pageBreakPreview" topLeftCell="A7" zoomScale="70" zoomScaleSheetLayoutView="70" workbookViewId="0">
      <selection activeCell="R14" sqref="R14"/>
    </sheetView>
  </sheetViews>
  <sheetFormatPr defaultColWidth="9.140625" defaultRowHeight="12.75"/>
  <cols>
    <col min="1" max="1" width="4.42578125" style="1" customWidth="1"/>
    <col min="2" max="2" width="6.140625" style="1" customWidth="1"/>
    <col min="3" max="3" width="10.140625" style="14" customWidth="1"/>
    <col min="4" max="4" width="10.5703125" style="14" customWidth="1"/>
    <col min="5" max="5" width="10.85546875" style="14" customWidth="1"/>
    <col min="6" max="6" width="12.5703125" style="1" customWidth="1"/>
    <col min="7" max="7" width="7.85546875" style="1" customWidth="1"/>
    <col min="8" max="8" width="7.42578125" style="1" customWidth="1"/>
    <col min="9" max="9" width="10.5703125" style="1" customWidth="1"/>
    <col min="10" max="10" width="8.85546875" style="1" customWidth="1"/>
    <col min="11" max="11" width="9.42578125" style="1" customWidth="1"/>
    <col min="12" max="12" width="9.140625" style="1" customWidth="1"/>
    <col min="13" max="13" width="8.42578125" style="1" customWidth="1"/>
    <col min="14" max="14" width="8" style="1" customWidth="1"/>
    <col min="15" max="15" width="10.5703125" style="1" customWidth="1"/>
    <col min="16" max="16" width="12.7109375" style="1" customWidth="1"/>
    <col min="17" max="17" width="10.42578125" style="1" customWidth="1"/>
    <col min="18" max="18" width="12.28515625" style="1" customWidth="1"/>
    <col min="19" max="19" width="8.140625" style="1" customWidth="1"/>
    <col min="20" max="23" width="10.5703125" style="1" customWidth="1"/>
    <col min="24" max="24" width="19.7109375" style="1" customWidth="1"/>
    <col min="25" max="25" width="16.28515625" style="1" customWidth="1"/>
    <col min="26" max="26" width="14.42578125" style="1" bestFit="1" customWidth="1"/>
    <col min="27" max="16384" width="9.140625" style="1"/>
  </cols>
  <sheetData>
    <row r="1" spans="1:30"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30"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30" s="15" customFormat="1" ht="15.75" customHeight="1">
      <c r="A3" s="570" t="s">
        <v>49</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30" s="3" customFormat="1" ht="21.95" customHeight="1">
      <c r="A4" s="572" t="s">
        <v>50</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30" s="3" customFormat="1" ht="12.75" customHeight="1">
      <c r="A5" s="586"/>
      <c r="B5" s="586"/>
      <c r="C5" s="586"/>
      <c r="D5" s="586"/>
      <c r="E5" s="586"/>
      <c r="F5" s="586"/>
      <c r="G5" s="586"/>
      <c r="H5" s="20"/>
      <c r="I5" s="20"/>
      <c r="J5" s="20"/>
      <c r="K5" s="20"/>
      <c r="L5" s="20"/>
      <c r="M5" s="20"/>
      <c r="N5" s="20"/>
      <c r="O5" s="20"/>
      <c r="P5" s="20"/>
      <c r="Q5" s="20"/>
      <c r="R5" s="20"/>
      <c r="S5" s="20"/>
      <c r="T5" s="20"/>
      <c r="U5" s="20"/>
      <c r="V5" s="20"/>
      <c r="W5" s="20"/>
      <c r="X5" s="595"/>
      <c r="Y5" s="595"/>
    </row>
    <row r="6" spans="1:30" s="4" customFormat="1" ht="34.5" customHeight="1">
      <c r="A6" s="594" t="s">
        <v>0</v>
      </c>
      <c r="B6" s="594" t="s">
        <v>28</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30" s="4" customFormat="1" ht="64.5" customHeight="1">
      <c r="A7" s="594"/>
      <c r="B7" s="594"/>
      <c r="C7" s="126" t="s">
        <v>29</v>
      </c>
      <c r="D7" s="126" t="s">
        <v>265</v>
      </c>
      <c r="E7" s="126" t="s">
        <v>246</v>
      </c>
      <c r="F7" s="126" t="s">
        <v>7</v>
      </c>
      <c r="G7" s="126" t="s">
        <v>27</v>
      </c>
      <c r="H7" s="136" t="s">
        <v>8</v>
      </c>
      <c r="I7" s="137" t="s">
        <v>9</v>
      </c>
      <c r="J7" s="126" t="s">
        <v>10</v>
      </c>
      <c r="K7" s="137" t="s">
        <v>11</v>
      </c>
      <c r="L7" s="137" t="s">
        <v>12</v>
      </c>
      <c r="M7" s="137" t="s">
        <v>17</v>
      </c>
      <c r="N7" s="137" t="s">
        <v>13</v>
      </c>
      <c r="O7" s="137" t="s">
        <v>26</v>
      </c>
      <c r="P7" s="126" t="s">
        <v>14</v>
      </c>
      <c r="Q7" s="126" t="s">
        <v>35</v>
      </c>
      <c r="R7" s="126" t="s">
        <v>286</v>
      </c>
      <c r="S7" s="126" t="s">
        <v>25</v>
      </c>
      <c r="T7" s="137" t="s">
        <v>287</v>
      </c>
      <c r="U7" s="137" t="s">
        <v>288</v>
      </c>
      <c r="V7" s="137" t="s">
        <v>289</v>
      </c>
      <c r="W7" s="137" t="s">
        <v>290</v>
      </c>
      <c r="X7" s="592"/>
      <c r="Y7" s="592"/>
      <c r="Z7" s="4">
        <f>(M9*2)/3</f>
        <v>1.7926666666666666</v>
      </c>
    </row>
    <row r="8" spans="1:30" s="4" customFormat="1" ht="23.25" customHeight="1">
      <c r="A8" s="126">
        <v>1</v>
      </c>
      <c r="B8" s="126"/>
      <c r="C8" s="126">
        <v>2</v>
      </c>
      <c r="D8" s="126">
        <v>3</v>
      </c>
      <c r="E8" s="126">
        <v>4</v>
      </c>
      <c r="F8" s="126">
        <v>5</v>
      </c>
      <c r="G8" s="126">
        <v>6</v>
      </c>
      <c r="H8" s="126">
        <v>7</v>
      </c>
      <c r="I8" s="126">
        <v>8</v>
      </c>
      <c r="J8" s="126">
        <v>9</v>
      </c>
      <c r="K8" s="126">
        <v>10</v>
      </c>
      <c r="L8" s="126">
        <v>11</v>
      </c>
      <c r="M8" s="126">
        <v>12</v>
      </c>
      <c r="N8" s="126">
        <v>13</v>
      </c>
      <c r="O8" s="126">
        <v>14</v>
      </c>
      <c r="P8" s="126">
        <v>15</v>
      </c>
      <c r="Q8" s="126">
        <v>16</v>
      </c>
      <c r="R8" s="126">
        <v>17</v>
      </c>
      <c r="S8" s="126">
        <v>18</v>
      </c>
      <c r="T8" s="126">
        <v>19</v>
      </c>
      <c r="U8" s="126">
        <v>20</v>
      </c>
      <c r="V8" s="126">
        <v>21</v>
      </c>
      <c r="W8" s="126">
        <v>22</v>
      </c>
      <c r="X8" s="126">
        <v>23</v>
      </c>
      <c r="Y8" s="126">
        <v>24</v>
      </c>
      <c r="Z8" s="22">
        <f>D9-C9</f>
        <v>0.5</v>
      </c>
      <c r="AA8" s="6">
        <f>Z8*1000</f>
        <v>500</v>
      </c>
    </row>
    <row r="9" spans="1:30" s="6" customFormat="1" ht="108" customHeight="1">
      <c r="A9" s="95">
        <v>1</v>
      </c>
      <c r="B9" s="96">
        <v>1</v>
      </c>
      <c r="C9" s="97">
        <v>230</v>
      </c>
      <c r="D9" s="100">
        <v>230.5</v>
      </c>
      <c r="E9" s="99">
        <f>AA8</f>
        <v>500</v>
      </c>
      <c r="F9" s="97">
        <v>71.3</v>
      </c>
      <c r="G9" s="100">
        <v>14.3</v>
      </c>
      <c r="H9" s="100">
        <v>3.7</v>
      </c>
      <c r="I9" s="101" t="s">
        <v>245</v>
      </c>
      <c r="J9" s="100" t="s">
        <v>16</v>
      </c>
      <c r="K9" s="97">
        <v>66.599999999999994</v>
      </c>
      <c r="L9" s="97">
        <v>24.765000000000001</v>
      </c>
      <c r="M9" s="97">
        <v>2.6890000000000001</v>
      </c>
      <c r="N9" s="97">
        <v>1.9339999999999999</v>
      </c>
      <c r="O9" s="97">
        <v>1.0740000000000001</v>
      </c>
      <c r="P9" s="97">
        <v>71.552000000000007</v>
      </c>
      <c r="Q9" s="97">
        <v>0.05</v>
      </c>
      <c r="R9" s="100">
        <v>0</v>
      </c>
      <c r="S9" s="97">
        <f>Q9+R9</f>
        <v>0.05</v>
      </c>
      <c r="T9" s="97">
        <v>458.98700000000002</v>
      </c>
      <c r="U9" s="97">
        <v>458.93700000000001</v>
      </c>
      <c r="V9" s="97">
        <v>462.68700000000001</v>
      </c>
      <c r="W9" s="97">
        <v>462.637</v>
      </c>
      <c r="X9" s="50" t="s">
        <v>51</v>
      </c>
      <c r="Y9" s="51" t="s">
        <v>296</v>
      </c>
      <c r="Z9" s="22">
        <f t="shared" ref="Z9:Z30" si="0">D10-C10</f>
        <v>0</v>
      </c>
      <c r="AA9" s="6">
        <f t="shared" ref="AA9:AA31" si="1">Z9*1000</f>
        <v>0</v>
      </c>
    </row>
    <row r="10" spans="1:30" s="6" customFormat="1" ht="16.5" customHeight="1">
      <c r="A10" s="593" t="s">
        <v>15</v>
      </c>
      <c r="B10" s="593"/>
      <c r="C10" s="593"/>
      <c r="D10" s="593"/>
      <c r="E10" s="593"/>
      <c r="F10" s="593"/>
      <c r="G10" s="593"/>
      <c r="H10" s="593"/>
      <c r="I10" s="593"/>
      <c r="J10" s="593"/>
      <c r="K10" s="593"/>
      <c r="L10" s="593"/>
      <c r="M10" s="593"/>
      <c r="N10" s="593"/>
      <c r="O10" s="593"/>
      <c r="P10" s="593"/>
      <c r="Q10" s="593"/>
      <c r="R10" s="593"/>
      <c r="S10" s="593"/>
      <c r="T10" s="593"/>
      <c r="U10" s="593"/>
      <c r="V10" s="593"/>
      <c r="W10" s="593"/>
      <c r="X10" s="593"/>
      <c r="Y10" s="593"/>
      <c r="Z10" s="22">
        <f t="shared" si="0"/>
        <v>0.52500000000000568</v>
      </c>
      <c r="AA10" s="6">
        <f t="shared" si="1"/>
        <v>525.00000000000568</v>
      </c>
      <c r="AD10" s="32"/>
    </row>
    <row r="11" spans="1:30" s="6" customFormat="1" ht="30" customHeight="1">
      <c r="A11" s="94">
        <v>3</v>
      </c>
      <c r="B11" s="96">
        <v>3</v>
      </c>
      <c r="C11" s="97">
        <v>231.375</v>
      </c>
      <c r="D11" s="97">
        <v>231.9</v>
      </c>
      <c r="E11" s="99">
        <f t="shared" ref="E11:E29" si="2">AA10</f>
        <v>525.00000000000568</v>
      </c>
      <c r="F11" s="97">
        <v>71.3</v>
      </c>
      <c r="G11" s="100">
        <v>15</v>
      </c>
      <c r="H11" s="100">
        <f t="shared" ref="H11" si="3">H9</f>
        <v>3.7</v>
      </c>
      <c r="I11" s="101" t="s">
        <v>247</v>
      </c>
      <c r="J11" s="100" t="s">
        <v>21</v>
      </c>
      <c r="K11" s="105">
        <v>76.040000000000006</v>
      </c>
      <c r="L11" s="105">
        <v>28.341000000000001</v>
      </c>
      <c r="M11" s="105">
        <v>2.6829999999999998</v>
      </c>
      <c r="N11" s="105">
        <v>1.931</v>
      </c>
      <c r="O11" s="105">
        <v>0.94099999999999995</v>
      </c>
      <c r="P11" s="105">
        <v>71.533000000000001</v>
      </c>
      <c r="Q11" s="105">
        <v>0.04</v>
      </c>
      <c r="R11" s="100">
        <v>0</v>
      </c>
      <c r="S11" s="97">
        <f t="shared" ref="S11:S31" si="4">Q11+R11</f>
        <v>0.04</v>
      </c>
      <c r="T11" s="97">
        <v>458.83100000000002</v>
      </c>
      <c r="U11" s="97">
        <v>458.791</v>
      </c>
      <c r="V11" s="105">
        <v>462.53100000000001</v>
      </c>
      <c r="W11" s="105">
        <v>462.49099999999999</v>
      </c>
      <c r="X11" s="27" t="s">
        <v>38</v>
      </c>
      <c r="Y11" s="51" t="s">
        <v>52</v>
      </c>
      <c r="Z11" s="22">
        <f t="shared" si="0"/>
        <v>4.9999999999982947E-2</v>
      </c>
      <c r="AA11" s="6">
        <f t="shared" si="1"/>
        <v>49.999999999982947</v>
      </c>
    </row>
    <row r="12" spans="1:30" s="6" customFormat="1" ht="30" customHeight="1">
      <c r="A12" s="95">
        <v>4</v>
      </c>
      <c r="B12" s="96"/>
      <c r="C12" s="97">
        <f>D11</f>
        <v>231.9</v>
      </c>
      <c r="D12" s="97">
        <v>231.95</v>
      </c>
      <c r="E12" s="99">
        <f t="shared" si="2"/>
        <v>49.999999999982947</v>
      </c>
      <c r="F12" s="590" t="s">
        <v>18</v>
      </c>
      <c r="G12" s="590"/>
      <c r="H12" s="100">
        <f>H11</f>
        <v>3.7</v>
      </c>
      <c r="I12" s="101" t="s">
        <v>250</v>
      </c>
      <c r="J12" s="106"/>
      <c r="K12" s="591"/>
      <c r="L12" s="591"/>
      <c r="M12" s="591"/>
      <c r="N12" s="591"/>
      <c r="O12" s="591"/>
      <c r="P12" s="591"/>
      <c r="Q12" s="105">
        <v>5.0000000000000001E-3</v>
      </c>
      <c r="R12" s="100">
        <v>0</v>
      </c>
      <c r="S12" s="97">
        <f t="shared" si="4"/>
        <v>5.0000000000000001E-3</v>
      </c>
      <c r="T12" s="97">
        <f>U11</f>
        <v>458.791</v>
      </c>
      <c r="U12" s="105">
        <v>458.786</v>
      </c>
      <c r="V12" s="105">
        <f>W11</f>
        <v>462.49099999999999</v>
      </c>
      <c r="W12" s="105">
        <v>462.48599999999999</v>
      </c>
      <c r="X12" s="23"/>
      <c r="Y12" s="52"/>
      <c r="Z12" s="22">
        <f t="shared" si="0"/>
        <v>2.375</v>
      </c>
      <c r="AA12" s="6">
        <f t="shared" si="1"/>
        <v>2375</v>
      </c>
    </row>
    <row r="13" spans="1:30" s="6" customFormat="1" ht="30" customHeight="1">
      <c r="A13" s="94">
        <v>5</v>
      </c>
      <c r="B13" s="96">
        <v>4</v>
      </c>
      <c r="C13" s="97">
        <f t="shared" ref="C13:C31" si="5">D12</f>
        <v>231.95</v>
      </c>
      <c r="D13" s="97">
        <v>234.32499999999999</v>
      </c>
      <c r="E13" s="99">
        <f t="shared" si="2"/>
        <v>2375</v>
      </c>
      <c r="F13" s="97">
        <v>71.3</v>
      </c>
      <c r="G13" s="100">
        <v>14.3</v>
      </c>
      <c r="H13" s="100">
        <f t="shared" ref="H13:I27" si="6">H11</f>
        <v>3.7</v>
      </c>
      <c r="I13" s="101" t="s">
        <v>245</v>
      </c>
      <c r="J13" s="100" t="s">
        <v>16</v>
      </c>
      <c r="K13" s="105">
        <v>66.599999999999994</v>
      </c>
      <c r="L13" s="105">
        <v>24.765000000000001</v>
      </c>
      <c r="M13" s="105">
        <v>2.6890000000000001</v>
      </c>
      <c r="N13" s="105">
        <v>1.9339999999999999</v>
      </c>
      <c r="O13" s="105">
        <v>1.0740000000000001</v>
      </c>
      <c r="P13" s="105">
        <v>71.552000000000007</v>
      </c>
      <c r="Q13" s="105">
        <v>0.23699999999999999</v>
      </c>
      <c r="R13" s="100">
        <v>0</v>
      </c>
      <c r="S13" s="97">
        <f t="shared" si="4"/>
        <v>0.23699999999999999</v>
      </c>
      <c r="T13" s="97">
        <f t="shared" ref="T13:T31" si="7">U12</f>
        <v>458.786</v>
      </c>
      <c r="U13" s="105">
        <v>458.54899999999998</v>
      </c>
      <c r="V13" s="105">
        <f t="shared" ref="V13:V31" si="8">W12</f>
        <v>462.48599999999999</v>
      </c>
      <c r="W13" s="105">
        <v>462.24900000000002</v>
      </c>
      <c r="X13" s="27" t="s">
        <v>38</v>
      </c>
      <c r="Y13" s="51" t="s">
        <v>53</v>
      </c>
      <c r="Z13" s="22">
        <f t="shared" si="0"/>
        <v>5.0000000000011369E-2</v>
      </c>
      <c r="AA13" s="6">
        <f t="shared" si="1"/>
        <v>50.000000000011369</v>
      </c>
    </row>
    <row r="14" spans="1:30" s="6" customFormat="1" ht="30" customHeight="1">
      <c r="A14" s="95">
        <v>6</v>
      </c>
      <c r="B14" s="96"/>
      <c r="C14" s="97">
        <f t="shared" si="5"/>
        <v>234.32499999999999</v>
      </c>
      <c r="D14" s="97">
        <v>234.375</v>
      </c>
      <c r="E14" s="99">
        <f t="shared" si="2"/>
        <v>50.000000000011369</v>
      </c>
      <c r="F14" s="590" t="s">
        <v>18</v>
      </c>
      <c r="G14" s="590"/>
      <c r="H14" s="100">
        <f t="shared" si="6"/>
        <v>3.7</v>
      </c>
      <c r="I14" s="104" t="str">
        <f t="shared" si="6"/>
        <v>1:11500</v>
      </c>
      <c r="J14" s="106"/>
      <c r="K14" s="591"/>
      <c r="L14" s="591"/>
      <c r="M14" s="591"/>
      <c r="N14" s="591"/>
      <c r="O14" s="591"/>
      <c r="P14" s="591"/>
      <c r="Q14" s="105">
        <v>4.0000000000000001E-3</v>
      </c>
      <c r="R14" s="100">
        <v>0</v>
      </c>
      <c r="S14" s="97">
        <f t="shared" si="4"/>
        <v>4.0000000000000001E-3</v>
      </c>
      <c r="T14" s="97">
        <f t="shared" si="7"/>
        <v>458.54899999999998</v>
      </c>
      <c r="U14" s="105">
        <v>458.54500000000002</v>
      </c>
      <c r="V14" s="105">
        <f t="shared" si="8"/>
        <v>462.24900000000002</v>
      </c>
      <c r="W14" s="105">
        <v>462.245</v>
      </c>
      <c r="X14" s="23" t="s">
        <v>19</v>
      </c>
      <c r="Y14" s="52"/>
      <c r="Z14" s="22">
        <f t="shared" si="0"/>
        <v>0.42500000000001137</v>
      </c>
      <c r="AA14" s="6">
        <f t="shared" si="1"/>
        <v>425.00000000001137</v>
      </c>
    </row>
    <row r="15" spans="1:30" s="6" customFormat="1" ht="33" customHeight="1">
      <c r="A15" s="94">
        <v>7</v>
      </c>
      <c r="B15" s="96">
        <v>5</v>
      </c>
      <c r="C15" s="97">
        <f t="shared" si="5"/>
        <v>234.375</v>
      </c>
      <c r="D15" s="97">
        <v>234.8</v>
      </c>
      <c r="E15" s="99">
        <f t="shared" si="2"/>
        <v>425.00000000001137</v>
      </c>
      <c r="F15" s="97">
        <v>71.3</v>
      </c>
      <c r="G15" s="100">
        <f>G11</f>
        <v>15</v>
      </c>
      <c r="H15" s="100">
        <f t="shared" si="6"/>
        <v>3.7</v>
      </c>
      <c r="I15" s="104" t="str">
        <f>I11</f>
        <v>1:13000</v>
      </c>
      <c r="J15" s="100" t="str">
        <f>J11</f>
        <v>1.50:1</v>
      </c>
      <c r="K15" s="105">
        <f>K11</f>
        <v>76.040000000000006</v>
      </c>
      <c r="L15" s="105">
        <v>28.341000000000001</v>
      </c>
      <c r="M15" s="105">
        <v>2.6829999999999998</v>
      </c>
      <c r="N15" s="105">
        <v>1.931</v>
      </c>
      <c r="O15" s="105">
        <v>0.94099999999999995</v>
      </c>
      <c r="P15" s="105">
        <v>71.533000000000001</v>
      </c>
      <c r="Q15" s="105">
        <v>3.3000000000000002E-2</v>
      </c>
      <c r="R15" s="100">
        <v>0</v>
      </c>
      <c r="S15" s="97">
        <f t="shared" si="4"/>
        <v>3.3000000000000002E-2</v>
      </c>
      <c r="T15" s="97">
        <f t="shared" si="7"/>
        <v>458.54500000000002</v>
      </c>
      <c r="U15" s="105">
        <v>458.512</v>
      </c>
      <c r="V15" s="105">
        <f t="shared" si="8"/>
        <v>462.245</v>
      </c>
      <c r="W15" s="105">
        <v>462.21199999999999</v>
      </c>
      <c r="X15" s="23" t="s">
        <v>39</v>
      </c>
      <c r="Y15" s="51" t="s">
        <v>40</v>
      </c>
      <c r="Z15" s="22">
        <f t="shared" si="0"/>
        <v>4.9999999999982947E-2</v>
      </c>
      <c r="AA15" s="6">
        <f t="shared" si="1"/>
        <v>49.999999999982947</v>
      </c>
    </row>
    <row r="16" spans="1:30" s="6" customFormat="1" ht="30" customHeight="1">
      <c r="A16" s="95">
        <v>8</v>
      </c>
      <c r="B16" s="96"/>
      <c r="C16" s="97">
        <f t="shared" si="5"/>
        <v>234.8</v>
      </c>
      <c r="D16" s="97">
        <v>234.85</v>
      </c>
      <c r="E16" s="99">
        <f t="shared" si="2"/>
        <v>49.999999999982947</v>
      </c>
      <c r="F16" s="590" t="s">
        <v>18</v>
      </c>
      <c r="G16" s="590"/>
      <c r="H16" s="100">
        <f t="shared" si="6"/>
        <v>3.7</v>
      </c>
      <c r="I16" s="104" t="str">
        <f t="shared" si="6"/>
        <v>1:11500</v>
      </c>
      <c r="J16" s="106"/>
      <c r="K16" s="591"/>
      <c r="L16" s="591"/>
      <c r="M16" s="591"/>
      <c r="N16" s="591"/>
      <c r="O16" s="591"/>
      <c r="P16" s="591"/>
      <c r="Q16" s="105">
        <v>4.0000000000000001E-3</v>
      </c>
      <c r="R16" s="100">
        <v>0</v>
      </c>
      <c r="S16" s="97">
        <f t="shared" si="4"/>
        <v>4.0000000000000001E-3</v>
      </c>
      <c r="T16" s="97">
        <f t="shared" si="7"/>
        <v>458.512</v>
      </c>
      <c r="U16" s="105">
        <v>458.50799999999998</v>
      </c>
      <c r="V16" s="105">
        <f t="shared" si="8"/>
        <v>462.21199999999999</v>
      </c>
      <c r="W16" s="105">
        <v>462.20800000000003</v>
      </c>
      <c r="X16" s="23" t="s">
        <v>19</v>
      </c>
      <c r="Y16" s="52"/>
      <c r="Z16" s="22">
        <f t="shared" si="0"/>
        <v>0.45000000000001705</v>
      </c>
      <c r="AA16" s="6">
        <f t="shared" si="1"/>
        <v>450.00000000001705</v>
      </c>
    </row>
    <row r="17" spans="1:27" s="6" customFormat="1" ht="44.25" customHeight="1">
      <c r="A17" s="94">
        <v>9</v>
      </c>
      <c r="B17" s="96">
        <v>6</v>
      </c>
      <c r="C17" s="97">
        <f t="shared" si="5"/>
        <v>234.85</v>
      </c>
      <c r="D17" s="97">
        <v>235.3</v>
      </c>
      <c r="E17" s="99">
        <f t="shared" si="2"/>
        <v>450.00000000001705</v>
      </c>
      <c r="F17" s="97">
        <v>71.3</v>
      </c>
      <c r="G17" s="100">
        <v>14.3</v>
      </c>
      <c r="H17" s="100">
        <f t="shared" si="6"/>
        <v>3.7</v>
      </c>
      <c r="I17" s="104" t="str">
        <f>I13</f>
        <v>1:10000</v>
      </c>
      <c r="J17" s="107" t="str">
        <f>J13</f>
        <v>1.00:1</v>
      </c>
      <c r="K17" s="105">
        <f>K13</f>
        <v>66.599999999999994</v>
      </c>
      <c r="L17" s="105">
        <v>24.765000000000001</v>
      </c>
      <c r="M17" s="105">
        <v>2.6890000000000001</v>
      </c>
      <c r="N17" s="105">
        <v>1.9339999999999999</v>
      </c>
      <c r="O17" s="105">
        <v>1.0740000000000001</v>
      </c>
      <c r="P17" s="105">
        <v>71.552000000000007</v>
      </c>
      <c r="Q17" s="105">
        <v>4.4999999999999998E-2</v>
      </c>
      <c r="R17" s="100">
        <v>0</v>
      </c>
      <c r="S17" s="97">
        <f t="shared" si="4"/>
        <v>4.4999999999999998E-2</v>
      </c>
      <c r="T17" s="97">
        <f t="shared" si="7"/>
        <v>458.50799999999998</v>
      </c>
      <c r="U17" s="105">
        <v>458.46300000000002</v>
      </c>
      <c r="V17" s="105">
        <f t="shared" si="8"/>
        <v>462.20800000000003</v>
      </c>
      <c r="W17" s="105">
        <v>462.16300000000001</v>
      </c>
      <c r="X17" s="23" t="s">
        <v>39</v>
      </c>
      <c r="Y17" s="51" t="s">
        <v>41</v>
      </c>
      <c r="Z17" s="22">
        <f t="shared" si="0"/>
        <v>4.9999999999982947E-2</v>
      </c>
      <c r="AA17" s="6">
        <f t="shared" si="1"/>
        <v>49.999999999982947</v>
      </c>
    </row>
    <row r="18" spans="1:27" s="6" customFormat="1" ht="30" customHeight="1">
      <c r="A18" s="95">
        <v>10</v>
      </c>
      <c r="B18" s="96"/>
      <c r="C18" s="97">
        <f t="shared" si="5"/>
        <v>235.3</v>
      </c>
      <c r="D18" s="97">
        <v>235.35</v>
      </c>
      <c r="E18" s="99">
        <f t="shared" si="2"/>
        <v>49.999999999982947</v>
      </c>
      <c r="F18" s="590" t="s">
        <v>18</v>
      </c>
      <c r="G18" s="590"/>
      <c r="H18" s="100">
        <f t="shared" si="6"/>
        <v>3.7</v>
      </c>
      <c r="I18" s="104" t="str">
        <f t="shared" si="6"/>
        <v>1:11500</v>
      </c>
      <c r="J18" s="106"/>
      <c r="K18" s="591"/>
      <c r="L18" s="591"/>
      <c r="M18" s="591"/>
      <c r="N18" s="591"/>
      <c r="O18" s="591"/>
      <c r="P18" s="591"/>
      <c r="Q18" s="105">
        <v>4.0000000000000001E-3</v>
      </c>
      <c r="R18" s="100">
        <v>0</v>
      </c>
      <c r="S18" s="97">
        <f t="shared" si="4"/>
        <v>4.0000000000000001E-3</v>
      </c>
      <c r="T18" s="97">
        <f t="shared" si="7"/>
        <v>458.46300000000002</v>
      </c>
      <c r="U18" s="105">
        <v>458.459</v>
      </c>
      <c r="V18" s="105">
        <f t="shared" si="8"/>
        <v>462.16300000000001</v>
      </c>
      <c r="W18" s="105">
        <v>462.15899999999999</v>
      </c>
      <c r="X18" s="52"/>
      <c r="Y18" s="52"/>
      <c r="Z18" s="22">
        <f t="shared" si="0"/>
        <v>1.9500000000000171</v>
      </c>
      <c r="AA18" s="6">
        <f t="shared" si="1"/>
        <v>1950.0000000000171</v>
      </c>
    </row>
    <row r="19" spans="1:27" s="6" customFormat="1" ht="33" customHeight="1">
      <c r="A19" s="94">
        <v>11</v>
      </c>
      <c r="B19" s="96">
        <v>7</v>
      </c>
      <c r="C19" s="97">
        <f t="shared" si="5"/>
        <v>235.35</v>
      </c>
      <c r="D19" s="97">
        <v>237.3</v>
      </c>
      <c r="E19" s="99">
        <f t="shared" si="2"/>
        <v>1950.0000000000171</v>
      </c>
      <c r="F19" s="97">
        <v>71.3</v>
      </c>
      <c r="G19" s="100">
        <v>15</v>
      </c>
      <c r="H19" s="100">
        <f t="shared" si="6"/>
        <v>3.7</v>
      </c>
      <c r="I19" s="104" t="str">
        <f>I11</f>
        <v>1:13000</v>
      </c>
      <c r="J19" s="100" t="str">
        <f>J15</f>
        <v>1.50:1</v>
      </c>
      <c r="K19" s="105">
        <f>K15</f>
        <v>76.040000000000006</v>
      </c>
      <c r="L19" s="105">
        <v>28.341000000000001</v>
      </c>
      <c r="M19" s="105">
        <v>2.6829999999999998</v>
      </c>
      <c r="N19" s="105">
        <v>1.931</v>
      </c>
      <c r="O19" s="105">
        <v>0.94099999999999995</v>
      </c>
      <c r="P19" s="105">
        <v>71.533000000000001</v>
      </c>
      <c r="Q19" s="105">
        <v>0.15</v>
      </c>
      <c r="R19" s="100">
        <v>0</v>
      </c>
      <c r="S19" s="97">
        <f t="shared" si="4"/>
        <v>0.15</v>
      </c>
      <c r="T19" s="97">
        <f t="shared" si="7"/>
        <v>458.459</v>
      </c>
      <c r="U19" s="105">
        <v>458.30900000000003</v>
      </c>
      <c r="V19" s="105">
        <f t="shared" si="8"/>
        <v>462.15899999999999</v>
      </c>
      <c r="W19" s="105">
        <v>462.00900000000001</v>
      </c>
      <c r="X19" s="23" t="s">
        <v>39</v>
      </c>
      <c r="Y19" s="51" t="s">
        <v>40</v>
      </c>
      <c r="Z19" s="22">
        <f t="shared" si="0"/>
        <v>4.9999999999982947E-2</v>
      </c>
      <c r="AA19" s="6">
        <f t="shared" si="1"/>
        <v>49.999999999982947</v>
      </c>
    </row>
    <row r="20" spans="1:27" s="6" customFormat="1" ht="30" customHeight="1">
      <c r="A20" s="95">
        <v>12</v>
      </c>
      <c r="B20" s="96"/>
      <c r="C20" s="97">
        <f t="shared" si="5"/>
        <v>237.3</v>
      </c>
      <c r="D20" s="97">
        <v>237.35</v>
      </c>
      <c r="E20" s="99">
        <f t="shared" si="2"/>
        <v>49.999999999982947</v>
      </c>
      <c r="F20" s="590" t="s">
        <v>18</v>
      </c>
      <c r="G20" s="590"/>
      <c r="H20" s="100">
        <f t="shared" si="6"/>
        <v>3.7</v>
      </c>
      <c r="I20" s="104" t="s">
        <v>251</v>
      </c>
      <c r="J20" s="106"/>
      <c r="K20" s="591"/>
      <c r="L20" s="591"/>
      <c r="M20" s="591"/>
      <c r="N20" s="591"/>
      <c r="O20" s="591"/>
      <c r="P20" s="591"/>
      <c r="Q20" s="105">
        <v>4.0000000000000001E-3</v>
      </c>
      <c r="R20" s="100">
        <v>0</v>
      </c>
      <c r="S20" s="97">
        <f t="shared" si="4"/>
        <v>4.0000000000000001E-3</v>
      </c>
      <c r="T20" s="97">
        <f t="shared" si="7"/>
        <v>458.30900000000003</v>
      </c>
      <c r="U20" s="105">
        <v>458.30500000000001</v>
      </c>
      <c r="V20" s="105">
        <f t="shared" si="8"/>
        <v>462.00900000000001</v>
      </c>
      <c r="W20" s="105">
        <v>462.005</v>
      </c>
      <c r="X20" s="23" t="s">
        <v>19</v>
      </c>
      <c r="Y20" s="52"/>
      <c r="Z20" s="22">
        <f t="shared" si="0"/>
        <v>0.625</v>
      </c>
      <c r="AA20" s="6">
        <f t="shared" si="1"/>
        <v>625</v>
      </c>
    </row>
    <row r="21" spans="1:27" s="6" customFormat="1" ht="77.25" customHeight="1">
      <c r="A21" s="94">
        <v>13</v>
      </c>
      <c r="B21" s="96">
        <v>8</v>
      </c>
      <c r="C21" s="97">
        <f t="shared" si="5"/>
        <v>237.35</v>
      </c>
      <c r="D21" s="97">
        <v>237.97499999999999</v>
      </c>
      <c r="E21" s="99">
        <f t="shared" si="2"/>
        <v>625</v>
      </c>
      <c r="F21" s="97">
        <v>71.3</v>
      </c>
      <c r="G21" s="100">
        <v>15</v>
      </c>
      <c r="H21" s="100">
        <f t="shared" si="6"/>
        <v>3.7</v>
      </c>
      <c r="I21" s="104" t="s">
        <v>252</v>
      </c>
      <c r="J21" s="107" t="s">
        <v>23</v>
      </c>
      <c r="K21" s="105">
        <v>82.88</v>
      </c>
      <c r="L21" s="105">
        <v>31.547000000000001</v>
      </c>
      <c r="M21" s="105">
        <v>2.6269999999999998</v>
      </c>
      <c r="N21" s="105">
        <v>1.9039999999999999</v>
      </c>
      <c r="O21" s="105">
        <v>0.86399999999999999</v>
      </c>
      <c r="P21" s="105">
        <v>71.58</v>
      </c>
      <c r="Q21" s="105">
        <v>4.2000000000000003E-2</v>
      </c>
      <c r="R21" s="100">
        <v>0</v>
      </c>
      <c r="S21" s="97">
        <f t="shared" si="4"/>
        <v>4.2000000000000003E-2</v>
      </c>
      <c r="T21" s="97">
        <f t="shared" si="7"/>
        <v>458.30500000000001</v>
      </c>
      <c r="U21" s="105">
        <v>458.24</v>
      </c>
      <c r="V21" s="105">
        <f t="shared" si="8"/>
        <v>462.005</v>
      </c>
      <c r="W21" s="105">
        <v>461.94</v>
      </c>
      <c r="X21" s="23" t="s">
        <v>54</v>
      </c>
      <c r="Y21" s="51" t="s">
        <v>55</v>
      </c>
      <c r="Z21" s="22">
        <f t="shared" si="0"/>
        <v>5.0000000000011369E-2</v>
      </c>
      <c r="AA21" s="6">
        <f t="shared" si="1"/>
        <v>50.000000000011369</v>
      </c>
    </row>
    <row r="22" spans="1:27" s="6" customFormat="1" ht="30" customHeight="1">
      <c r="A22" s="95">
        <v>14</v>
      </c>
      <c r="B22" s="96"/>
      <c r="C22" s="97">
        <f t="shared" si="5"/>
        <v>237.97499999999999</v>
      </c>
      <c r="D22" s="97">
        <v>238.02500000000001</v>
      </c>
      <c r="E22" s="99">
        <f t="shared" si="2"/>
        <v>50.000000000011369</v>
      </c>
      <c r="F22" s="590" t="s">
        <v>18</v>
      </c>
      <c r="G22" s="590"/>
      <c r="H22" s="100">
        <f t="shared" si="6"/>
        <v>3.7</v>
      </c>
      <c r="I22" s="104" t="str">
        <f>I20</f>
        <v>1:14000</v>
      </c>
      <c r="J22" s="106"/>
      <c r="K22" s="591"/>
      <c r="L22" s="591"/>
      <c r="M22" s="591"/>
      <c r="N22" s="591"/>
      <c r="O22" s="591"/>
      <c r="P22" s="591"/>
      <c r="Q22" s="105">
        <v>4.0000000000000001E-3</v>
      </c>
      <c r="R22" s="100">
        <v>0</v>
      </c>
      <c r="S22" s="97">
        <f t="shared" si="4"/>
        <v>4.0000000000000001E-3</v>
      </c>
      <c r="T22" s="97">
        <f t="shared" si="7"/>
        <v>458.24</v>
      </c>
      <c r="U22" s="105">
        <v>458.23599999999999</v>
      </c>
      <c r="V22" s="105">
        <f t="shared" si="8"/>
        <v>461.94</v>
      </c>
      <c r="W22" s="105">
        <v>461.93599999999998</v>
      </c>
      <c r="X22" s="52"/>
      <c r="Y22" s="52"/>
      <c r="Z22" s="22">
        <f t="shared" si="0"/>
        <v>2</v>
      </c>
      <c r="AA22" s="6">
        <f t="shared" si="1"/>
        <v>2000</v>
      </c>
    </row>
    <row r="23" spans="1:27" s="6" customFormat="1" ht="34.5" customHeight="1">
      <c r="A23" s="94">
        <v>15</v>
      </c>
      <c r="B23" s="96">
        <v>9</v>
      </c>
      <c r="C23" s="97">
        <f t="shared" si="5"/>
        <v>238.02500000000001</v>
      </c>
      <c r="D23" s="97">
        <v>240.02500000000001</v>
      </c>
      <c r="E23" s="99">
        <f t="shared" si="2"/>
        <v>2000</v>
      </c>
      <c r="F23" s="97">
        <v>71.3</v>
      </c>
      <c r="G23" s="100">
        <f>G19</f>
        <v>15</v>
      </c>
      <c r="H23" s="100">
        <f t="shared" si="6"/>
        <v>3.7</v>
      </c>
      <c r="I23" s="104" t="str">
        <f>I19</f>
        <v>1:13000</v>
      </c>
      <c r="J23" s="100" t="str">
        <f>J19</f>
        <v>1.50:1</v>
      </c>
      <c r="K23" s="105">
        <f>K19</f>
        <v>76.040000000000006</v>
      </c>
      <c r="L23" s="105">
        <v>28.341000000000001</v>
      </c>
      <c r="M23" s="105">
        <v>2.6829999999999998</v>
      </c>
      <c r="N23" s="105">
        <v>1.931</v>
      </c>
      <c r="O23" s="105">
        <v>0.94099999999999995</v>
      </c>
      <c r="P23" s="105">
        <v>71.533000000000001</v>
      </c>
      <c r="Q23" s="105">
        <v>0.154</v>
      </c>
      <c r="R23" s="100">
        <v>0</v>
      </c>
      <c r="S23" s="97">
        <f t="shared" si="4"/>
        <v>0.154</v>
      </c>
      <c r="T23" s="97">
        <f t="shared" si="7"/>
        <v>458.23599999999999</v>
      </c>
      <c r="U23" s="105">
        <v>458.08199999999999</v>
      </c>
      <c r="V23" s="105">
        <f t="shared" si="8"/>
        <v>461.93599999999998</v>
      </c>
      <c r="W23" s="105">
        <v>461.78199999999998</v>
      </c>
      <c r="X23" s="23" t="s">
        <v>39</v>
      </c>
      <c r="Y23" s="51" t="s">
        <v>40</v>
      </c>
      <c r="Z23" s="22">
        <f t="shared" si="0"/>
        <v>4.9999999999982947E-2</v>
      </c>
      <c r="AA23" s="6">
        <f t="shared" si="1"/>
        <v>49.999999999982947</v>
      </c>
    </row>
    <row r="24" spans="1:27" s="6" customFormat="1" ht="24.75" customHeight="1">
      <c r="A24" s="95">
        <v>16</v>
      </c>
      <c r="B24" s="96"/>
      <c r="C24" s="97">
        <f t="shared" si="5"/>
        <v>240.02500000000001</v>
      </c>
      <c r="D24" s="97">
        <v>240.07499999999999</v>
      </c>
      <c r="E24" s="99">
        <f t="shared" si="2"/>
        <v>49.999999999982947</v>
      </c>
      <c r="F24" s="590" t="s">
        <v>18</v>
      </c>
      <c r="G24" s="590"/>
      <c r="H24" s="100">
        <f t="shared" si="6"/>
        <v>3.7</v>
      </c>
      <c r="I24" s="104" t="str">
        <f>I22</f>
        <v>1:14000</v>
      </c>
      <c r="J24" s="106"/>
      <c r="K24" s="591"/>
      <c r="L24" s="591"/>
      <c r="M24" s="591"/>
      <c r="N24" s="591"/>
      <c r="O24" s="591"/>
      <c r="P24" s="591"/>
      <c r="Q24" s="105">
        <v>4.0000000000000001E-3</v>
      </c>
      <c r="R24" s="100">
        <v>0</v>
      </c>
      <c r="S24" s="97">
        <f t="shared" si="4"/>
        <v>4.0000000000000001E-3</v>
      </c>
      <c r="T24" s="97">
        <f t="shared" si="7"/>
        <v>458.08199999999999</v>
      </c>
      <c r="U24" s="105">
        <v>458.07799999999997</v>
      </c>
      <c r="V24" s="105">
        <f t="shared" si="8"/>
        <v>461.78199999999998</v>
      </c>
      <c r="W24" s="105">
        <v>461.77800000000002</v>
      </c>
      <c r="X24" s="23"/>
      <c r="Y24" s="52"/>
      <c r="Z24" s="22">
        <f t="shared" si="0"/>
        <v>0.42500000000001137</v>
      </c>
      <c r="AA24" s="6">
        <f t="shared" si="1"/>
        <v>425.00000000001137</v>
      </c>
    </row>
    <row r="25" spans="1:27" s="6" customFormat="1" ht="76.5" customHeight="1">
      <c r="A25" s="94">
        <v>17</v>
      </c>
      <c r="B25" s="96">
        <v>10</v>
      </c>
      <c r="C25" s="97">
        <f t="shared" si="5"/>
        <v>240.07499999999999</v>
      </c>
      <c r="D25" s="97">
        <v>240.5</v>
      </c>
      <c r="E25" s="99">
        <f t="shared" si="2"/>
        <v>425.00000000001137</v>
      </c>
      <c r="F25" s="97">
        <v>71.3</v>
      </c>
      <c r="G25" s="100">
        <v>15</v>
      </c>
      <c r="H25" s="100">
        <f t="shared" si="6"/>
        <v>3.7</v>
      </c>
      <c r="I25" s="104" t="s">
        <v>252</v>
      </c>
      <c r="J25" s="100" t="s">
        <v>23</v>
      </c>
      <c r="K25" s="105">
        <f>K21</f>
        <v>82.88</v>
      </c>
      <c r="L25" s="105">
        <v>31.547000000000001</v>
      </c>
      <c r="M25" s="105">
        <v>2.6269999999999998</v>
      </c>
      <c r="N25" s="105">
        <v>1.9039999999999999</v>
      </c>
      <c r="O25" s="105">
        <v>0.86399999999999999</v>
      </c>
      <c r="P25" s="105">
        <v>71.58</v>
      </c>
      <c r="Q25" s="105">
        <v>2.8000000000000001E-2</v>
      </c>
      <c r="R25" s="100">
        <v>0</v>
      </c>
      <c r="S25" s="97">
        <f t="shared" si="4"/>
        <v>2.8000000000000001E-2</v>
      </c>
      <c r="T25" s="97">
        <f t="shared" si="7"/>
        <v>458.07799999999997</v>
      </c>
      <c r="U25" s="105">
        <v>457.9</v>
      </c>
      <c r="V25" s="105">
        <f t="shared" si="8"/>
        <v>461.77800000000002</v>
      </c>
      <c r="W25" s="105">
        <v>461.6</v>
      </c>
      <c r="X25" s="23" t="s">
        <v>54</v>
      </c>
      <c r="Y25" s="51" t="s">
        <v>295</v>
      </c>
      <c r="Z25" s="22">
        <f t="shared" si="0"/>
        <v>5.0000000000011369E-2</v>
      </c>
      <c r="AA25" s="6">
        <f t="shared" si="1"/>
        <v>50.000000000011369</v>
      </c>
    </row>
    <row r="26" spans="1:27" s="6" customFormat="1" ht="23.25" customHeight="1">
      <c r="A26" s="95">
        <v>18</v>
      </c>
      <c r="B26" s="96"/>
      <c r="C26" s="97">
        <f t="shared" si="5"/>
        <v>240.5</v>
      </c>
      <c r="D26" s="97">
        <v>240.55</v>
      </c>
      <c r="E26" s="99">
        <f t="shared" si="2"/>
        <v>50.000000000011369</v>
      </c>
      <c r="F26" s="590" t="s">
        <v>18</v>
      </c>
      <c r="G26" s="590"/>
      <c r="H26" s="100">
        <f t="shared" si="6"/>
        <v>3.7</v>
      </c>
      <c r="I26" s="104" t="str">
        <f t="shared" si="6"/>
        <v>1:14000</v>
      </c>
      <c r="J26" s="106"/>
      <c r="K26" s="591"/>
      <c r="L26" s="591"/>
      <c r="M26" s="591"/>
      <c r="N26" s="591"/>
      <c r="O26" s="591"/>
      <c r="P26" s="591"/>
      <c r="Q26" s="105">
        <v>4.0000000000000001E-3</v>
      </c>
      <c r="R26" s="100">
        <v>0</v>
      </c>
      <c r="S26" s="97">
        <f t="shared" si="4"/>
        <v>4.0000000000000001E-3</v>
      </c>
      <c r="T26" s="97">
        <f t="shared" si="7"/>
        <v>457.9</v>
      </c>
      <c r="U26" s="105">
        <v>457.89600000000002</v>
      </c>
      <c r="V26" s="105">
        <f t="shared" si="8"/>
        <v>461.6</v>
      </c>
      <c r="W26" s="105">
        <v>461.596</v>
      </c>
      <c r="X26" s="13"/>
      <c r="Y26" s="13"/>
      <c r="Z26" s="22">
        <f t="shared" si="0"/>
        <v>1.0499999999999829</v>
      </c>
      <c r="AA26" s="6">
        <f t="shared" si="1"/>
        <v>1049.9999999999829</v>
      </c>
    </row>
    <row r="27" spans="1:27" s="6" customFormat="1" ht="30">
      <c r="A27" s="94">
        <v>19</v>
      </c>
      <c r="B27" s="96">
        <v>11</v>
      </c>
      <c r="C27" s="97">
        <f t="shared" si="5"/>
        <v>240.55</v>
      </c>
      <c r="D27" s="97">
        <v>241.6</v>
      </c>
      <c r="E27" s="99">
        <f t="shared" si="2"/>
        <v>1049.9999999999829</v>
      </c>
      <c r="F27" s="97">
        <v>71.3</v>
      </c>
      <c r="G27" s="107">
        <f>G23</f>
        <v>15</v>
      </c>
      <c r="H27" s="100">
        <f t="shared" si="6"/>
        <v>3.7</v>
      </c>
      <c r="I27" s="104" t="str">
        <f>I19</f>
        <v>1:13000</v>
      </c>
      <c r="J27" s="107" t="s">
        <v>21</v>
      </c>
      <c r="K27" s="105">
        <f>K23</f>
        <v>76.040000000000006</v>
      </c>
      <c r="L27" s="105">
        <v>28.341000000000001</v>
      </c>
      <c r="M27" s="105">
        <v>2.6829999999999998</v>
      </c>
      <c r="N27" s="105">
        <v>1.931</v>
      </c>
      <c r="O27" s="105">
        <v>0.94099999999999995</v>
      </c>
      <c r="P27" s="105">
        <v>71.533000000000001</v>
      </c>
      <c r="Q27" s="105">
        <v>8.1000000000000003E-2</v>
      </c>
      <c r="R27" s="100">
        <v>0</v>
      </c>
      <c r="S27" s="97">
        <f t="shared" si="4"/>
        <v>8.1000000000000003E-2</v>
      </c>
      <c r="T27" s="97">
        <f t="shared" si="7"/>
        <v>457.89600000000002</v>
      </c>
      <c r="U27" s="105">
        <v>457.815</v>
      </c>
      <c r="V27" s="105">
        <f t="shared" si="8"/>
        <v>461.596</v>
      </c>
      <c r="W27" s="105">
        <v>461.51499999999999</v>
      </c>
      <c r="X27" s="23" t="s">
        <v>39</v>
      </c>
      <c r="Y27" s="51" t="s">
        <v>291</v>
      </c>
      <c r="Z27" s="22">
        <f t="shared" si="0"/>
        <v>0</v>
      </c>
      <c r="AA27" s="6">
        <f t="shared" si="1"/>
        <v>0</v>
      </c>
    </row>
    <row r="28" spans="1:27" s="6" customFormat="1" ht="8.25" customHeight="1">
      <c r="A28" s="587"/>
      <c r="B28" s="587"/>
      <c r="C28" s="587"/>
      <c r="D28" s="587"/>
      <c r="E28" s="587"/>
      <c r="F28" s="587"/>
      <c r="G28" s="587"/>
      <c r="H28" s="587"/>
      <c r="I28" s="587"/>
      <c r="J28" s="587"/>
      <c r="K28" s="587"/>
      <c r="L28" s="587"/>
      <c r="M28" s="587"/>
      <c r="N28" s="587"/>
      <c r="O28" s="587"/>
      <c r="P28" s="587"/>
      <c r="Q28" s="587"/>
      <c r="R28" s="587"/>
      <c r="S28" s="587"/>
      <c r="T28" s="587"/>
      <c r="U28" s="587"/>
      <c r="V28" s="587"/>
      <c r="W28" s="587"/>
      <c r="X28" s="587"/>
      <c r="Y28" s="587"/>
      <c r="Z28" s="22">
        <f t="shared" si="0"/>
        <v>1.4499999999999886</v>
      </c>
      <c r="AA28" s="6">
        <f t="shared" si="1"/>
        <v>1449.9999999999886</v>
      </c>
    </row>
    <row r="29" spans="1:27" s="6" customFormat="1" ht="105">
      <c r="A29" s="94">
        <v>21</v>
      </c>
      <c r="B29" s="96">
        <v>12</v>
      </c>
      <c r="C29" s="97">
        <v>242.15</v>
      </c>
      <c r="D29" s="97">
        <v>243.6</v>
      </c>
      <c r="E29" s="99">
        <f t="shared" si="2"/>
        <v>1449.9999999999886</v>
      </c>
      <c r="F29" s="97">
        <v>71.3</v>
      </c>
      <c r="G29" s="107">
        <v>14.3</v>
      </c>
      <c r="H29" s="100">
        <f t="shared" ref="H29" si="9">H27</f>
        <v>3.7</v>
      </c>
      <c r="I29" s="104" t="s">
        <v>245</v>
      </c>
      <c r="J29" s="107" t="s">
        <v>16</v>
      </c>
      <c r="K29" s="105">
        <v>66.599999999999994</v>
      </c>
      <c r="L29" s="105">
        <v>24.765000000000001</v>
      </c>
      <c r="M29" s="105">
        <v>2.6890000000000001</v>
      </c>
      <c r="N29" s="105">
        <v>1.9339999999999999</v>
      </c>
      <c r="O29" s="105">
        <v>1.0740000000000001</v>
      </c>
      <c r="P29" s="105">
        <v>71.552000000000007</v>
      </c>
      <c r="Q29" s="105">
        <v>0.14499999999999999</v>
      </c>
      <c r="R29" s="100">
        <v>0</v>
      </c>
      <c r="S29" s="97">
        <f t="shared" si="4"/>
        <v>0.14499999999999999</v>
      </c>
      <c r="T29" s="97">
        <v>457.74799999999999</v>
      </c>
      <c r="U29" s="105">
        <v>457.60300000000001</v>
      </c>
      <c r="V29" s="105">
        <v>461.44799999999998</v>
      </c>
      <c r="W29" s="105">
        <v>461.303</v>
      </c>
      <c r="X29" s="23" t="s">
        <v>56</v>
      </c>
      <c r="Y29" s="51" t="s">
        <v>293</v>
      </c>
      <c r="Z29" s="22">
        <f>D30-C30</f>
        <v>5.0000000000011369E-2</v>
      </c>
      <c r="AA29" s="6">
        <f t="shared" si="1"/>
        <v>50.000000000011369</v>
      </c>
    </row>
    <row r="30" spans="1:27" s="6" customFormat="1" ht="27.95" customHeight="1">
      <c r="A30" s="95">
        <v>22</v>
      </c>
      <c r="B30" s="95"/>
      <c r="C30" s="97">
        <f>D29</f>
        <v>243.6</v>
      </c>
      <c r="D30" s="97">
        <v>243.65</v>
      </c>
      <c r="E30" s="99">
        <f>AA29</f>
        <v>50.000000000011369</v>
      </c>
      <c r="F30" s="590" t="s">
        <v>18</v>
      </c>
      <c r="G30" s="590"/>
      <c r="H30" s="100">
        <v>3.7</v>
      </c>
      <c r="I30" s="104" t="s">
        <v>250</v>
      </c>
      <c r="J30" s="100"/>
      <c r="K30" s="591"/>
      <c r="L30" s="591"/>
      <c r="M30" s="591"/>
      <c r="N30" s="591"/>
      <c r="O30" s="591"/>
      <c r="P30" s="591"/>
      <c r="Q30" s="105">
        <v>4.0000000000000001E-3</v>
      </c>
      <c r="R30" s="100">
        <v>0</v>
      </c>
      <c r="S30" s="97">
        <f t="shared" si="4"/>
        <v>4.0000000000000001E-3</v>
      </c>
      <c r="T30" s="97">
        <f>U29</f>
        <v>457.60300000000001</v>
      </c>
      <c r="U30" s="105">
        <v>457.59899999999999</v>
      </c>
      <c r="V30" s="105">
        <f>W29</f>
        <v>461.303</v>
      </c>
      <c r="W30" s="105">
        <v>461.29899999999998</v>
      </c>
      <c r="X30" s="100"/>
      <c r="Y30" s="13"/>
      <c r="Z30" s="22" t="e">
        <f t="shared" si="0"/>
        <v>#VALUE!</v>
      </c>
      <c r="AA30" s="6" t="e">
        <f t="shared" si="1"/>
        <v>#VALUE!</v>
      </c>
    </row>
    <row r="31" spans="1:27" s="6" customFormat="1" ht="105">
      <c r="A31" s="94">
        <v>23</v>
      </c>
      <c r="B31" s="96">
        <v>13</v>
      </c>
      <c r="C31" s="97">
        <f t="shared" si="5"/>
        <v>243.65</v>
      </c>
      <c r="D31" s="97" t="s">
        <v>297</v>
      </c>
      <c r="E31" s="99">
        <v>643</v>
      </c>
      <c r="F31" s="97">
        <f>F29</f>
        <v>71.3</v>
      </c>
      <c r="G31" s="100">
        <v>15</v>
      </c>
      <c r="H31" s="100">
        <f t="shared" ref="H31" si="10">H29</f>
        <v>3.7</v>
      </c>
      <c r="I31" s="104" t="str">
        <f>I27</f>
        <v>1:13000</v>
      </c>
      <c r="J31" s="107" t="s">
        <v>21</v>
      </c>
      <c r="K31" s="105">
        <v>76.040000000000006</v>
      </c>
      <c r="L31" s="105">
        <v>28.341000000000001</v>
      </c>
      <c r="M31" s="105">
        <v>2.6829999999999998</v>
      </c>
      <c r="N31" s="105">
        <v>1.931</v>
      </c>
      <c r="O31" s="105">
        <v>0.94099999999999995</v>
      </c>
      <c r="P31" s="105">
        <v>71.533000000000001</v>
      </c>
      <c r="Q31" s="105">
        <v>4.9000000000000002E-2</v>
      </c>
      <c r="R31" s="100">
        <v>0</v>
      </c>
      <c r="S31" s="97">
        <f t="shared" si="4"/>
        <v>4.9000000000000002E-2</v>
      </c>
      <c r="T31" s="97">
        <f t="shared" si="7"/>
        <v>457.59899999999999</v>
      </c>
      <c r="U31" s="105">
        <v>457.55</v>
      </c>
      <c r="V31" s="105">
        <f t="shared" si="8"/>
        <v>461.29899999999998</v>
      </c>
      <c r="W31" s="105">
        <v>461.25</v>
      </c>
      <c r="X31" s="23" t="s">
        <v>292</v>
      </c>
      <c r="Y31" s="51" t="s">
        <v>293</v>
      </c>
      <c r="Z31" s="22">
        <f>D32-C32</f>
        <v>0</v>
      </c>
      <c r="AA31" s="6">
        <f t="shared" si="1"/>
        <v>0</v>
      </c>
    </row>
    <row r="32" spans="1:27" s="49" customFormat="1" ht="7.5" customHeight="1">
      <c r="A32" s="40"/>
      <c r="B32" s="41"/>
      <c r="C32" s="42"/>
      <c r="D32" s="42"/>
      <c r="E32" s="43"/>
      <c r="F32" s="42"/>
      <c r="G32" s="44"/>
      <c r="H32" s="44"/>
      <c r="I32" s="45"/>
      <c r="J32" s="46"/>
      <c r="K32" s="42"/>
      <c r="L32" s="42"/>
      <c r="M32" s="42"/>
      <c r="N32" s="42"/>
      <c r="O32" s="42"/>
      <c r="P32" s="42"/>
      <c r="Q32" s="42"/>
      <c r="R32" s="42"/>
      <c r="S32" s="42"/>
      <c r="T32" s="42"/>
      <c r="U32" s="42"/>
      <c r="V32" s="42"/>
      <c r="W32" s="42"/>
      <c r="X32" s="47"/>
      <c r="Y32" s="48"/>
    </row>
    <row r="33" spans="1:25" s="49" customFormat="1" ht="21.75" customHeight="1">
      <c r="A33" s="40"/>
      <c r="B33" s="588" t="s">
        <v>47</v>
      </c>
      <c r="C33" s="588"/>
      <c r="D33" s="588"/>
      <c r="E33" s="588"/>
      <c r="F33" s="588"/>
      <c r="G33" s="588"/>
      <c r="H33" s="588"/>
      <c r="I33" s="588"/>
      <c r="J33" s="588"/>
      <c r="K33" s="588"/>
      <c r="L33" s="588"/>
      <c r="M33" s="588"/>
      <c r="N33" s="588"/>
      <c r="O33" s="588"/>
      <c r="P33" s="588"/>
      <c r="Q33" s="588"/>
      <c r="R33" s="588"/>
      <c r="S33" s="588"/>
      <c r="T33" s="588"/>
      <c r="U33" s="588"/>
      <c r="V33" s="588"/>
      <c r="W33" s="588"/>
      <c r="X33" s="588"/>
      <c r="Y33" s="588"/>
    </row>
    <row r="34" spans="1:25" s="49" customFormat="1" ht="42" customHeight="1">
      <c r="A34" s="40"/>
      <c r="B34" s="588" t="s">
        <v>57</v>
      </c>
      <c r="C34" s="588"/>
      <c r="D34" s="588"/>
      <c r="E34" s="588"/>
      <c r="F34" s="588"/>
      <c r="G34" s="588"/>
      <c r="H34" s="588"/>
      <c r="I34" s="588"/>
      <c r="J34" s="588"/>
      <c r="K34" s="588"/>
      <c r="L34" s="588"/>
      <c r="M34" s="588"/>
      <c r="N34" s="588"/>
      <c r="O34" s="588"/>
      <c r="P34" s="588"/>
      <c r="Q34" s="588"/>
      <c r="R34" s="588"/>
      <c r="S34" s="588"/>
      <c r="T34" s="588"/>
      <c r="U34" s="588"/>
      <c r="V34" s="588"/>
      <c r="W34" s="588"/>
      <c r="X34" s="588"/>
      <c r="Y34" s="588"/>
    </row>
    <row r="35" spans="1:25" s="49" customFormat="1" ht="21.75" customHeight="1">
      <c r="A35" s="40"/>
      <c r="B35" s="588" t="s">
        <v>59</v>
      </c>
      <c r="C35" s="588"/>
      <c r="D35" s="588"/>
      <c r="E35" s="588"/>
      <c r="F35" s="588"/>
      <c r="G35" s="588"/>
      <c r="H35" s="588"/>
      <c r="I35" s="588"/>
      <c r="J35" s="588"/>
      <c r="K35" s="588"/>
      <c r="L35" s="588"/>
      <c r="M35" s="588"/>
      <c r="N35" s="588"/>
      <c r="O35" s="588"/>
      <c r="P35" s="588"/>
      <c r="Q35" s="588"/>
      <c r="R35" s="588"/>
      <c r="S35" s="588"/>
      <c r="T35" s="588"/>
      <c r="U35" s="588"/>
      <c r="V35" s="588"/>
      <c r="W35" s="588"/>
      <c r="X35" s="588"/>
      <c r="Y35" s="588"/>
    </row>
    <row r="36" spans="1:25" s="49" customFormat="1" ht="21.75" customHeight="1">
      <c r="A36" s="40"/>
      <c r="B36" s="588" t="s">
        <v>58</v>
      </c>
      <c r="C36" s="588"/>
      <c r="D36" s="588"/>
      <c r="E36" s="588"/>
      <c r="F36" s="588"/>
      <c r="G36" s="588"/>
      <c r="H36" s="588"/>
      <c r="I36" s="588"/>
      <c r="J36" s="588"/>
      <c r="K36" s="588"/>
      <c r="L36" s="588"/>
      <c r="M36" s="588"/>
      <c r="N36" s="588"/>
      <c r="O36" s="588"/>
      <c r="P36" s="588"/>
      <c r="Q36" s="588"/>
      <c r="R36" s="588"/>
      <c r="S36" s="588"/>
      <c r="T36" s="588"/>
      <c r="U36" s="588"/>
      <c r="V36" s="588"/>
      <c r="W36" s="588"/>
      <c r="X36" s="588"/>
      <c r="Y36" s="588"/>
    </row>
    <row r="37" spans="1:25" s="49" customFormat="1" ht="11.25" customHeight="1">
      <c r="A37" s="40"/>
      <c r="B37" s="589"/>
      <c r="C37" s="589"/>
      <c r="D37" s="589"/>
      <c r="E37" s="589"/>
      <c r="F37" s="589"/>
      <c r="G37" s="589"/>
      <c r="H37" s="589"/>
      <c r="I37" s="589"/>
      <c r="J37" s="589"/>
      <c r="K37" s="589"/>
      <c r="L37" s="589"/>
      <c r="M37" s="589"/>
      <c r="N37" s="589"/>
      <c r="O37" s="589"/>
      <c r="P37" s="589"/>
      <c r="Q37" s="589"/>
      <c r="R37" s="589"/>
      <c r="S37" s="589"/>
      <c r="T37" s="589"/>
      <c r="U37" s="589"/>
      <c r="V37" s="589"/>
      <c r="W37" s="589"/>
      <c r="X37" s="589"/>
      <c r="Y37" s="589"/>
    </row>
    <row r="38" spans="1:25" s="6" customFormat="1" ht="31.5" customHeight="1">
      <c r="A38" s="7"/>
      <c r="B38" s="17"/>
      <c r="C38" s="566"/>
      <c r="D38" s="566"/>
      <c r="E38" s="566"/>
      <c r="F38" s="566"/>
      <c r="G38" s="16"/>
      <c r="H38" s="10"/>
      <c r="I38" s="30"/>
      <c r="J38" s="11"/>
      <c r="K38" s="35"/>
      <c r="L38" s="18"/>
      <c r="M38" s="561" t="s">
        <v>24</v>
      </c>
      <c r="N38" s="561"/>
      <c r="O38" s="18"/>
      <c r="P38" s="18"/>
      <c r="Q38" s="561" t="s">
        <v>60</v>
      </c>
      <c r="R38" s="561"/>
      <c r="S38" s="561"/>
      <c r="T38" s="561"/>
      <c r="U38" s="35"/>
      <c r="V38" s="35"/>
      <c r="W38" s="35"/>
      <c r="X38" s="12"/>
      <c r="Y38" s="33"/>
    </row>
    <row r="39" spans="1:25" s="6" customFormat="1" ht="32.1" customHeight="1">
      <c r="A39" s="7"/>
      <c r="B39" s="7"/>
      <c r="C39" s="35"/>
      <c r="D39" s="35"/>
      <c r="E39" s="9"/>
      <c r="F39" s="35"/>
      <c r="G39" s="10"/>
      <c r="H39" s="10"/>
      <c r="I39" s="30"/>
      <c r="J39" s="11"/>
      <c r="K39" s="35"/>
      <c r="L39" s="561" t="s">
        <v>294</v>
      </c>
      <c r="M39" s="561"/>
      <c r="N39" s="561"/>
      <c r="O39" s="561"/>
      <c r="P39" s="18"/>
      <c r="Q39" s="561"/>
      <c r="R39" s="561"/>
      <c r="S39" s="561"/>
      <c r="T39" s="561"/>
      <c r="U39" s="35"/>
      <c r="V39" s="66"/>
      <c r="W39" s="35"/>
      <c r="X39" s="12"/>
    </row>
    <row r="40" spans="1:25" s="6" customFormat="1" ht="32.1" customHeight="1">
      <c r="A40" s="7"/>
      <c r="B40" s="7"/>
      <c r="C40" s="35"/>
      <c r="D40" s="35"/>
      <c r="E40" s="9"/>
      <c r="F40" s="35"/>
      <c r="G40" s="10"/>
      <c r="H40" s="10"/>
      <c r="I40" s="30"/>
      <c r="J40" s="11"/>
      <c r="K40" s="35"/>
      <c r="L40" s="561"/>
      <c r="M40" s="561"/>
      <c r="N40" s="561"/>
      <c r="O40" s="561"/>
      <c r="P40" s="18"/>
      <c r="Q40" s="561"/>
      <c r="R40" s="561"/>
      <c r="S40" s="561"/>
      <c r="T40" s="561"/>
      <c r="U40" s="35"/>
      <c r="V40" s="35"/>
      <c r="W40" s="35"/>
      <c r="X40" s="12"/>
    </row>
    <row r="41" spans="1:25" s="6" customFormat="1" ht="24.75" customHeight="1">
      <c r="A41" s="7"/>
      <c r="B41" s="7"/>
      <c r="C41" s="35"/>
      <c r="D41" s="35"/>
      <c r="E41" s="9"/>
      <c r="F41" s="35"/>
      <c r="G41" s="10"/>
      <c r="H41" s="10"/>
      <c r="I41" s="35"/>
      <c r="J41" s="11" t="s">
        <v>22</v>
      </c>
      <c r="K41" s="35"/>
      <c r="L41" s="18"/>
      <c r="M41" s="18"/>
      <c r="N41" s="18"/>
      <c r="O41" s="18"/>
      <c r="P41" s="18"/>
      <c r="Q41" s="561"/>
      <c r="R41" s="561"/>
      <c r="S41" s="561"/>
      <c r="T41" s="561"/>
      <c r="U41" s="35"/>
      <c r="V41" s="35"/>
      <c r="W41" s="35"/>
      <c r="X41" s="12"/>
    </row>
    <row r="42" spans="1:25" s="6" customFormat="1" ht="32.1" customHeight="1">
      <c r="A42" s="7"/>
      <c r="B42" s="7"/>
      <c r="C42" s="35"/>
      <c r="D42" s="35"/>
      <c r="E42" s="9"/>
      <c r="F42" s="35"/>
      <c r="G42" s="10"/>
      <c r="H42" s="10"/>
      <c r="I42" s="35"/>
      <c r="J42" s="11" t="s">
        <v>15</v>
      </c>
      <c r="K42" s="35"/>
      <c r="L42" s="35"/>
      <c r="M42" s="35"/>
      <c r="N42" s="35"/>
      <c r="O42" s="35"/>
      <c r="P42" s="35"/>
      <c r="Q42" s="35"/>
      <c r="R42" s="35"/>
      <c r="S42" s="35"/>
      <c r="T42" s="35"/>
      <c r="U42" s="35"/>
      <c r="V42" s="35"/>
      <c r="W42" s="35"/>
      <c r="X42" s="12"/>
    </row>
    <row r="43" spans="1:25" s="6" customFormat="1" ht="32.1" customHeight="1">
      <c r="A43" s="7"/>
      <c r="B43" s="7"/>
      <c r="C43" s="35"/>
      <c r="D43" s="35"/>
      <c r="E43" s="9"/>
      <c r="F43" s="35"/>
      <c r="G43" s="10"/>
      <c r="H43" s="10"/>
      <c r="I43" s="35"/>
      <c r="J43" s="11"/>
      <c r="K43" s="35"/>
      <c r="L43" s="35"/>
      <c r="M43" s="35"/>
      <c r="N43" s="35"/>
      <c r="O43" s="35"/>
      <c r="P43" s="35"/>
      <c r="Q43" s="35"/>
      <c r="R43" s="35"/>
      <c r="S43" s="35"/>
      <c r="T43" s="35"/>
      <c r="U43" s="35"/>
      <c r="V43" s="35"/>
      <c r="W43" s="35"/>
      <c r="X43" s="12"/>
    </row>
    <row r="44" spans="1:25" s="6" customFormat="1" ht="32.1" customHeight="1">
      <c r="A44" s="7"/>
      <c r="B44" s="7"/>
      <c r="C44" s="35"/>
      <c r="D44" s="35"/>
      <c r="E44" s="9"/>
      <c r="F44" s="35"/>
      <c r="G44" s="10"/>
      <c r="H44" s="10"/>
      <c r="I44" s="35"/>
      <c r="J44" s="11"/>
      <c r="K44" s="35"/>
      <c r="L44" s="35"/>
      <c r="M44" s="35"/>
      <c r="N44" s="35"/>
      <c r="O44" s="35"/>
      <c r="P44" s="35"/>
      <c r="Q44" s="35"/>
      <c r="R44" s="35"/>
      <c r="S44" s="35"/>
      <c r="T44" s="35"/>
      <c r="U44" s="35"/>
      <c r="V44" s="35"/>
      <c r="W44" s="35"/>
      <c r="X44" s="12"/>
    </row>
    <row r="45" spans="1:25" s="6" customFormat="1" ht="32.1" customHeight="1">
      <c r="A45" s="7"/>
      <c r="B45" s="7"/>
      <c r="C45" s="35"/>
      <c r="D45" s="35"/>
      <c r="E45" s="9"/>
      <c r="F45" s="35"/>
      <c r="G45" s="10"/>
      <c r="H45" s="10"/>
      <c r="I45" s="35"/>
      <c r="J45" s="11"/>
      <c r="K45" s="35"/>
      <c r="L45" s="35"/>
      <c r="M45" s="35"/>
      <c r="N45" s="35"/>
      <c r="O45" s="35"/>
      <c r="P45" s="35"/>
      <c r="Q45" s="35"/>
      <c r="R45" s="35"/>
      <c r="S45" s="35"/>
      <c r="T45" s="35"/>
      <c r="U45" s="35"/>
      <c r="V45" s="35"/>
      <c r="W45" s="35"/>
      <c r="X45" s="12"/>
    </row>
    <row r="46" spans="1:25" s="6" customFormat="1" ht="32.1" customHeight="1">
      <c r="A46" s="7"/>
      <c r="B46" s="7"/>
      <c r="C46" s="35"/>
      <c r="D46" s="35"/>
      <c r="E46" s="9"/>
      <c r="F46" s="35"/>
      <c r="G46" s="10"/>
      <c r="H46" s="10"/>
      <c r="I46" s="35"/>
      <c r="J46" s="11"/>
      <c r="K46" s="35"/>
      <c r="L46" s="35"/>
      <c r="M46" s="35"/>
      <c r="N46" s="35"/>
      <c r="O46" s="35"/>
      <c r="P46" s="35"/>
      <c r="Q46" s="35"/>
      <c r="R46" s="35"/>
      <c r="S46" s="35"/>
      <c r="T46" s="35"/>
      <c r="U46" s="35"/>
      <c r="V46" s="35"/>
      <c r="W46" s="35"/>
      <c r="X46" s="12"/>
    </row>
    <row r="47" spans="1:25" s="6" customFormat="1" ht="32.1" customHeight="1">
      <c r="A47" s="7"/>
      <c r="B47" s="7"/>
      <c r="C47" s="35"/>
      <c r="D47" s="35"/>
      <c r="E47" s="9"/>
      <c r="F47" s="35"/>
      <c r="G47" s="10"/>
      <c r="H47" s="10"/>
      <c r="I47" s="35"/>
      <c r="J47" s="11"/>
      <c r="K47" s="35"/>
      <c r="L47" s="35"/>
      <c r="M47" s="35"/>
      <c r="N47" s="35"/>
      <c r="O47" s="35"/>
      <c r="P47" s="35"/>
      <c r="Q47" s="35"/>
      <c r="R47" s="35"/>
      <c r="S47" s="35"/>
      <c r="T47" s="35"/>
      <c r="U47" s="35"/>
      <c r="V47" s="35"/>
      <c r="W47" s="35"/>
      <c r="X47" s="12"/>
    </row>
    <row r="48" spans="1:25" s="6" customFormat="1" ht="32.1" customHeight="1">
      <c r="A48" s="7"/>
      <c r="B48" s="7"/>
      <c r="C48" s="35"/>
      <c r="D48" s="35"/>
      <c r="E48" s="9"/>
      <c r="F48" s="35"/>
      <c r="G48" s="10"/>
      <c r="H48" s="10"/>
      <c r="I48" s="35"/>
      <c r="J48" s="11"/>
      <c r="K48" s="35"/>
      <c r="L48" s="35"/>
      <c r="M48" s="35"/>
      <c r="N48" s="35"/>
      <c r="O48" s="35"/>
      <c r="P48" s="35"/>
      <c r="Q48" s="35"/>
      <c r="R48" s="35"/>
      <c r="S48" s="35"/>
      <c r="T48" s="35"/>
      <c r="U48" s="35"/>
      <c r="V48" s="35"/>
      <c r="W48" s="35"/>
      <c r="X48" s="12"/>
    </row>
    <row r="49" spans="1:24" s="6" customFormat="1" ht="32.1" customHeight="1">
      <c r="A49" s="7"/>
      <c r="B49" s="7"/>
      <c r="C49" s="35"/>
      <c r="D49" s="35"/>
      <c r="E49" s="9"/>
      <c r="F49" s="35"/>
      <c r="G49" s="10"/>
      <c r="H49" s="10"/>
      <c r="I49" s="35"/>
      <c r="J49" s="11"/>
      <c r="K49" s="35"/>
      <c r="L49" s="35"/>
      <c r="M49" s="35"/>
      <c r="N49" s="35"/>
      <c r="O49" s="35"/>
      <c r="P49" s="35"/>
      <c r="Q49" s="35"/>
      <c r="R49" s="35"/>
      <c r="S49" s="35"/>
      <c r="T49" s="35"/>
      <c r="U49" s="35"/>
      <c r="V49" s="35"/>
      <c r="W49" s="35"/>
      <c r="X49" s="12"/>
    </row>
    <row r="50" spans="1:24" s="6" customFormat="1" ht="32.1" customHeight="1">
      <c r="A50" s="7"/>
      <c r="B50" s="7"/>
      <c r="C50" s="35"/>
      <c r="D50" s="35"/>
      <c r="E50" s="9"/>
      <c r="F50" s="35"/>
      <c r="G50" s="10"/>
      <c r="H50" s="10"/>
      <c r="I50" s="35"/>
      <c r="J50" s="11"/>
      <c r="K50" s="35"/>
      <c r="L50" s="35"/>
      <c r="M50" s="35"/>
      <c r="N50" s="35"/>
      <c r="O50" s="35"/>
      <c r="P50" s="35"/>
      <c r="Q50" s="35"/>
      <c r="R50" s="35"/>
      <c r="S50" s="35"/>
      <c r="T50" s="35"/>
      <c r="U50" s="35"/>
      <c r="V50" s="35"/>
      <c r="W50" s="35"/>
      <c r="X50" s="12"/>
    </row>
    <row r="51" spans="1:24" s="6" customFormat="1" ht="32.1" customHeight="1">
      <c r="A51" s="7"/>
      <c r="B51" s="7"/>
      <c r="C51" s="35"/>
      <c r="D51" s="35"/>
      <c r="E51" s="9"/>
      <c r="F51" s="35"/>
      <c r="G51" s="10"/>
      <c r="H51" s="10"/>
      <c r="I51" s="35"/>
      <c r="J51" s="11"/>
      <c r="K51" s="35"/>
      <c r="L51" s="35"/>
      <c r="M51" s="35"/>
      <c r="N51" s="35"/>
      <c r="O51" s="35"/>
      <c r="P51" s="35"/>
      <c r="Q51" s="35"/>
      <c r="R51" s="35"/>
      <c r="S51" s="35"/>
      <c r="T51" s="35"/>
      <c r="U51" s="35"/>
      <c r="V51" s="35"/>
      <c r="W51" s="35"/>
      <c r="X51" s="12"/>
    </row>
    <row r="52" spans="1:24" s="6" customFormat="1" ht="32.1" customHeight="1">
      <c r="A52" s="7"/>
      <c r="B52" s="7"/>
      <c r="C52" s="35"/>
      <c r="D52" s="35"/>
      <c r="E52" s="9"/>
      <c r="F52" s="35"/>
      <c r="G52" s="10"/>
      <c r="H52" s="10"/>
      <c r="I52" s="35"/>
      <c r="J52" s="11"/>
      <c r="K52" s="35"/>
      <c r="L52" s="35"/>
      <c r="M52" s="35"/>
      <c r="N52" s="35"/>
      <c r="O52" s="35"/>
      <c r="P52" s="35"/>
      <c r="Q52" s="35"/>
      <c r="R52" s="35"/>
      <c r="S52" s="35"/>
      <c r="T52" s="35"/>
      <c r="U52" s="35"/>
      <c r="V52" s="35"/>
      <c r="W52" s="35"/>
      <c r="X52" s="12"/>
    </row>
    <row r="53" spans="1:24" s="6" customFormat="1" ht="32.1" customHeight="1">
      <c r="A53" s="7"/>
      <c r="B53" s="7"/>
      <c r="C53" s="35"/>
      <c r="D53" s="35"/>
      <c r="E53" s="9"/>
      <c r="F53" s="35"/>
      <c r="G53" s="10"/>
      <c r="H53" s="10"/>
      <c r="I53" s="35"/>
      <c r="J53" s="11"/>
      <c r="K53" s="35"/>
      <c r="L53" s="35"/>
      <c r="M53" s="35"/>
      <c r="N53" s="35"/>
      <c r="O53" s="35"/>
      <c r="P53" s="35"/>
      <c r="Q53" s="35"/>
      <c r="R53" s="35"/>
      <c r="S53" s="35"/>
      <c r="T53" s="35"/>
      <c r="U53" s="35"/>
      <c r="V53" s="35"/>
      <c r="W53" s="35"/>
      <c r="X53" s="12"/>
    </row>
  </sheetData>
  <mergeCells count="43">
    <mergeCell ref="A1:Y1"/>
    <mergeCell ref="A2:Y2"/>
    <mergeCell ref="A3:Y3"/>
    <mergeCell ref="A4:Y4"/>
    <mergeCell ref="A5:G5"/>
    <mergeCell ref="X5:Y5"/>
    <mergeCell ref="V6:W6"/>
    <mergeCell ref="X6:Y7"/>
    <mergeCell ref="F12:G12"/>
    <mergeCell ref="K12:P12"/>
    <mergeCell ref="F14:G14"/>
    <mergeCell ref="K14:P14"/>
    <mergeCell ref="T6:U6"/>
    <mergeCell ref="A10:Y10"/>
    <mergeCell ref="A6:A7"/>
    <mergeCell ref="B6:B7"/>
    <mergeCell ref="C6:E6"/>
    <mergeCell ref="F6:P6"/>
    <mergeCell ref="Q6:S6"/>
    <mergeCell ref="F16:G16"/>
    <mergeCell ref="K16:P16"/>
    <mergeCell ref="F18:G18"/>
    <mergeCell ref="K18:P18"/>
    <mergeCell ref="F20:G20"/>
    <mergeCell ref="K20:P20"/>
    <mergeCell ref="F22:G22"/>
    <mergeCell ref="K22:P22"/>
    <mergeCell ref="F24:G24"/>
    <mergeCell ref="K24:P24"/>
    <mergeCell ref="F26:G26"/>
    <mergeCell ref="K26:P26"/>
    <mergeCell ref="Q38:T41"/>
    <mergeCell ref="L39:O40"/>
    <mergeCell ref="A28:Y28"/>
    <mergeCell ref="B33:Y33"/>
    <mergeCell ref="B34:Y34"/>
    <mergeCell ref="B35:Y35"/>
    <mergeCell ref="B36:Y36"/>
    <mergeCell ref="B37:Y37"/>
    <mergeCell ref="F30:G30"/>
    <mergeCell ref="K30:P30"/>
    <mergeCell ref="C38:F38"/>
    <mergeCell ref="M38:N38"/>
  </mergeCells>
  <printOptions horizontalCentered="1"/>
  <pageMargins left="0.31496062992125984" right="0.23622047244094491" top="0.98425196850393704" bottom="0.23622047244094491" header="0" footer="0"/>
  <pageSetup paperSize="9" scale="55" orientation="landscape" errors="blank" verticalDpi="360" r:id="rId1"/>
  <headerFooter alignWithMargins="0"/>
  <rowBreaks count="1" manualBreakCount="1">
    <brk id="20" max="24" man="1"/>
  </rowBreaks>
</worksheet>
</file>

<file path=xl/worksheets/sheet30.xml><?xml version="1.0" encoding="utf-8"?>
<worksheet xmlns="http://schemas.openxmlformats.org/spreadsheetml/2006/main" xmlns:r="http://schemas.openxmlformats.org/officeDocument/2006/relationships">
  <sheetPr>
    <tabColor theme="6"/>
  </sheetPr>
  <dimension ref="A1:AA48"/>
  <sheetViews>
    <sheetView view="pageBreakPreview" zoomScale="80" zoomScaleSheetLayoutView="80" workbookViewId="0">
      <selection activeCell="AB9" sqref="AB9"/>
    </sheetView>
  </sheetViews>
  <sheetFormatPr defaultColWidth="9.140625" defaultRowHeight="12.75"/>
  <cols>
    <col min="1" max="1" width="4.42578125" style="1" customWidth="1"/>
    <col min="2" max="2" width="8.42578125" style="1" customWidth="1"/>
    <col min="3" max="3" width="10.5703125" style="14" customWidth="1"/>
    <col min="4" max="4" width="11.140625" style="14" customWidth="1"/>
    <col min="5" max="5" width="10.85546875" style="14" customWidth="1"/>
    <col min="6" max="6" width="11.28515625" style="1" customWidth="1"/>
    <col min="7" max="7" width="7.85546875" style="1" customWidth="1"/>
    <col min="8" max="8" width="7.42578125" style="1" customWidth="1"/>
    <col min="9" max="9" width="10.140625" style="1" customWidth="1"/>
    <col min="10" max="10" width="8.28515625" style="1" customWidth="1"/>
    <col min="11" max="11" width="9" style="1" customWidth="1"/>
    <col min="12" max="12" width="9.85546875" style="1" customWidth="1"/>
    <col min="13" max="13" width="9.425781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3" width="10.5703125" style="1" customWidth="1"/>
    <col min="24" max="24" width="19.85546875" style="1" customWidth="1"/>
    <col min="25" max="25" width="21.42578125" style="1" customWidth="1"/>
    <col min="26" max="16384" width="9.140625" style="1"/>
  </cols>
  <sheetData>
    <row r="1" spans="1:27" s="2" customFormat="1" ht="21.7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198</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36" customHeight="1">
      <c r="A4" s="572" t="s">
        <v>243</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0.5" customHeight="1">
      <c r="A5" s="669"/>
      <c r="B5" s="586"/>
      <c r="C5" s="586"/>
      <c r="D5" s="586"/>
      <c r="E5" s="586"/>
      <c r="F5" s="586"/>
      <c r="G5" s="586"/>
      <c r="H5" s="20"/>
      <c r="I5" s="20"/>
      <c r="J5" s="20"/>
      <c r="K5" s="20"/>
      <c r="L5" s="20"/>
      <c r="M5" s="20"/>
      <c r="N5" s="20"/>
      <c r="O5" s="20"/>
      <c r="P5" s="20"/>
      <c r="Q5" s="20"/>
      <c r="R5" s="20"/>
      <c r="S5" s="20"/>
      <c r="T5" s="20"/>
      <c r="U5" s="20"/>
      <c r="V5" s="20"/>
      <c r="W5" s="20"/>
      <c r="X5" s="76"/>
      <c r="Y5" s="76"/>
    </row>
    <row r="6" spans="1:27" s="4" customFormat="1" ht="33.75" customHeight="1">
      <c r="A6" s="594" t="s">
        <v>0</v>
      </c>
      <c r="B6" s="594"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594"/>
      <c r="C7" s="157" t="s">
        <v>29</v>
      </c>
      <c r="D7" s="157" t="s">
        <v>265</v>
      </c>
      <c r="E7" s="157" t="s">
        <v>6</v>
      </c>
      <c r="F7" s="157" t="s">
        <v>7</v>
      </c>
      <c r="G7" s="157" t="s">
        <v>27</v>
      </c>
      <c r="H7" s="136" t="s">
        <v>8</v>
      </c>
      <c r="I7" s="137" t="s">
        <v>9</v>
      </c>
      <c r="J7" s="157" t="s">
        <v>10</v>
      </c>
      <c r="K7" s="137" t="s">
        <v>11</v>
      </c>
      <c r="L7" s="137" t="s">
        <v>12</v>
      </c>
      <c r="M7" s="137" t="s">
        <v>17</v>
      </c>
      <c r="N7" s="137" t="s">
        <v>13</v>
      </c>
      <c r="O7" s="137" t="s">
        <v>26</v>
      </c>
      <c r="P7" s="157" t="s">
        <v>14</v>
      </c>
      <c r="Q7" s="157" t="s">
        <v>35</v>
      </c>
      <c r="R7" s="157" t="s">
        <v>30</v>
      </c>
      <c r="S7" s="157" t="s">
        <v>25</v>
      </c>
      <c r="T7" s="137" t="s">
        <v>287</v>
      </c>
      <c r="U7" s="137" t="s">
        <v>301</v>
      </c>
      <c r="V7" s="137" t="s">
        <v>302</v>
      </c>
      <c r="W7" s="137" t="s">
        <v>290</v>
      </c>
      <c r="X7" s="592"/>
      <c r="Y7" s="592"/>
    </row>
    <row r="8" spans="1:27" s="4" customFormat="1" ht="25.5" customHeight="1">
      <c r="A8" s="158">
        <v>1</v>
      </c>
      <c r="B8" s="158"/>
      <c r="C8" s="158">
        <v>2</v>
      </c>
      <c r="D8" s="158">
        <v>3</v>
      </c>
      <c r="E8" s="158">
        <v>4</v>
      </c>
      <c r="F8" s="158">
        <v>5</v>
      </c>
      <c r="G8" s="158">
        <v>6</v>
      </c>
      <c r="H8" s="158">
        <v>7</v>
      </c>
      <c r="I8" s="158">
        <v>8</v>
      </c>
      <c r="J8" s="158">
        <v>9</v>
      </c>
      <c r="K8" s="158">
        <v>10</v>
      </c>
      <c r="L8" s="158">
        <v>11</v>
      </c>
      <c r="M8" s="158">
        <v>12</v>
      </c>
      <c r="N8" s="158">
        <v>13</v>
      </c>
      <c r="O8" s="158">
        <v>14</v>
      </c>
      <c r="P8" s="158">
        <v>15</v>
      </c>
      <c r="Q8" s="158">
        <v>16</v>
      </c>
      <c r="R8" s="158">
        <v>17</v>
      </c>
      <c r="S8" s="158">
        <v>18</v>
      </c>
      <c r="T8" s="158">
        <v>19</v>
      </c>
      <c r="U8" s="158">
        <v>20</v>
      </c>
      <c r="V8" s="158">
        <v>21</v>
      </c>
      <c r="W8" s="158">
        <v>22</v>
      </c>
      <c r="X8" s="158">
        <v>23</v>
      </c>
      <c r="Y8" s="158">
        <v>24</v>
      </c>
      <c r="Z8" s="22" t="e">
        <f>#REF!-#REF!</f>
        <v>#REF!</v>
      </c>
      <c r="AA8" s="6" t="e">
        <f>Z8*1000</f>
        <v>#REF!</v>
      </c>
    </row>
    <row r="9" spans="1:27" s="6" customFormat="1" ht="75.75" customHeight="1">
      <c r="A9" s="94">
        <v>1</v>
      </c>
      <c r="B9" s="94"/>
      <c r="C9" s="97">
        <v>380</v>
      </c>
      <c r="D9" s="97">
        <v>380.5</v>
      </c>
      <c r="E9" s="99">
        <v>500</v>
      </c>
      <c r="F9" s="156">
        <v>45.14</v>
      </c>
      <c r="G9" s="155">
        <v>11</v>
      </c>
      <c r="H9" s="155">
        <v>3.25</v>
      </c>
      <c r="I9" s="184">
        <v>1.1200000000000001</v>
      </c>
      <c r="J9" s="155" t="s">
        <v>21</v>
      </c>
      <c r="K9" s="155">
        <v>51.59</v>
      </c>
      <c r="L9" s="156">
        <v>22.718</v>
      </c>
      <c r="M9" s="156">
        <v>2.2709999999999999</v>
      </c>
      <c r="N9" s="156">
        <v>1.728</v>
      </c>
      <c r="O9" s="156">
        <v>0.876</v>
      </c>
      <c r="P9" s="156">
        <v>45.207999999999998</v>
      </c>
      <c r="Q9" s="156">
        <v>4.2000000000000003E-2</v>
      </c>
      <c r="R9" s="100">
        <v>7.4999999999999997E-2</v>
      </c>
      <c r="S9" s="97">
        <f t="shared" ref="S9:S23" si="0">Q9+R9</f>
        <v>0.11699999999999999</v>
      </c>
      <c r="T9" s="97">
        <v>442.74299999999999</v>
      </c>
      <c r="U9" s="156">
        <v>442.70100000000002</v>
      </c>
      <c r="V9" s="156">
        <v>445.99299999999999</v>
      </c>
      <c r="W9" s="156">
        <v>445.95100000000002</v>
      </c>
      <c r="X9" s="23" t="s">
        <v>199</v>
      </c>
      <c r="Y9" s="51" t="s">
        <v>200</v>
      </c>
      <c r="Z9" s="22" t="e">
        <f>#REF!-#REF!</f>
        <v>#REF!</v>
      </c>
      <c r="AA9" s="6" t="e">
        <f t="shared" ref="AA9:AA23" si="1">Z9*1000</f>
        <v>#REF!</v>
      </c>
    </row>
    <row r="10" spans="1:27" s="6" customFormat="1" ht="8.1" customHeight="1">
      <c r="A10" s="94"/>
      <c r="B10" s="94"/>
      <c r="C10" s="97"/>
      <c r="D10" s="97"/>
      <c r="E10" s="99"/>
      <c r="F10" s="185"/>
      <c r="G10" s="186"/>
      <c r="H10" s="186"/>
      <c r="I10" s="186"/>
      <c r="J10" s="186"/>
      <c r="K10" s="186"/>
      <c r="L10" s="186"/>
      <c r="M10" s="186"/>
      <c r="N10" s="186"/>
      <c r="O10" s="186"/>
      <c r="P10" s="186"/>
      <c r="Q10" s="156"/>
      <c r="R10" s="100"/>
      <c r="S10" s="97"/>
      <c r="T10" s="97"/>
      <c r="U10" s="156"/>
      <c r="V10" s="156"/>
      <c r="W10" s="156"/>
      <c r="X10" s="23"/>
      <c r="Y10" s="52"/>
      <c r="Z10" s="22"/>
    </row>
    <row r="11" spans="1:27" s="6" customFormat="1" ht="27.95" customHeight="1">
      <c r="A11" s="94">
        <v>2</v>
      </c>
      <c r="B11" s="94"/>
      <c r="C11" s="97">
        <v>380.85</v>
      </c>
      <c r="D11" s="97">
        <v>380.9</v>
      </c>
      <c r="E11" s="99">
        <v>50</v>
      </c>
      <c r="F11" s="590" t="s">
        <v>18</v>
      </c>
      <c r="G11" s="590"/>
      <c r="H11" s="100">
        <v>3.25</v>
      </c>
      <c r="I11" s="104">
        <v>1.101</v>
      </c>
      <c r="J11" s="106"/>
      <c r="K11" s="179"/>
      <c r="L11" s="179"/>
      <c r="M11" s="179"/>
      <c r="N11" s="179"/>
      <c r="O11" s="179"/>
      <c r="P11" s="179"/>
      <c r="Q11" s="141">
        <v>5.0000000000000001E-3</v>
      </c>
      <c r="R11" s="100">
        <v>0</v>
      </c>
      <c r="S11" s="97">
        <f t="shared" si="0"/>
        <v>5.0000000000000001E-3</v>
      </c>
      <c r="T11" s="97">
        <v>442.67200000000003</v>
      </c>
      <c r="U11" s="156">
        <v>442.66699999999997</v>
      </c>
      <c r="V11" s="156">
        <v>445.92200000000003</v>
      </c>
      <c r="W11" s="156">
        <v>445.91699999999997</v>
      </c>
      <c r="X11" s="23" t="s">
        <v>19</v>
      </c>
      <c r="Y11" s="52"/>
      <c r="Z11" s="22">
        <f t="shared" ref="Z11" si="2">D12-C12</f>
        <v>0.30000000000001137</v>
      </c>
      <c r="AA11" s="6">
        <f t="shared" si="1"/>
        <v>300.00000000001137</v>
      </c>
    </row>
    <row r="12" spans="1:27" s="6" customFormat="1" ht="27.95" customHeight="1">
      <c r="A12" s="95"/>
      <c r="B12" s="95"/>
      <c r="C12" s="97">
        <f t="shared" ref="C12:C20" si="3">D11</f>
        <v>380.9</v>
      </c>
      <c r="D12" s="97">
        <v>381.2</v>
      </c>
      <c r="E12" s="99">
        <f t="shared" ref="E12" si="4">AA11</f>
        <v>300.00000000001137</v>
      </c>
      <c r="F12" s="97">
        <f>F9</f>
        <v>45.14</v>
      </c>
      <c r="G12" s="100">
        <v>11.5</v>
      </c>
      <c r="H12" s="100">
        <v>3.25</v>
      </c>
      <c r="I12" s="141">
        <v>1.82</v>
      </c>
      <c r="J12" s="100" t="s">
        <v>153</v>
      </c>
      <c r="K12" s="156">
        <v>42.66</v>
      </c>
      <c r="L12" s="156">
        <v>18.766999999999999</v>
      </c>
      <c r="M12" s="156">
        <v>2.2730000000000001</v>
      </c>
      <c r="N12" s="156">
        <v>1.7290000000000001</v>
      </c>
      <c r="O12" s="156">
        <v>1.0609999999999999</v>
      </c>
      <c r="P12" s="156">
        <v>45.24</v>
      </c>
      <c r="Q12" s="180">
        <v>3.6999999999999998E-2</v>
      </c>
      <c r="R12" s="100">
        <v>0</v>
      </c>
      <c r="S12" s="97">
        <f t="shared" si="0"/>
        <v>3.6999999999999998E-2</v>
      </c>
      <c r="T12" s="97">
        <f t="shared" ref="T12" si="5">U11</f>
        <v>442.66699999999997</v>
      </c>
      <c r="U12" s="156">
        <v>442.63</v>
      </c>
      <c r="V12" s="156">
        <f t="shared" ref="V12" si="6">W11</f>
        <v>445.91699999999997</v>
      </c>
      <c r="W12" s="156">
        <v>445.88</v>
      </c>
      <c r="X12" s="178" t="s">
        <v>201</v>
      </c>
      <c r="Y12" s="51" t="s">
        <v>202</v>
      </c>
      <c r="Z12" s="22" t="e">
        <f>#REF!-#REF!</f>
        <v>#REF!</v>
      </c>
      <c r="AA12" s="6" t="e">
        <f t="shared" si="1"/>
        <v>#REF!</v>
      </c>
    </row>
    <row r="13" spans="1:27" s="6" customFormat="1" ht="27.95" customHeight="1">
      <c r="A13" s="94"/>
      <c r="B13" s="94"/>
      <c r="C13" s="97">
        <f t="shared" si="3"/>
        <v>381.2</v>
      </c>
      <c r="D13" s="97">
        <v>381.25</v>
      </c>
      <c r="E13" s="99">
        <v>50</v>
      </c>
      <c r="F13" s="622" t="s">
        <v>18</v>
      </c>
      <c r="G13" s="622"/>
      <c r="H13" s="100">
        <v>3.25</v>
      </c>
      <c r="I13" s="104">
        <v>1.1120000000000001</v>
      </c>
      <c r="J13" s="106"/>
      <c r="K13" s="591"/>
      <c r="L13" s="591"/>
      <c r="M13" s="591"/>
      <c r="N13" s="591"/>
      <c r="O13" s="591"/>
      <c r="P13" s="591"/>
      <c r="Q13" s="156">
        <v>5.0000000000000001E-3</v>
      </c>
      <c r="R13" s="100">
        <v>0</v>
      </c>
      <c r="S13" s="97">
        <f t="shared" si="0"/>
        <v>5.0000000000000001E-3</v>
      </c>
      <c r="T13" s="97">
        <f>U12</f>
        <v>442.63</v>
      </c>
      <c r="U13" s="156">
        <v>442.625</v>
      </c>
      <c r="V13" s="156">
        <f>W12</f>
        <v>445.88</v>
      </c>
      <c r="W13" s="156">
        <v>445.875</v>
      </c>
      <c r="X13" s="23"/>
      <c r="Y13" s="52"/>
      <c r="Z13" s="22" t="e">
        <f>#REF!-#REF!</f>
        <v>#REF!</v>
      </c>
      <c r="AA13" s="6" t="e">
        <f t="shared" si="1"/>
        <v>#REF!</v>
      </c>
    </row>
    <row r="14" spans="1:27" s="6" customFormat="1" ht="8.1" customHeight="1">
      <c r="A14" s="94"/>
      <c r="B14" s="94"/>
      <c r="C14" s="97"/>
      <c r="D14" s="97"/>
      <c r="E14" s="99"/>
      <c r="F14" s="181"/>
      <c r="G14" s="181"/>
      <c r="H14" s="100"/>
      <c r="I14" s="104"/>
      <c r="J14" s="106"/>
      <c r="K14" s="156"/>
      <c r="L14" s="156"/>
      <c r="M14" s="156"/>
      <c r="N14" s="156"/>
      <c r="O14" s="156"/>
      <c r="P14" s="156"/>
      <c r="Q14" s="156"/>
      <c r="R14" s="100"/>
      <c r="S14" s="97"/>
      <c r="T14" s="97"/>
      <c r="U14" s="156"/>
      <c r="V14" s="156"/>
      <c r="W14" s="156"/>
      <c r="X14" s="23"/>
      <c r="Y14" s="52"/>
      <c r="Z14" s="22"/>
    </row>
    <row r="15" spans="1:27" s="6" customFormat="1" ht="71.25" customHeight="1">
      <c r="A15" s="94">
        <v>3</v>
      </c>
      <c r="B15" s="94"/>
      <c r="C15" s="97">
        <v>382.97500000000002</v>
      </c>
      <c r="D15" s="97">
        <v>383.02499999999998</v>
      </c>
      <c r="E15" s="99">
        <v>50</v>
      </c>
      <c r="F15" s="590" t="s">
        <v>18</v>
      </c>
      <c r="G15" s="590"/>
      <c r="H15" s="100">
        <v>3.25</v>
      </c>
      <c r="I15" s="141">
        <v>1.95</v>
      </c>
      <c r="J15" s="106"/>
      <c r="K15" s="179"/>
      <c r="L15" s="179"/>
      <c r="M15" s="179"/>
      <c r="N15" s="179"/>
      <c r="O15" s="179"/>
      <c r="P15" s="179"/>
      <c r="Q15" s="156">
        <v>5.0000000000000001E-3</v>
      </c>
      <c r="R15" s="100">
        <v>0</v>
      </c>
      <c r="S15" s="97">
        <f t="shared" si="0"/>
        <v>5.0000000000000001E-3</v>
      </c>
      <c r="T15" s="97">
        <v>442.49200000000002</v>
      </c>
      <c r="U15" s="156">
        <v>442.48700000000002</v>
      </c>
      <c r="V15" s="156">
        <v>445.74200000000002</v>
      </c>
      <c r="W15" s="156">
        <v>445.73700000000002</v>
      </c>
      <c r="X15" s="23" t="s">
        <v>374</v>
      </c>
      <c r="Y15" s="51" t="s">
        <v>203</v>
      </c>
      <c r="Z15" s="22">
        <f t="shared" ref="Z15" si="7">D16-C16</f>
        <v>0.47500000000002274</v>
      </c>
      <c r="AA15" s="6">
        <f t="shared" si="1"/>
        <v>475.00000000002274</v>
      </c>
    </row>
    <row r="16" spans="1:27" s="6" customFormat="1" ht="27.95" customHeight="1">
      <c r="A16" s="95"/>
      <c r="B16" s="95"/>
      <c r="C16" s="97">
        <f t="shared" si="3"/>
        <v>383.02499999999998</v>
      </c>
      <c r="D16" s="97">
        <v>383.5</v>
      </c>
      <c r="E16" s="99">
        <f t="shared" ref="E16" si="8">AA15</f>
        <v>475.00000000002274</v>
      </c>
      <c r="F16" s="97">
        <f>F9</f>
        <v>45.14</v>
      </c>
      <c r="G16" s="100">
        <v>11</v>
      </c>
      <c r="H16" s="100">
        <v>3.25</v>
      </c>
      <c r="I16" s="141">
        <v>1.7</v>
      </c>
      <c r="J16" s="100" t="s">
        <v>153</v>
      </c>
      <c r="K16" s="156">
        <v>41.03</v>
      </c>
      <c r="L16" s="156">
        <v>18.266999999999999</v>
      </c>
      <c r="M16" s="156">
        <v>2.246</v>
      </c>
      <c r="N16" s="156">
        <v>1.7150000000000001</v>
      </c>
      <c r="O16" s="156">
        <v>1.139</v>
      </c>
      <c r="P16" s="156">
        <v>46.728999999999999</v>
      </c>
      <c r="Q16" s="156">
        <v>6.8000000000000005E-2</v>
      </c>
      <c r="R16" s="100">
        <v>0</v>
      </c>
      <c r="S16" s="97">
        <f t="shared" si="0"/>
        <v>6.8000000000000005E-2</v>
      </c>
      <c r="T16" s="97">
        <f t="shared" ref="T16:T20" si="9">U15</f>
        <v>442.48700000000002</v>
      </c>
      <c r="U16" s="156">
        <v>442.41899999999998</v>
      </c>
      <c r="V16" s="156">
        <f t="shared" ref="V16:V25" si="10">W15</f>
        <v>445.73700000000002</v>
      </c>
      <c r="W16" s="156">
        <v>445.66899999999998</v>
      </c>
      <c r="X16" s="23"/>
      <c r="Y16" s="51"/>
      <c r="Z16" s="22" t="e">
        <f>#REF!-#REF!</f>
        <v>#REF!</v>
      </c>
      <c r="AA16" s="6" t="e">
        <f t="shared" si="1"/>
        <v>#REF!</v>
      </c>
    </row>
    <row r="17" spans="1:27" s="6" customFormat="1" ht="27.95" customHeight="1">
      <c r="A17" s="94"/>
      <c r="B17" s="94"/>
      <c r="C17" s="97">
        <f t="shared" si="3"/>
        <v>383.5</v>
      </c>
      <c r="D17" s="97">
        <v>383.55</v>
      </c>
      <c r="E17" s="99">
        <v>50</v>
      </c>
      <c r="F17" s="590" t="s">
        <v>18</v>
      </c>
      <c r="G17" s="590"/>
      <c r="H17" s="100">
        <v>3.25</v>
      </c>
      <c r="I17" s="141">
        <v>1.85</v>
      </c>
      <c r="J17" s="590"/>
      <c r="K17" s="590"/>
      <c r="L17" s="590"/>
      <c r="M17" s="590"/>
      <c r="N17" s="590"/>
      <c r="O17" s="590"/>
      <c r="P17" s="590"/>
      <c r="Q17" s="156">
        <v>5.0000000000000001E-3</v>
      </c>
      <c r="R17" s="100">
        <v>0</v>
      </c>
      <c r="S17" s="97">
        <f t="shared" si="0"/>
        <v>5.0000000000000001E-3</v>
      </c>
      <c r="T17" s="97">
        <f t="shared" si="9"/>
        <v>442.41899999999998</v>
      </c>
      <c r="U17" s="156">
        <v>442.41399999999999</v>
      </c>
      <c r="V17" s="156">
        <f t="shared" si="10"/>
        <v>445.66899999999998</v>
      </c>
      <c r="W17" s="156">
        <v>445.66399999999999</v>
      </c>
      <c r="X17" s="23" t="s">
        <v>19</v>
      </c>
      <c r="Y17" s="52"/>
      <c r="Z17" s="22">
        <f t="shared" ref="Z17" si="11">D26-C26</f>
        <v>0</v>
      </c>
      <c r="AA17" s="6">
        <f t="shared" si="1"/>
        <v>0</v>
      </c>
    </row>
    <row r="18" spans="1:27" s="6" customFormat="1" ht="8.1" customHeight="1">
      <c r="A18" s="94"/>
      <c r="B18" s="94"/>
      <c r="C18" s="97"/>
      <c r="D18" s="97"/>
      <c r="E18" s="99"/>
      <c r="F18" s="155"/>
      <c r="G18" s="155"/>
      <c r="H18" s="100"/>
      <c r="I18" s="104"/>
      <c r="J18" s="155"/>
      <c r="K18" s="155"/>
      <c r="L18" s="155"/>
      <c r="M18" s="155"/>
      <c r="N18" s="155"/>
      <c r="O18" s="155"/>
      <c r="P18" s="155"/>
      <c r="Q18" s="156"/>
      <c r="R18" s="100"/>
      <c r="S18" s="97"/>
      <c r="T18" s="97"/>
      <c r="U18" s="156"/>
      <c r="V18" s="156"/>
      <c r="W18" s="156"/>
      <c r="X18" s="23"/>
      <c r="Y18" s="52"/>
      <c r="Z18" s="22"/>
    </row>
    <row r="19" spans="1:27" s="6" customFormat="1" ht="27.95" customHeight="1">
      <c r="A19" s="94">
        <v>4</v>
      </c>
      <c r="B19" s="94"/>
      <c r="C19" s="97">
        <v>385.1</v>
      </c>
      <c r="D19" s="97">
        <v>385.15</v>
      </c>
      <c r="E19" s="99">
        <v>50</v>
      </c>
      <c r="F19" s="590" t="s">
        <v>18</v>
      </c>
      <c r="G19" s="590"/>
      <c r="H19" s="100">
        <v>3.25</v>
      </c>
      <c r="I19" s="104">
        <v>1.1054999999999999</v>
      </c>
      <c r="J19" s="590"/>
      <c r="K19" s="590"/>
      <c r="L19" s="590"/>
      <c r="M19" s="590"/>
      <c r="N19" s="590"/>
      <c r="O19" s="590"/>
      <c r="P19" s="590"/>
      <c r="Q19" s="156">
        <v>5.0000000000000001E-3</v>
      </c>
      <c r="R19" s="100">
        <v>0</v>
      </c>
      <c r="S19" s="97">
        <f t="shared" si="0"/>
        <v>5.0000000000000001E-3</v>
      </c>
      <c r="T19" s="97">
        <v>442.27600000000001</v>
      </c>
      <c r="U19" s="156">
        <v>442.27100000000002</v>
      </c>
      <c r="V19" s="156">
        <v>445.52600000000001</v>
      </c>
      <c r="W19" s="156">
        <v>445.52100000000002</v>
      </c>
      <c r="X19" s="23" t="s">
        <v>19</v>
      </c>
      <c r="Y19" s="52"/>
      <c r="Z19" s="22">
        <f t="shared" ref="Z19" si="12">D33-C33</f>
        <v>0</v>
      </c>
      <c r="AA19" s="6">
        <f t="shared" si="1"/>
        <v>0</v>
      </c>
    </row>
    <row r="20" spans="1:27" s="6" customFormat="1" ht="27.95" customHeight="1">
      <c r="A20" s="95"/>
      <c r="B20" s="95"/>
      <c r="C20" s="97">
        <f t="shared" si="3"/>
        <v>385.15</v>
      </c>
      <c r="D20" s="97">
        <v>385.5</v>
      </c>
      <c r="E20" s="99">
        <v>350</v>
      </c>
      <c r="F20" s="97">
        <f>F9</f>
        <v>45.14</v>
      </c>
      <c r="G20" s="100">
        <v>12.1</v>
      </c>
      <c r="H20" s="100">
        <v>3.25</v>
      </c>
      <c r="I20" s="141">
        <v>1.91</v>
      </c>
      <c r="J20" s="100" t="s">
        <v>153</v>
      </c>
      <c r="K20" s="156">
        <v>44.61</v>
      </c>
      <c r="L20" s="156">
        <v>19.367000000000001</v>
      </c>
      <c r="M20" s="156">
        <v>2.3029999999999999</v>
      </c>
      <c r="N20" s="156">
        <v>1.744</v>
      </c>
      <c r="O20" s="156">
        <v>1.016</v>
      </c>
      <c r="P20" s="156">
        <v>43.305999999999997</v>
      </c>
      <c r="Q20" s="156">
        <v>3.7999999999999999E-2</v>
      </c>
      <c r="R20" s="100">
        <v>0</v>
      </c>
      <c r="S20" s="97">
        <f t="shared" si="0"/>
        <v>3.7999999999999999E-2</v>
      </c>
      <c r="T20" s="97">
        <f t="shared" si="9"/>
        <v>442.27100000000002</v>
      </c>
      <c r="U20" s="156">
        <v>442.233</v>
      </c>
      <c r="V20" s="156">
        <f t="shared" si="10"/>
        <v>445.52100000000002</v>
      </c>
      <c r="W20" s="156">
        <v>445.483</v>
      </c>
      <c r="X20" s="23" t="s">
        <v>188</v>
      </c>
      <c r="Y20" s="51" t="s">
        <v>202</v>
      </c>
      <c r="Z20" s="22" t="e">
        <f>#REF!-#REF!</f>
        <v>#REF!</v>
      </c>
      <c r="AA20" s="6" t="e">
        <f t="shared" si="1"/>
        <v>#REF!</v>
      </c>
    </row>
    <row r="21" spans="1:27" s="6" customFormat="1" ht="8.1" customHeight="1">
      <c r="A21" s="95"/>
      <c r="B21" s="95"/>
      <c r="C21" s="97"/>
      <c r="D21" s="97"/>
      <c r="E21" s="99"/>
      <c r="F21" s="97"/>
      <c r="G21" s="100"/>
      <c r="H21" s="100"/>
      <c r="I21" s="104"/>
      <c r="J21" s="100"/>
      <c r="K21" s="156"/>
      <c r="L21" s="156"/>
      <c r="M21" s="156"/>
      <c r="N21" s="156"/>
      <c r="O21" s="156"/>
      <c r="P21" s="156"/>
      <c r="Q21" s="156"/>
      <c r="R21" s="100"/>
      <c r="S21" s="97"/>
      <c r="T21" s="97"/>
      <c r="U21" s="156"/>
      <c r="V21" s="156"/>
      <c r="W21" s="156"/>
      <c r="X21" s="23"/>
      <c r="Y21" s="51"/>
      <c r="Z21" s="22"/>
    </row>
    <row r="22" spans="1:27" s="6" customFormat="1" ht="27.95" customHeight="1">
      <c r="A22" s="94"/>
      <c r="B22" s="95"/>
      <c r="C22" s="97">
        <v>394.65</v>
      </c>
      <c r="D22" s="97">
        <v>394.7</v>
      </c>
      <c r="E22" s="99">
        <v>50</v>
      </c>
      <c r="F22" s="737" t="s">
        <v>18</v>
      </c>
      <c r="G22" s="737"/>
      <c r="H22" s="100">
        <v>3.25</v>
      </c>
      <c r="I22" s="104">
        <v>1.101</v>
      </c>
      <c r="J22" s="736"/>
      <c r="K22" s="736"/>
      <c r="L22" s="736"/>
      <c r="M22" s="736"/>
      <c r="N22" s="736"/>
      <c r="O22" s="736"/>
      <c r="P22" s="736"/>
      <c r="Q22" s="156">
        <v>5.0000000000000001E-3</v>
      </c>
      <c r="R22" s="100">
        <v>0</v>
      </c>
      <c r="S22" s="97">
        <f t="shared" si="0"/>
        <v>5.0000000000000001E-3</v>
      </c>
      <c r="T22" s="97">
        <v>441.12700000000001</v>
      </c>
      <c r="U22" s="156">
        <v>441.12200000000001</v>
      </c>
      <c r="V22" s="156">
        <v>444.37700000000001</v>
      </c>
      <c r="W22" s="156">
        <v>444.37200000000001</v>
      </c>
      <c r="X22" s="23"/>
      <c r="Y22" s="51"/>
      <c r="Z22" s="22" t="e">
        <f>#REF!-#REF!</f>
        <v>#REF!</v>
      </c>
      <c r="AA22" s="6" t="e">
        <f t="shared" si="1"/>
        <v>#REF!</v>
      </c>
    </row>
    <row r="23" spans="1:27" s="6" customFormat="1" ht="27.95" customHeight="1">
      <c r="A23" s="95">
        <v>5</v>
      </c>
      <c r="B23" s="95"/>
      <c r="C23" s="97">
        <f>D22</f>
        <v>394.7</v>
      </c>
      <c r="D23" s="97">
        <v>395.7</v>
      </c>
      <c r="E23" s="99">
        <v>1000</v>
      </c>
      <c r="F23" s="97">
        <f>F20</f>
        <v>45.14</v>
      </c>
      <c r="G23" s="100">
        <v>11.5</v>
      </c>
      <c r="H23" s="100">
        <v>3.25</v>
      </c>
      <c r="I23" s="141">
        <v>1.82</v>
      </c>
      <c r="J23" s="100" t="s">
        <v>153</v>
      </c>
      <c r="K23" s="156">
        <v>42.66</v>
      </c>
      <c r="L23" s="156">
        <v>18.766999999999999</v>
      </c>
      <c r="M23" s="156">
        <v>2.2730000000000001</v>
      </c>
      <c r="N23" s="156">
        <v>1.7290000000000001</v>
      </c>
      <c r="O23" s="156">
        <v>1.0609999999999999</v>
      </c>
      <c r="P23" s="156">
        <v>45.24</v>
      </c>
      <c r="Q23" s="156">
        <v>0.122</v>
      </c>
      <c r="R23" s="100">
        <v>0</v>
      </c>
      <c r="S23" s="97">
        <f t="shared" si="0"/>
        <v>0.122</v>
      </c>
      <c r="T23" s="97">
        <f>U22</f>
        <v>441.12200000000001</v>
      </c>
      <c r="U23" s="156">
        <v>441</v>
      </c>
      <c r="V23" s="156">
        <f t="shared" si="10"/>
        <v>444.37200000000001</v>
      </c>
      <c r="W23" s="156">
        <v>444.25</v>
      </c>
      <c r="X23" s="23" t="s">
        <v>188</v>
      </c>
      <c r="Y23" s="80" t="s">
        <v>202</v>
      </c>
      <c r="Z23" s="22" t="e">
        <f>#REF!-#REF!</f>
        <v>#REF!</v>
      </c>
      <c r="AA23" s="6" t="e">
        <f t="shared" si="1"/>
        <v>#REF!</v>
      </c>
    </row>
    <row r="24" spans="1:27" s="6" customFormat="1" ht="27.95" customHeight="1">
      <c r="A24" s="94"/>
      <c r="B24" s="95"/>
      <c r="C24" s="97">
        <f>D23</f>
        <v>395.7</v>
      </c>
      <c r="D24" s="97">
        <v>395.75</v>
      </c>
      <c r="E24" s="99">
        <v>50</v>
      </c>
      <c r="F24" s="737" t="s">
        <v>18</v>
      </c>
      <c r="G24" s="737"/>
      <c r="H24" s="100">
        <v>3.25</v>
      </c>
      <c r="I24" s="104">
        <v>1.101</v>
      </c>
      <c r="J24" s="736"/>
      <c r="K24" s="736"/>
      <c r="L24" s="736"/>
      <c r="M24" s="736"/>
      <c r="N24" s="736"/>
      <c r="O24" s="736"/>
      <c r="P24" s="736"/>
      <c r="Q24" s="156">
        <v>5.0000000000000001E-3</v>
      </c>
      <c r="R24" s="100">
        <v>0</v>
      </c>
      <c r="S24" s="97">
        <f t="shared" ref="S24:S25" si="13">Q24+R24</f>
        <v>5.0000000000000001E-3</v>
      </c>
      <c r="T24" s="97">
        <f t="shared" ref="T24:T25" si="14">U23</f>
        <v>441</v>
      </c>
      <c r="U24" s="156">
        <v>440.995</v>
      </c>
      <c r="V24" s="156">
        <f t="shared" si="10"/>
        <v>444.25</v>
      </c>
      <c r="W24" s="156">
        <v>444.245</v>
      </c>
      <c r="X24" s="23"/>
      <c r="Y24" s="80"/>
      <c r="Z24" s="22" t="e">
        <f>#REF!-#REF!</f>
        <v>#REF!</v>
      </c>
      <c r="AA24" s="6" t="e">
        <f t="shared" ref="AA24:AA25" si="15">Z24*1000</f>
        <v>#REF!</v>
      </c>
    </row>
    <row r="25" spans="1:27" s="6" customFormat="1" ht="84.75" customHeight="1">
      <c r="A25" s="95">
        <v>6</v>
      </c>
      <c r="B25" s="95"/>
      <c r="C25" s="97">
        <f>D24</f>
        <v>395.75</v>
      </c>
      <c r="D25" s="430" t="s">
        <v>646</v>
      </c>
      <c r="E25" s="99">
        <v>440</v>
      </c>
      <c r="F25" s="97">
        <f>F23</f>
        <v>45.14</v>
      </c>
      <c r="G25" s="100">
        <v>11</v>
      </c>
      <c r="H25" s="100">
        <v>3.25</v>
      </c>
      <c r="I25" s="104">
        <v>1.1200000000000001</v>
      </c>
      <c r="J25" s="100" t="s">
        <v>21</v>
      </c>
      <c r="K25" s="156">
        <v>51.59</v>
      </c>
      <c r="L25" s="156">
        <v>22.718</v>
      </c>
      <c r="M25" s="156">
        <v>2.2709999999999999</v>
      </c>
      <c r="N25" s="156">
        <v>1.728</v>
      </c>
      <c r="O25" s="156">
        <v>0.876</v>
      </c>
      <c r="P25" s="156">
        <v>45.207999999999998</v>
      </c>
      <c r="Q25" s="156">
        <v>3.6999999999999998E-2</v>
      </c>
      <c r="R25" s="100">
        <v>0</v>
      </c>
      <c r="S25" s="97">
        <f t="shared" si="13"/>
        <v>3.6999999999999998E-2</v>
      </c>
      <c r="T25" s="97">
        <f t="shared" si="14"/>
        <v>440.995</v>
      </c>
      <c r="U25" s="156">
        <v>440.95800000000003</v>
      </c>
      <c r="V25" s="156">
        <f t="shared" si="10"/>
        <v>444.245</v>
      </c>
      <c r="W25" s="156">
        <v>444.20800000000003</v>
      </c>
      <c r="X25" s="23" t="s">
        <v>204</v>
      </c>
      <c r="Y25" s="80" t="s">
        <v>205</v>
      </c>
      <c r="Z25" s="22" t="e">
        <f>#REF!-#REF!</f>
        <v>#REF!</v>
      </c>
      <c r="AA25" s="6" t="e">
        <f t="shared" si="15"/>
        <v>#REF!</v>
      </c>
    </row>
    <row r="26" spans="1:27" s="6" customFormat="1" ht="21.75" customHeight="1">
      <c r="A26" s="7"/>
      <c r="B26" s="582" t="s">
        <v>102</v>
      </c>
      <c r="C26" s="582"/>
      <c r="D26" s="582"/>
      <c r="E26" s="582"/>
      <c r="F26" s="582"/>
      <c r="G26" s="582"/>
      <c r="H26" s="582"/>
      <c r="I26" s="582"/>
      <c r="J26" s="19"/>
      <c r="K26" s="152"/>
      <c r="L26" s="152"/>
      <c r="M26" s="152"/>
      <c r="N26" s="152"/>
      <c r="O26" s="152"/>
      <c r="P26" s="152"/>
      <c r="Q26" s="152"/>
      <c r="R26" s="152"/>
      <c r="S26" s="152"/>
      <c r="T26" s="152"/>
      <c r="U26" s="152"/>
      <c r="V26" s="152"/>
      <c r="W26" s="152"/>
      <c r="X26" s="152"/>
      <c r="Y26" s="169"/>
    </row>
    <row r="27" spans="1:27" s="6" customFormat="1" ht="24" customHeight="1">
      <c r="A27" s="7"/>
      <c r="B27" s="654" t="s">
        <v>206</v>
      </c>
      <c r="C27" s="654"/>
      <c r="D27" s="654"/>
      <c r="E27" s="654"/>
      <c r="F27" s="654"/>
      <c r="G27" s="654"/>
      <c r="H27" s="654"/>
      <c r="I27" s="654"/>
      <c r="J27" s="654"/>
      <c r="K27" s="654"/>
      <c r="L27" s="654"/>
      <c r="M27" s="654"/>
      <c r="N27" s="654"/>
      <c r="O27" s="654"/>
      <c r="P27" s="654"/>
      <c r="Q27" s="654"/>
      <c r="R27" s="654"/>
      <c r="S27" s="654"/>
      <c r="T27" s="654"/>
      <c r="U27" s="654"/>
      <c r="V27" s="654"/>
      <c r="W27" s="654"/>
      <c r="X27" s="654"/>
      <c r="Y27" s="654"/>
    </row>
    <row r="28" spans="1:27" s="6" customFormat="1" ht="21" customHeight="1">
      <c r="A28" s="7"/>
      <c r="B28" s="654" t="s">
        <v>207</v>
      </c>
      <c r="C28" s="654"/>
      <c r="D28" s="654"/>
      <c r="E28" s="654"/>
      <c r="F28" s="654"/>
      <c r="G28" s="654"/>
      <c r="H28" s="654"/>
      <c r="I28" s="654"/>
      <c r="J28" s="654"/>
      <c r="K28" s="654"/>
      <c r="L28" s="654"/>
      <c r="M28" s="654"/>
      <c r="N28" s="654"/>
      <c r="O28" s="654"/>
      <c r="P28" s="654"/>
      <c r="Q28" s="654"/>
      <c r="R28" s="654"/>
      <c r="S28" s="654"/>
      <c r="T28" s="654"/>
      <c r="U28" s="654"/>
      <c r="V28" s="654"/>
      <c r="W28" s="654"/>
      <c r="X28" s="654"/>
      <c r="Y28" s="654"/>
    </row>
    <row r="29" spans="1:27" s="6" customFormat="1" ht="21" customHeight="1">
      <c r="A29" s="7"/>
      <c r="B29" s="654" t="s">
        <v>208</v>
      </c>
      <c r="C29" s="654"/>
      <c r="D29" s="654"/>
      <c r="E29" s="654"/>
      <c r="F29" s="654"/>
      <c r="G29" s="654"/>
      <c r="H29" s="654"/>
      <c r="I29" s="654"/>
      <c r="J29" s="654"/>
      <c r="K29" s="654"/>
      <c r="L29" s="654"/>
      <c r="M29" s="654"/>
      <c r="N29" s="654"/>
      <c r="O29" s="654"/>
      <c r="P29" s="654"/>
      <c r="Q29" s="654"/>
      <c r="R29" s="654"/>
      <c r="S29" s="654"/>
      <c r="T29" s="654"/>
      <c r="U29" s="654"/>
      <c r="V29" s="654"/>
      <c r="W29" s="654"/>
      <c r="X29" s="654"/>
      <c r="Y29" s="654"/>
    </row>
    <row r="30" spans="1:27" s="6" customFormat="1" ht="22.5" customHeight="1">
      <c r="A30" s="7"/>
      <c r="B30" s="654" t="s">
        <v>209</v>
      </c>
      <c r="C30" s="654"/>
      <c r="D30" s="654"/>
      <c r="E30" s="654"/>
      <c r="F30" s="654"/>
      <c r="G30" s="654"/>
      <c r="H30" s="654"/>
      <c r="I30" s="654"/>
      <c r="J30" s="654"/>
      <c r="K30" s="654"/>
      <c r="L30" s="654"/>
      <c r="M30" s="654"/>
      <c r="N30" s="654"/>
      <c r="O30" s="654"/>
      <c r="P30" s="654"/>
      <c r="Q30" s="654"/>
      <c r="R30" s="654"/>
      <c r="S30" s="654"/>
      <c r="T30" s="654"/>
      <c r="U30" s="654"/>
      <c r="V30" s="654"/>
      <c r="W30" s="654"/>
      <c r="X30" s="654"/>
      <c r="Y30" s="654"/>
    </row>
    <row r="31" spans="1:27" s="6" customFormat="1" ht="26.25" customHeight="1">
      <c r="A31" s="7"/>
      <c r="B31" s="654" t="s">
        <v>210</v>
      </c>
      <c r="C31" s="654"/>
      <c r="D31" s="654"/>
      <c r="E31" s="654"/>
      <c r="F31" s="654"/>
      <c r="G31" s="654"/>
      <c r="H31" s="654"/>
      <c r="I31" s="654"/>
      <c r="J31" s="654"/>
      <c r="K31" s="654"/>
      <c r="L31" s="654"/>
      <c r="M31" s="654"/>
      <c r="N31" s="654"/>
      <c r="O31" s="654"/>
      <c r="P31" s="654"/>
      <c r="Q31" s="654"/>
      <c r="R31" s="654"/>
      <c r="S31" s="654"/>
      <c r="T31" s="654"/>
      <c r="U31" s="654"/>
      <c r="V31" s="654"/>
      <c r="W31" s="654"/>
      <c r="X31" s="654"/>
      <c r="Y31" s="654"/>
    </row>
    <row r="32" spans="1:27" s="6" customFormat="1" ht="18" customHeight="1">
      <c r="A32" s="7"/>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row>
    <row r="33" spans="1:25" s="6" customFormat="1" ht="17.25" customHeight="1">
      <c r="A33" s="7"/>
      <c r="B33" s="170"/>
      <c r="C33" s="655"/>
      <c r="D33" s="655"/>
      <c r="E33" s="655"/>
      <c r="F33" s="655"/>
      <c r="G33" s="164"/>
      <c r="H33" s="171"/>
      <c r="I33" s="172"/>
      <c r="J33" s="19"/>
      <c r="K33" s="152"/>
      <c r="L33" s="635" t="s">
        <v>212</v>
      </c>
      <c r="M33" s="635"/>
      <c r="N33" s="635"/>
      <c r="O33" s="635"/>
      <c r="P33" s="164"/>
      <c r="Q33" s="635" t="s">
        <v>211</v>
      </c>
      <c r="R33" s="635"/>
      <c r="S33" s="635"/>
      <c r="T33" s="635"/>
      <c r="U33" s="152"/>
      <c r="V33" s="152"/>
      <c r="W33" s="152"/>
      <c r="X33" s="152"/>
      <c r="Y33" s="169"/>
    </row>
    <row r="34" spans="1:25" s="6" customFormat="1" ht="32.1" customHeight="1">
      <c r="A34" s="7"/>
      <c r="B34" s="170"/>
      <c r="C34" s="152"/>
      <c r="D34" s="152"/>
      <c r="E34" s="173"/>
      <c r="F34" s="152"/>
      <c r="G34" s="171"/>
      <c r="H34" s="171"/>
      <c r="I34" s="172"/>
      <c r="J34" s="19"/>
      <c r="K34" s="152"/>
      <c r="L34" s="635"/>
      <c r="M34" s="635"/>
      <c r="N34" s="635"/>
      <c r="O34" s="635"/>
      <c r="P34" s="164"/>
      <c r="Q34" s="635"/>
      <c r="R34" s="635"/>
      <c r="S34" s="635"/>
      <c r="T34" s="635"/>
      <c r="U34" s="152"/>
      <c r="V34" s="152"/>
      <c r="W34" s="152"/>
      <c r="X34" s="152"/>
      <c r="Y34" s="169"/>
    </row>
    <row r="35" spans="1:25" s="6" customFormat="1" ht="38.25" customHeight="1">
      <c r="A35" s="7"/>
      <c r="B35" s="170"/>
      <c r="C35" s="152"/>
      <c r="D35" s="152"/>
      <c r="E35" s="173"/>
      <c r="F35" s="152"/>
      <c r="G35" s="171"/>
      <c r="H35" s="171"/>
      <c r="I35" s="172"/>
      <c r="J35" s="19"/>
      <c r="K35" s="152"/>
      <c r="L35" s="635"/>
      <c r="M35" s="635"/>
      <c r="N35" s="635"/>
      <c r="O35" s="635"/>
      <c r="P35" s="164"/>
      <c r="Q35" s="635"/>
      <c r="R35" s="635"/>
      <c r="S35" s="635"/>
      <c r="T35" s="635"/>
      <c r="U35" s="152"/>
      <c r="V35" s="152"/>
      <c r="W35" s="152"/>
      <c r="X35" s="152"/>
      <c r="Y35" s="169"/>
    </row>
    <row r="36" spans="1:25" s="6" customFormat="1" ht="44.25" customHeight="1">
      <c r="A36" s="7"/>
      <c r="B36" s="170"/>
      <c r="C36" s="152"/>
      <c r="D36" s="152"/>
      <c r="E36" s="173"/>
      <c r="F36" s="152"/>
      <c r="G36" s="171"/>
      <c r="H36" s="171"/>
      <c r="I36" s="152"/>
      <c r="J36" s="19" t="s">
        <v>22</v>
      </c>
      <c r="K36" s="152"/>
      <c r="L36" s="635"/>
      <c r="M36" s="635"/>
      <c r="N36" s="635"/>
      <c r="O36" s="635"/>
      <c r="P36" s="164"/>
      <c r="Q36" s="635"/>
      <c r="R36" s="635"/>
      <c r="S36" s="635"/>
      <c r="T36" s="635"/>
      <c r="U36" s="152"/>
      <c r="V36" s="152"/>
      <c r="W36" s="152"/>
      <c r="X36" s="152"/>
      <c r="Y36" s="169"/>
    </row>
    <row r="37" spans="1:25" s="6" customFormat="1" ht="32.1" customHeight="1">
      <c r="A37" s="7"/>
      <c r="B37" s="7"/>
      <c r="C37" s="66"/>
      <c r="D37" s="66"/>
      <c r="E37" s="9"/>
      <c r="F37" s="66"/>
      <c r="G37" s="10"/>
      <c r="H37" s="10"/>
      <c r="I37" s="66"/>
      <c r="J37" s="11" t="s">
        <v>15</v>
      </c>
      <c r="K37" s="66"/>
      <c r="L37" s="66"/>
      <c r="M37" s="66"/>
      <c r="N37" s="66"/>
      <c r="O37" s="66"/>
      <c r="P37" s="66"/>
      <c r="Q37" s="66"/>
      <c r="R37" s="66"/>
      <c r="S37" s="66"/>
      <c r="T37" s="66"/>
      <c r="U37" s="66"/>
      <c r="V37" s="66"/>
      <c r="W37" s="66"/>
      <c r="X37" s="66"/>
      <c r="Y37" s="12"/>
    </row>
    <row r="38" spans="1:25" s="6" customFormat="1" ht="32.1" customHeight="1">
      <c r="A38" s="7"/>
      <c r="B38" s="7"/>
      <c r="C38" s="66"/>
      <c r="D38" s="66"/>
      <c r="E38" s="9"/>
      <c r="F38" s="66"/>
      <c r="G38" s="10"/>
      <c r="H38" s="10"/>
      <c r="I38" s="66"/>
      <c r="J38" s="11"/>
      <c r="K38" s="66"/>
      <c r="L38" s="66"/>
      <c r="M38" s="66"/>
      <c r="N38" s="66"/>
      <c r="O38" s="66"/>
      <c r="P38" s="66"/>
      <c r="Q38" s="66"/>
      <c r="R38" s="66"/>
      <c r="S38" s="66"/>
      <c r="T38" s="66"/>
      <c r="U38" s="66"/>
      <c r="V38" s="66"/>
      <c r="W38" s="66"/>
      <c r="X38" s="66"/>
      <c r="Y38" s="12"/>
    </row>
    <row r="39" spans="1:25" s="6" customFormat="1" ht="32.1" customHeight="1">
      <c r="A39" s="7"/>
      <c r="B39" s="7"/>
      <c r="C39" s="66"/>
      <c r="D39" s="66"/>
      <c r="E39" s="9"/>
      <c r="F39" s="66"/>
      <c r="G39" s="10"/>
      <c r="H39" s="10"/>
      <c r="I39" s="66"/>
      <c r="J39" s="11"/>
      <c r="K39" s="66"/>
      <c r="L39" s="66"/>
      <c r="M39" s="66"/>
      <c r="N39" s="66"/>
      <c r="O39" s="66"/>
      <c r="P39" s="66"/>
      <c r="Q39" s="66"/>
      <c r="R39" s="66"/>
      <c r="S39" s="66"/>
      <c r="T39" s="66"/>
      <c r="U39" s="66"/>
      <c r="V39" s="66"/>
      <c r="W39" s="66"/>
      <c r="X39" s="66"/>
      <c r="Y39" s="12"/>
    </row>
    <row r="40" spans="1:25" s="6" customFormat="1" ht="32.1" customHeight="1">
      <c r="A40" s="7"/>
      <c r="B40" s="7"/>
      <c r="C40" s="66"/>
      <c r="D40" s="66"/>
      <c r="E40" s="9"/>
      <c r="F40" s="66"/>
      <c r="G40" s="10"/>
      <c r="H40" s="10"/>
      <c r="I40" s="66"/>
      <c r="J40" s="11"/>
      <c r="K40" s="66"/>
      <c r="L40" s="66"/>
      <c r="M40" s="66"/>
      <c r="N40" s="66"/>
      <c r="O40" s="66"/>
      <c r="P40" s="66"/>
      <c r="Q40" s="66"/>
      <c r="R40" s="66"/>
      <c r="S40" s="66"/>
      <c r="T40" s="66"/>
      <c r="U40" s="66"/>
      <c r="V40" s="66"/>
      <c r="W40" s="66"/>
      <c r="X40" s="66"/>
      <c r="Y40" s="12"/>
    </row>
    <row r="41" spans="1:25"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66"/>
      <c r="Y41" s="12"/>
    </row>
    <row r="42" spans="1:25" s="6" customFormat="1" ht="32.1" customHeight="1">
      <c r="A42" s="7"/>
      <c r="B42" s="7"/>
      <c r="C42" s="66"/>
      <c r="D42" s="66"/>
      <c r="E42" s="9"/>
      <c r="F42" s="66"/>
      <c r="G42" s="10"/>
      <c r="H42" s="10"/>
      <c r="I42" s="66"/>
      <c r="J42" s="11"/>
      <c r="K42" s="66"/>
      <c r="L42" s="66"/>
      <c r="M42" s="66"/>
      <c r="N42" s="66"/>
      <c r="O42" s="66"/>
      <c r="P42" s="66"/>
      <c r="Q42" s="66"/>
      <c r="R42" s="66"/>
      <c r="S42" s="66"/>
      <c r="T42" s="66"/>
      <c r="U42" s="66"/>
      <c r="V42" s="66"/>
      <c r="W42" s="66"/>
      <c r="X42" s="66"/>
      <c r="Y42" s="12"/>
    </row>
    <row r="43" spans="1:25" s="6" customFormat="1" ht="32.1" customHeight="1">
      <c r="A43" s="7"/>
      <c r="B43" s="7"/>
      <c r="C43" s="66"/>
      <c r="D43" s="66"/>
      <c r="E43" s="9"/>
      <c r="F43" s="66"/>
      <c r="G43" s="10"/>
      <c r="H43" s="10"/>
      <c r="I43" s="66"/>
      <c r="J43" s="11"/>
      <c r="K43" s="66"/>
      <c r="L43" s="66"/>
      <c r="M43" s="66"/>
      <c r="N43" s="66"/>
      <c r="O43" s="66"/>
      <c r="P43" s="66"/>
      <c r="Q43" s="66"/>
      <c r="R43" s="66"/>
      <c r="S43" s="66"/>
      <c r="T43" s="66"/>
      <c r="U43" s="66"/>
      <c r="V43" s="66"/>
      <c r="W43" s="66"/>
      <c r="X43" s="66"/>
      <c r="Y43" s="12"/>
    </row>
    <row r="44" spans="1:25" s="6" customFormat="1" ht="32.1" customHeight="1">
      <c r="A44" s="7"/>
      <c r="B44" s="7"/>
      <c r="C44" s="66"/>
      <c r="D44" s="66"/>
      <c r="E44" s="9"/>
      <c r="F44" s="66"/>
      <c r="G44" s="10"/>
      <c r="H44" s="10"/>
      <c r="I44" s="66"/>
      <c r="J44" s="11"/>
      <c r="K44" s="66"/>
      <c r="L44" s="66"/>
      <c r="M44" s="66"/>
      <c r="N44" s="66"/>
      <c r="O44" s="66"/>
      <c r="P44" s="66"/>
      <c r="Q44" s="66"/>
      <c r="R44" s="66"/>
      <c r="S44" s="66"/>
      <c r="T44" s="66"/>
      <c r="U44" s="66"/>
      <c r="V44" s="66"/>
      <c r="W44" s="66"/>
      <c r="X44" s="66"/>
      <c r="Y44" s="12"/>
    </row>
    <row r="45" spans="1:25" s="6" customFormat="1" ht="32.1" customHeight="1">
      <c r="A45" s="7"/>
      <c r="B45" s="7"/>
      <c r="C45" s="66"/>
      <c r="D45" s="66"/>
      <c r="E45" s="9"/>
      <c r="F45" s="66"/>
      <c r="G45" s="10"/>
      <c r="H45" s="10"/>
      <c r="I45" s="66"/>
      <c r="J45" s="11"/>
      <c r="K45" s="66"/>
      <c r="L45" s="66"/>
      <c r="M45" s="66"/>
      <c r="N45" s="66"/>
      <c r="O45" s="66"/>
      <c r="P45" s="66"/>
      <c r="Q45" s="66"/>
      <c r="R45" s="66"/>
      <c r="S45" s="66"/>
      <c r="T45" s="66"/>
      <c r="U45" s="66"/>
      <c r="V45" s="66"/>
      <c r="W45" s="66"/>
      <c r="X45" s="66"/>
      <c r="Y45" s="12"/>
    </row>
    <row r="46" spans="1:25" s="6" customFormat="1" ht="32.1" customHeight="1">
      <c r="A46" s="7"/>
      <c r="B46" s="7"/>
      <c r="C46" s="66"/>
      <c r="D46" s="66"/>
      <c r="E46" s="9"/>
      <c r="F46" s="66"/>
      <c r="G46" s="10"/>
      <c r="H46" s="10"/>
      <c r="I46" s="66"/>
      <c r="J46" s="11"/>
      <c r="K46" s="66"/>
      <c r="L46" s="66"/>
      <c r="M46" s="66"/>
      <c r="N46" s="66"/>
      <c r="O46" s="66"/>
      <c r="P46" s="66"/>
      <c r="Q46" s="66"/>
      <c r="R46" s="66"/>
      <c r="S46" s="66"/>
      <c r="T46" s="66"/>
      <c r="U46" s="66"/>
      <c r="V46" s="66"/>
      <c r="W46" s="66"/>
      <c r="X46" s="66"/>
      <c r="Y46" s="12"/>
    </row>
    <row r="47" spans="1:25" s="6" customFormat="1" ht="32.1" customHeight="1">
      <c r="A47" s="7"/>
      <c r="B47" s="7"/>
      <c r="C47" s="66"/>
      <c r="D47" s="66"/>
      <c r="E47" s="9"/>
      <c r="F47" s="66"/>
      <c r="G47" s="10"/>
      <c r="H47" s="10"/>
      <c r="I47" s="66"/>
      <c r="J47" s="11"/>
      <c r="K47" s="66"/>
      <c r="L47" s="66"/>
      <c r="M47" s="66"/>
      <c r="N47" s="66"/>
      <c r="O47" s="66"/>
      <c r="P47" s="66"/>
      <c r="Q47" s="66"/>
      <c r="R47" s="66"/>
      <c r="S47" s="66"/>
      <c r="T47" s="66"/>
      <c r="U47" s="66"/>
      <c r="V47" s="66"/>
      <c r="W47" s="66"/>
      <c r="X47" s="66"/>
      <c r="Y47" s="12"/>
    </row>
    <row r="48" spans="1:25" s="6" customFormat="1" ht="32.1" customHeight="1">
      <c r="A48" s="7"/>
      <c r="B48" s="7"/>
      <c r="C48" s="66"/>
      <c r="D48" s="66"/>
      <c r="E48" s="9"/>
      <c r="F48" s="66"/>
      <c r="G48" s="10"/>
      <c r="H48" s="10"/>
      <c r="I48" s="66"/>
      <c r="J48" s="11"/>
      <c r="K48" s="66"/>
      <c r="L48" s="66"/>
      <c r="M48" s="66"/>
      <c r="N48" s="66"/>
      <c r="O48" s="66"/>
      <c r="P48" s="66"/>
      <c r="Q48" s="66"/>
      <c r="R48" s="66"/>
      <c r="S48" s="66"/>
      <c r="T48" s="66"/>
      <c r="U48" s="66"/>
      <c r="V48" s="66"/>
      <c r="W48" s="66"/>
      <c r="X48" s="66"/>
      <c r="Y48" s="12"/>
    </row>
  </sheetData>
  <mergeCells count="34">
    <mergeCell ref="B31:Y31"/>
    <mergeCell ref="C33:F33"/>
    <mergeCell ref="Q33:T36"/>
    <mergeCell ref="L33:O36"/>
    <mergeCell ref="F24:G24"/>
    <mergeCell ref="J24:P24"/>
    <mergeCell ref="B29:Y29"/>
    <mergeCell ref="B30:Y30"/>
    <mergeCell ref="B26:I26"/>
    <mergeCell ref="B27:Y27"/>
    <mergeCell ref="B28:Y28"/>
    <mergeCell ref="J22:P22"/>
    <mergeCell ref="F22:G22"/>
    <mergeCell ref="T6:U6"/>
    <mergeCell ref="V6:W6"/>
    <mergeCell ref="X6:Y7"/>
    <mergeCell ref="F11:G11"/>
    <mergeCell ref="F13:G13"/>
    <mergeCell ref="K13:P13"/>
    <mergeCell ref="F15:G15"/>
    <mergeCell ref="F17:G17"/>
    <mergeCell ref="J17:P17"/>
    <mergeCell ref="F19:G19"/>
    <mergeCell ref="J19:P19"/>
    <mergeCell ref="A1:Y1"/>
    <mergeCell ref="A2:Y2"/>
    <mergeCell ref="A3:Y3"/>
    <mergeCell ref="A4:Y4"/>
    <mergeCell ref="A5:G5"/>
    <mergeCell ref="A6:A7"/>
    <mergeCell ref="B6:B7"/>
    <mergeCell ref="C6:E6"/>
    <mergeCell ref="F6:P6"/>
    <mergeCell ref="Q6:S6"/>
  </mergeCells>
  <printOptions horizontalCentered="1"/>
  <pageMargins left="0.39370078740157483" right="0.31496062992125984" top="0.31496062992125984" bottom="0.23622047244094491" header="0" footer="0"/>
  <pageSetup paperSize="9" scale="53" orientation="landscape" errors="blank" verticalDpi="360" r:id="rId1"/>
  <headerFooter alignWithMargins="0"/>
</worksheet>
</file>

<file path=xl/worksheets/sheet31.xml><?xml version="1.0" encoding="utf-8"?>
<worksheet xmlns="http://schemas.openxmlformats.org/spreadsheetml/2006/main" xmlns:r="http://schemas.openxmlformats.org/officeDocument/2006/relationships">
  <sheetPr>
    <tabColor rgb="FF92D050"/>
  </sheetPr>
  <dimension ref="A1:AA32"/>
  <sheetViews>
    <sheetView view="pageBreakPreview" topLeftCell="A4" zoomScale="85" zoomScaleSheetLayoutView="85" workbookViewId="0">
      <selection activeCell="K24" sqref="K24"/>
    </sheetView>
  </sheetViews>
  <sheetFormatPr defaultColWidth="9.140625" defaultRowHeight="12.75"/>
  <cols>
    <col min="1" max="1" width="4.42578125" style="1" customWidth="1"/>
    <col min="2" max="2" width="7.28515625" style="1" customWidth="1"/>
    <col min="3" max="3" width="9.7109375" style="14" customWidth="1"/>
    <col min="4" max="4" width="10" style="14" customWidth="1"/>
    <col min="5" max="5" width="10.140625" style="14" customWidth="1"/>
    <col min="6" max="6" width="12.85546875" style="1" customWidth="1"/>
    <col min="7" max="7" width="8" style="1" customWidth="1"/>
    <col min="8" max="8" width="7.42578125" style="1" customWidth="1"/>
    <col min="9" max="9" width="11.140625" style="1" customWidth="1"/>
    <col min="10" max="11" width="8.28515625" style="1" customWidth="1"/>
    <col min="12" max="12" width="9" style="1" customWidth="1"/>
    <col min="13" max="13" width="8.42578125" style="1" customWidth="1"/>
    <col min="14" max="14" width="8" style="1" customWidth="1"/>
    <col min="15" max="15" width="10.5703125" style="1" customWidth="1"/>
    <col min="16" max="16" width="12.2851562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17"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380</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213</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75"/>
      <c r="B5" s="575"/>
      <c r="C5" s="575"/>
      <c r="D5" s="575"/>
      <c r="E5" s="575"/>
      <c r="F5" s="575"/>
      <c r="G5" s="575"/>
      <c r="H5" s="153"/>
      <c r="I5" s="153"/>
      <c r="J5" s="153"/>
      <c r="K5" s="153"/>
      <c r="L5" s="153"/>
      <c r="M5" s="153"/>
      <c r="N5" s="153"/>
      <c r="O5" s="153"/>
      <c r="P5" s="153"/>
      <c r="Q5" s="153"/>
      <c r="R5" s="153"/>
      <c r="S5" s="153"/>
      <c r="T5" s="153"/>
      <c r="U5" s="153"/>
      <c r="V5" s="153"/>
      <c r="W5" s="153"/>
      <c r="X5" s="153"/>
      <c r="Y5" s="153"/>
    </row>
    <row r="6" spans="1:27" s="4" customFormat="1" ht="30.75" customHeight="1">
      <c r="A6" s="594" t="s">
        <v>0</v>
      </c>
      <c r="B6" s="594"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594"/>
      <c r="C7" s="157" t="s">
        <v>29</v>
      </c>
      <c r="D7" s="183" t="s">
        <v>265</v>
      </c>
      <c r="E7" s="552" t="s">
        <v>246</v>
      </c>
      <c r="F7" s="157" t="s">
        <v>7</v>
      </c>
      <c r="G7" s="157" t="s">
        <v>27</v>
      </c>
      <c r="H7" s="136" t="s">
        <v>282</v>
      </c>
      <c r="I7" s="137" t="s">
        <v>9</v>
      </c>
      <c r="J7" s="157" t="s">
        <v>10</v>
      </c>
      <c r="K7" s="137" t="s">
        <v>11</v>
      </c>
      <c r="L7" s="137" t="s">
        <v>12</v>
      </c>
      <c r="M7" s="137" t="s">
        <v>17</v>
      </c>
      <c r="N7" s="137" t="s">
        <v>13</v>
      </c>
      <c r="O7" s="137" t="s">
        <v>26</v>
      </c>
      <c r="P7" s="157" t="s">
        <v>14</v>
      </c>
      <c r="Q7" s="157" t="s">
        <v>35</v>
      </c>
      <c r="R7" s="157" t="s">
        <v>30</v>
      </c>
      <c r="S7" s="157" t="s">
        <v>25</v>
      </c>
      <c r="T7" s="137" t="s">
        <v>287</v>
      </c>
      <c r="U7" s="137" t="s">
        <v>301</v>
      </c>
      <c r="V7" s="137" t="s">
        <v>302</v>
      </c>
      <c r="W7" s="137" t="s">
        <v>290</v>
      </c>
      <c r="X7" s="592"/>
      <c r="Y7" s="592"/>
    </row>
    <row r="8" spans="1:27" s="4" customFormat="1" ht="25.5" customHeight="1">
      <c r="A8" s="157">
        <v>1</v>
      </c>
      <c r="B8" s="157"/>
      <c r="C8" s="157">
        <v>2</v>
      </c>
      <c r="D8" s="157">
        <v>3</v>
      </c>
      <c r="E8" s="157">
        <v>4</v>
      </c>
      <c r="F8" s="157">
        <v>5</v>
      </c>
      <c r="G8" s="157">
        <v>6</v>
      </c>
      <c r="H8" s="157">
        <v>7</v>
      </c>
      <c r="I8" s="157">
        <v>8</v>
      </c>
      <c r="J8" s="157">
        <v>9</v>
      </c>
      <c r="K8" s="157">
        <v>10</v>
      </c>
      <c r="L8" s="157">
        <v>11</v>
      </c>
      <c r="M8" s="157">
        <v>12</v>
      </c>
      <c r="N8" s="157">
        <v>13</v>
      </c>
      <c r="O8" s="157">
        <v>14</v>
      </c>
      <c r="P8" s="157">
        <v>15</v>
      </c>
      <c r="Q8" s="157">
        <v>16</v>
      </c>
      <c r="R8" s="157">
        <v>17</v>
      </c>
      <c r="S8" s="157">
        <v>18</v>
      </c>
      <c r="T8" s="157">
        <v>19</v>
      </c>
      <c r="U8" s="157">
        <v>20</v>
      </c>
      <c r="V8" s="157">
        <v>21</v>
      </c>
      <c r="W8" s="157">
        <v>22</v>
      </c>
      <c r="X8" s="157">
        <v>23</v>
      </c>
      <c r="Y8" s="157">
        <v>24</v>
      </c>
      <c r="Z8" s="22" t="e">
        <f>#REF!-#REF!</f>
        <v>#REF!</v>
      </c>
      <c r="AA8" s="6" t="e">
        <f>Z8*1000</f>
        <v>#REF!</v>
      </c>
    </row>
    <row r="9" spans="1:27" s="6" customFormat="1" ht="90">
      <c r="A9" s="95">
        <v>1</v>
      </c>
      <c r="B9" s="738">
        <v>1</v>
      </c>
      <c r="C9" s="97">
        <v>380.5</v>
      </c>
      <c r="D9" s="97">
        <v>380.85</v>
      </c>
      <c r="E9" s="99">
        <v>350</v>
      </c>
      <c r="F9" s="97">
        <v>45.14</v>
      </c>
      <c r="G9" s="100">
        <v>11</v>
      </c>
      <c r="H9" s="100">
        <v>3.25</v>
      </c>
      <c r="I9" s="104">
        <v>1.1200000000000001</v>
      </c>
      <c r="J9" s="100" t="s">
        <v>21</v>
      </c>
      <c r="K9" s="182">
        <v>51.59</v>
      </c>
      <c r="L9" s="156">
        <v>22.718</v>
      </c>
      <c r="M9" s="156">
        <v>2.2709999999999999</v>
      </c>
      <c r="N9" s="156">
        <v>1.728</v>
      </c>
      <c r="O9" s="156">
        <v>0.876</v>
      </c>
      <c r="P9" s="156">
        <v>45.207999999999998</v>
      </c>
      <c r="Q9" s="156">
        <v>2.9000000000000001E-2</v>
      </c>
      <c r="R9" s="100">
        <v>0</v>
      </c>
      <c r="S9" s="97">
        <f t="shared" ref="S9" si="0">Q9+R9</f>
        <v>2.9000000000000001E-2</v>
      </c>
      <c r="T9" s="97">
        <v>442.70100000000002</v>
      </c>
      <c r="U9" s="156">
        <v>442.67200000000003</v>
      </c>
      <c r="V9" s="156">
        <v>445.851</v>
      </c>
      <c r="W9" s="156">
        <v>445.92200000000003</v>
      </c>
      <c r="X9" s="178" t="s">
        <v>214</v>
      </c>
      <c r="Y9" s="51" t="s">
        <v>375</v>
      </c>
      <c r="Z9" s="22" t="e">
        <f>#REF!-#REF!</f>
        <v>#REF!</v>
      </c>
      <c r="AA9" s="6" t="e">
        <f t="shared" ref="AA9" si="1">Z9*1000</f>
        <v>#REF!</v>
      </c>
    </row>
    <row r="10" spans="1:27" s="6" customFormat="1" ht="39" customHeight="1">
      <c r="A10" s="95">
        <v>2</v>
      </c>
      <c r="B10" s="739"/>
      <c r="C10" s="97">
        <v>380.85</v>
      </c>
      <c r="D10" s="97">
        <v>381.25</v>
      </c>
      <c r="E10" s="99">
        <v>400</v>
      </c>
      <c r="F10" s="740" t="s">
        <v>215</v>
      </c>
      <c r="G10" s="741"/>
      <c r="H10" s="741"/>
      <c r="I10" s="741"/>
      <c r="J10" s="741"/>
      <c r="K10" s="741"/>
      <c r="L10" s="741"/>
      <c r="M10" s="741"/>
      <c r="N10" s="741"/>
      <c r="O10" s="741"/>
      <c r="P10" s="741"/>
      <c r="Q10" s="741"/>
      <c r="R10" s="741"/>
      <c r="S10" s="741"/>
      <c r="T10" s="741"/>
      <c r="U10" s="741"/>
      <c r="V10" s="741"/>
      <c r="W10" s="742"/>
      <c r="X10" s="178"/>
      <c r="Y10" s="51"/>
      <c r="Z10" s="22" t="e">
        <f>#REF!-#REF!</f>
        <v>#REF!</v>
      </c>
      <c r="AA10" s="6" t="e">
        <f t="shared" ref="AA10:AA13" si="2">Z10*1000</f>
        <v>#REF!</v>
      </c>
    </row>
    <row r="11" spans="1:27" s="6" customFormat="1" ht="63" customHeight="1">
      <c r="A11" s="95">
        <v>3</v>
      </c>
      <c r="B11" s="170">
        <v>2</v>
      </c>
      <c r="C11" s="97">
        <v>381.25</v>
      </c>
      <c r="D11" s="97">
        <v>381.95</v>
      </c>
      <c r="E11" s="99">
        <v>700</v>
      </c>
      <c r="F11" s="97">
        <v>45.14</v>
      </c>
      <c r="G11" s="100">
        <v>11</v>
      </c>
      <c r="H11" s="100">
        <v>3.25</v>
      </c>
      <c r="I11" s="104">
        <v>1.1419999999999999</v>
      </c>
      <c r="J11" s="100" t="s">
        <v>23</v>
      </c>
      <c r="K11" s="182">
        <v>56.88</v>
      </c>
      <c r="L11" s="156">
        <v>25.533999999999999</v>
      </c>
      <c r="M11" s="156">
        <v>2.2269999999999999</v>
      </c>
      <c r="N11" s="156">
        <v>1.706</v>
      </c>
      <c r="O11" s="156">
        <v>0.79500000000000004</v>
      </c>
      <c r="P11" s="156">
        <v>45.223999999999997</v>
      </c>
      <c r="Q11" s="156">
        <v>4.9000000000000002E-2</v>
      </c>
      <c r="R11" s="100">
        <v>0</v>
      </c>
      <c r="S11" s="97">
        <f t="shared" ref="S11:S13" si="3">Q11+R11</f>
        <v>4.9000000000000002E-2</v>
      </c>
      <c r="T11" s="97">
        <v>442.62599999999998</v>
      </c>
      <c r="U11" s="156">
        <v>442.577</v>
      </c>
      <c r="V11" s="156">
        <v>445.87599999999998</v>
      </c>
      <c r="W11" s="156">
        <v>445.827</v>
      </c>
      <c r="X11" s="178" t="s">
        <v>216</v>
      </c>
      <c r="Y11" s="51" t="s">
        <v>217</v>
      </c>
      <c r="Z11" s="22" t="e">
        <f>#REF!-#REF!</f>
        <v>#REF!</v>
      </c>
      <c r="AA11" s="6" t="e">
        <f t="shared" si="2"/>
        <v>#REF!</v>
      </c>
    </row>
    <row r="12" spans="1:27" s="6" customFormat="1" ht="35.25" customHeight="1">
      <c r="A12" s="94">
        <v>4</v>
      </c>
      <c r="B12" s="95"/>
      <c r="C12" s="97">
        <v>381.95</v>
      </c>
      <c r="D12" s="97">
        <v>382</v>
      </c>
      <c r="E12" s="99">
        <v>50</v>
      </c>
      <c r="F12" s="743" t="s">
        <v>18</v>
      </c>
      <c r="G12" s="744"/>
      <c r="H12" s="100">
        <v>3.25</v>
      </c>
      <c r="I12" s="104">
        <v>1.131</v>
      </c>
      <c r="J12" s="578"/>
      <c r="K12" s="580"/>
      <c r="L12" s="580"/>
      <c r="M12" s="580"/>
      <c r="N12" s="580"/>
      <c r="O12" s="580"/>
      <c r="P12" s="579"/>
      <c r="Q12" s="156">
        <v>4.0000000000000001E-3</v>
      </c>
      <c r="R12" s="100">
        <v>0</v>
      </c>
      <c r="S12" s="97">
        <f t="shared" si="3"/>
        <v>4.0000000000000001E-3</v>
      </c>
      <c r="T12" s="97">
        <v>442.577</v>
      </c>
      <c r="U12" s="156">
        <v>442.57299999999998</v>
      </c>
      <c r="V12" s="156">
        <v>445.827</v>
      </c>
      <c r="W12" s="156">
        <v>445.82299999999998</v>
      </c>
      <c r="X12" s="23"/>
      <c r="Y12" s="51"/>
      <c r="Z12" s="22" t="e">
        <f>#REF!-#REF!</f>
        <v>#REF!</v>
      </c>
      <c r="AA12" s="6" t="e">
        <f t="shared" si="2"/>
        <v>#REF!</v>
      </c>
    </row>
    <row r="13" spans="1:27" s="6" customFormat="1" ht="52.5" customHeight="1">
      <c r="A13" s="95">
        <v>5</v>
      </c>
      <c r="B13" s="95">
        <v>3</v>
      </c>
      <c r="C13" s="97">
        <f>D12</f>
        <v>382</v>
      </c>
      <c r="D13" s="97">
        <v>382.97500000000002</v>
      </c>
      <c r="E13" s="99">
        <v>975</v>
      </c>
      <c r="F13" s="97">
        <v>45.14</v>
      </c>
      <c r="G13" s="100">
        <v>11</v>
      </c>
      <c r="H13" s="100">
        <v>3.25</v>
      </c>
      <c r="I13" s="104">
        <v>1.1200000000000001</v>
      </c>
      <c r="J13" s="100" t="s">
        <v>21</v>
      </c>
      <c r="K13" s="182">
        <v>51.59</v>
      </c>
      <c r="L13" s="156">
        <v>22.718</v>
      </c>
      <c r="M13" s="156">
        <v>2.2709999999999999</v>
      </c>
      <c r="N13" s="156">
        <v>1.728</v>
      </c>
      <c r="O13" s="156">
        <v>0.876</v>
      </c>
      <c r="P13" s="156">
        <v>45.207999999999998</v>
      </c>
      <c r="Q13" s="156">
        <v>8.1000000000000003E-2</v>
      </c>
      <c r="R13" s="100">
        <v>0</v>
      </c>
      <c r="S13" s="97">
        <f t="shared" si="3"/>
        <v>8.1000000000000003E-2</v>
      </c>
      <c r="T13" s="97">
        <v>442.57299999999998</v>
      </c>
      <c r="U13" s="156">
        <v>442.49200000000002</v>
      </c>
      <c r="V13" s="156">
        <v>445.82299999999998</v>
      </c>
      <c r="W13" s="156">
        <v>445.74200000000002</v>
      </c>
      <c r="X13" s="23" t="s">
        <v>218</v>
      </c>
      <c r="Y13" s="178" t="s">
        <v>376</v>
      </c>
      <c r="Z13" s="22" t="e">
        <f>#REF!-#REF!</f>
        <v>#REF!</v>
      </c>
      <c r="AA13" s="6" t="e">
        <f t="shared" si="2"/>
        <v>#REF!</v>
      </c>
    </row>
    <row r="14" spans="1:27" s="6" customFormat="1" ht="18">
      <c r="A14" s="7"/>
      <c r="B14" s="657" t="s">
        <v>219</v>
      </c>
      <c r="C14" s="657"/>
      <c r="D14" s="657"/>
      <c r="E14" s="657"/>
      <c r="F14" s="657"/>
      <c r="G14" s="657"/>
      <c r="H14" s="657"/>
      <c r="I14" s="657"/>
      <c r="J14" s="78"/>
      <c r="K14" s="77"/>
      <c r="L14" s="77"/>
      <c r="M14" s="77"/>
      <c r="N14" s="77"/>
      <c r="O14" s="77"/>
      <c r="P14" s="77"/>
      <c r="Q14" s="77"/>
      <c r="R14" s="78"/>
      <c r="S14" s="79"/>
      <c r="T14" s="79"/>
      <c r="U14" s="77"/>
      <c r="V14" s="77"/>
      <c r="W14" s="77"/>
      <c r="X14" s="81"/>
      <c r="Y14" s="82"/>
      <c r="Z14" s="22"/>
    </row>
    <row r="15" spans="1:27" s="6" customFormat="1" ht="31.5" customHeight="1">
      <c r="A15" s="7"/>
      <c r="B15" s="745" t="s">
        <v>220</v>
      </c>
      <c r="C15" s="745"/>
      <c r="D15" s="745"/>
      <c r="E15" s="745"/>
      <c r="F15" s="745"/>
      <c r="G15" s="745"/>
      <c r="H15" s="745"/>
      <c r="I15" s="745"/>
      <c r="J15" s="745"/>
      <c r="K15" s="745"/>
      <c r="L15" s="745"/>
      <c r="M15" s="745"/>
      <c r="N15" s="745"/>
      <c r="O15" s="745"/>
      <c r="P15" s="745"/>
      <c r="Q15" s="167"/>
      <c r="R15" s="167"/>
      <c r="S15" s="167"/>
      <c r="T15" s="167"/>
      <c r="U15" s="66"/>
      <c r="V15" s="66"/>
      <c r="W15" s="66"/>
      <c r="X15" s="66"/>
      <c r="Y15" s="12"/>
    </row>
    <row r="16" spans="1:27" s="6" customFormat="1" ht="19.5" customHeight="1">
      <c r="A16" s="7"/>
      <c r="B16" s="161"/>
      <c r="C16" s="161"/>
      <c r="D16" s="161"/>
      <c r="E16" s="161"/>
      <c r="F16" s="161"/>
      <c r="G16" s="161"/>
      <c r="H16" s="161"/>
      <c r="I16" s="161"/>
      <c r="J16" s="161"/>
      <c r="K16" s="161"/>
      <c r="L16" s="161"/>
      <c r="M16" s="161"/>
      <c r="N16" s="161"/>
      <c r="O16" s="161"/>
      <c r="P16" s="161"/>
      <c r="Q16" s="167"/>
      <c r="R16" s="167"/>
      <c r="S16" s="167"/>
      <c r="T16" s="167"/>
      <c r="U16" s="66"/>
      <c r="V16" s="66"/>
      <c r="W16" s="66"/>
      <c r="X16" s="66"/>
      <c r="Y16" s="12"/>
    </row>
    <row r="17" spans="1:25" s="6" customFormat="1" ht="31.5" customHeight="1">
      <c r="A17" s="7"/>
      <c r="B17" s="161"/>
      <c r="C17" s="161"/>
      <c r="D17" s="161"/>
      <c r="E17" s="161"/>
      <c r="F17" s="161"/>
      <c r="G17" s="161"/>
      <c r="H17" s="161"/>
      <c r="I17" s="161"/>
      <c r="J17" s="161"/>
      <c r="K17" s="161"/>
      <c r="L17" s="646" t="s">
        <v>381</v>
      </c>
      <c r="M17" s="646"/>
      <c r="N17" s="646"/>
      <c r="O17" s="646"/>
      <c r="P17" s="161"/>
      <c r="Q17" s="646" t="s">
        <v>382</v>
      </c>
      <c r="R17" s="646"/>
      <c r="S17" s="646"/>
      <c r="T17" s="646"/>
      <c r="U17" s="66"/>
      <c r="V17" s="66"/>
      <c r="W17" s="66"/>
      <c r="X17" s="66"/>
      <c r="Y17" s="12"/>
    </row>
    <row r="18" spans="1:25" s="6" customFormat="1" ht="32.1" customHeight="1">
      <c r="A18" s="7"/>
      <c r="B18" s="7"/>
      <c r="C18" s="66"/>
      <c r="D18" s="66"/>
      <c r="E18" s="9"/>
      <c r="F18" s="66"/>
      <c r="G18" s="10"/>
      <c r="H18" s="10"/>
      <c r="I18" s="30"/>
      <c r="J18" s="11"/>
      <c r="K18" s="66"/>
      <c r="L18" s="646"/>
      <c r="M18" s="646"/>
      <c r="N18" s="646"/>
      <c r="O18" s="646"/>
      <c r="P18" s="16"/>
      <c r="Q18" s="646"/>
      <c r="R18" s="646"/>
      <c r="S18" s="646"/>
      <c r="T18" s="646"/>
      <c r="U18" s="66"/>
      <c r="V18" s="66"/>
      <c r="W18" s="66"/>
      <c r="X18" s="66"/>
      <c r="Y18" s="12"/>
    </row>
    <row r="19" spans="1:25" s="6" customFormat="1" ht="32.1" customHeight="1">
      <c r="A19" s="7"/>
      <c r="B19" s="7"/>
      <c r="C19" s="66"/>
      <c r="D19" s="577"/>
      <c r="E19" s="577"/>
      <c r="F19" s="577"/>
      <c r="G19" s="577"/>
      <c r="H19" s="577"/>
      <c r="I19" s="30"/>
      <c r="J19" s="11"/>
      <c r="K19" s="66"/>
      <c r="L19" s="646"/>
      <c r="M19" s="646"/>
      <c r="N19" s="646"/>
      <c r="O19" s="646"/>
      <c r="P19" s="16"/>
      <c r="Q19" s="646"/>
      <c r="R19" s="646"/>
      <c r="S19" s="646"/>
      <c r="T19" s="646"/>
      <c r="U19" s="66"/>
      <c r="V19" s="66"/>
      <c r="W19" s="66"/>
      <c r="X19" s="66"/>
      <c r="Y19" s="12"/>
    </row>
    <row r="20" spans="1:25" s="6" customFormat="1" ht="44.25" customHeight="1">
      <c r="A20" s="7"/>
      <c r="B20" s="7"/>
      <c r="C20" s="66"/>
      <c r="D20" s="577"/>
      <c r="E20" s="577"/>
      <c r="F20" s="577"/>
      <c r="G20" s="577"/>
      <c r="H20" s="577"/>
      <c r="I20" s="66"/>
      <c r="J20" s="11" t="s">
        <v>22</v>
      </c>
      <c r="K20" s="66"/>
      <c r="L20" s="646"/>
      <c r="M20" s="646"/>
      <c r="N20" s="646"/>
      <c r="O20" s="646"/>
      <c r="P20" s="16"/>
      <c r="Q20" s="646"/>
      <c r="R20" s="646"/>
      <c r="S20" s="646"/>
      <c r="T20" s="646"/>
      <c r="U20" s="66"/>
      <c r="V20" s="66"/>
      <c r="W20" s="66"/>
      <c r="X20" s="66"/>
      <c r="Y20" s="12"/>
    </row>
    <row r="21" spans="1:25" s="6" customFormat="1" ht="32.1" customHeight="1">
      <c r="A21" s="7"/>
      <c r="B21" s="7"/>
      <c r="C21" s="66"/>
      <c r="D21" s="66"/>
      <c r="E21" s="9"/>
      <c r="F21" s="66"/>
      <c r="G21" s="10"/>
      <c r="H21" s="10"/>
      <c r="I21" s="66"/>
      <c r="J21" s="11" t="s">
        <v>15</v>
      </c>
      <c r="K21" s="66"/>
      <c r="L21" s="66"/>
      <c r="M21" s="66"/>
      <c r="N21" s="66"/>
      <c r="O21" s="66"/>
      <c r="P21" s="66"/>
      <c r="Q21" s="66"/>
      <c r="R21" s="66"/>
      <c r="S21" s="66"/>
      <c r="T21" s="66"/>
      <c r="U21" s="66"/>
      <c r="V21" s="66"/>
      <c r="W21" s="66"/>
      <c r="X21" s="66"/>
      <c r="Y21" s="12"/>
    </row>
    <row r="22" spans="1:25"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66"/>
      <c r="Y22" s="12"/>
    </row>
    <row r="23" spans="1:25"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66"/>
      <c r="Y23" s="12"/>
    </row>
    <row r="24" spans="1:25"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66"/>
      <c r="Y24" s="12"/>
    </row>
    <row r="25" spans="1:25"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66"/>
      <c r="Y25" s="12"/>
    </row>
    <row r="26" spans="1:25"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66"/>
      <c r="Y26" s="12"/>
    </row>
    <row r="27" spans="1:25"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66"/>
      <c r="Y27" s="12"/>
    </row>
    <row r="28" spans="1:25"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66"/>
      <c r="Y28" s="12"/>
    </row>
    <row r="29" spans="1:25" s="6" customFormat="1" ht="32.1" customHeight="1">
      <c r="A29" s="7"/>
      <c r="B29" s="7"/>
      <c r="C29" s="66"/>
      <c r="D29" s="66"/>
      <c r="E29" s="9"/>
      <c r="F29" s="66"/>
      <c r="G29" s="10"/>
      <c r="H29" s="10"/>
      <c r="I29" s="66"/>
      <c r="J29" s="11"/>
      <c r="K29" s="66"/>
      <c r="L29" s="66"/>
      <c r="M29" s="66"/>
      <c r="N29" s="66"/>
      <c r="O29" s="66"/>
      <c r="P29" s="66"/>
      <c r="Q29" s="66"/>
      <c r="R29" s="66"/>
      <c r="S29" s="66"/>
      <c r="T29" s="66"/>
      <c r="U29" s="66"/>
      <c r="V29" s="66"/>
      <c r="W29" s="66"/>
      <c r="X29" s="66"/>
      <c r="Y29" s="12"/>
    </row>
    <row r="30" spans="1:25" s="6" customFormat="1" ht="32.1" customHeight="1">
      <c r="A30" s="7"/>
      <c r="B30" s="7"/>
      <c r="C30" s="66"/>
      <c r="D30" s="66"/>
      <c r="E30" s="9"/>
      <c r="F30" s="66"/>
      <c r="G30" s="10"/>
      <c r="H30" s="10"/>
      <c r="I30" s="66"/>
      <c r="J30" s="11"/>
      <c r="K30" s="66"/>
      <c r="L30" s="66"/>
      <c r="M30" s="66"/>
      <c r="N30" s="66"/>
      <c r="O30" s="66"/>
      <c r="P30" s="66"/>
      <c r="Q30" s="66"/>
      <c r="R30" s="66"/>
      <c r="S30" s="66"/>
      <c r="T30" s="66"/>
      <c r="U30" s="66"/>
      <c r="V30" s="66"/>
      <c r="W30" s="66"/>
      <c r="X30" s="66"/>
      <c r="Y30" s="12"/>
    </row>
    <row r="31" spans="1:25" s="6" customFormat="1" ht="32.1" customHeight="1">
      <c r="A31" s="7"/>
      <c r="B31" s="7"/>
      <c r="C31" s="66"/>
      <c r="D31" s="66"/>
      <c r="E31" s="9"/>
      <c r="F31" s="66"/>
      <c r="G31" s="10"/>
      <c r="H31" s="10"/>
      <c r="I31" s="66"/>
      <c r="J31" s="11"/>
      <c r="K31" s="66"/>
      <c r="L31" s="66"/>
      <c r="M31" s="66"/>
      <c r="N31" s="66"/>
      <c r="O31" s="66"/>
      <c r="P31" s="66"/>
      <c r="Q31" s="66"/>
      <c r="R31" s="66"/>
      <c r="S31" s="66"/>
      <c r="T31" s="66"/>
      <c r="U31" s="66"/>
      <c r="V31" s="66"/>
      <c r="W31" s="66"/>
      <c r="X31" s="66"/>
      <c r="Y31" s="12"/>
    </row>
    <row r="32" spans="1:25" s="6" customFormat="1" ht="32.1" customHeight="1">
      <c r="A32" s="7"/>
      <c r="B32" s="7"/>
      <c r="C32" s="66"/>
      <c r="D32" s="66"/>
      <c r="E32" s="9"/>
      <c r="F32" s="66"/>
      <c r="G32" s="10"/>
      <c r="H32" s="10"/>
      <c r="I32" s="66"/>
      <c r="J32" s="11"/>
      <c r="K32" s="66"/>
      <c r="L32" s="66"/>
      <c r="M32" s="66"/>
      <c r="N32" s="66"/>
      <c r="O32" s="66"/>
      <c r="P32" s="66"/>
      <c r="Q32" s="66"/>
      <c r="R32" s="66"/>
      <c r="S32" s="66"/>
      <c r="T32" s="66"/>
      <c r="U32" s="66"/>
      <c r="V32" s="66"/>
      <c r="W32" s="66"/>
      <c r="X32" s="66"/>
      <c r="Y32" s="12"/>
    </row>
  </sheetData>
  <mergeCells count="22">
    <mergeCell ref="D19:H20"/>
    <mergeCell ref="B9:B10"/>
    <mergeCell ref="Q17:T20"/>
    <mergeCell ref="L17:O20"/>
    <mergeCell ref="F10:W10"/>
    <mergeCell ref="F12:G12"/>
    <mergeCell ref="J12:P12"/>
    <mergeCell ref="B14:I14"/>
    <mergeCell ref="B15:P15"/>
    <mergeCell ref="A1:Y1"/>
    <mergeCell ref="A2:Y2"/>
    <mergeCell ref="A3:Y3"/>
    <mergeCell ref="A4:Y4"/>
    <mergeCell ref="A5:G5"/>
    <mergeCell ref="T6:U6"/>
    <mergeCell ref="V6:W6"/>
    <mergeCell ref="X6:Y7"/>
    <mergeCell ref="A6:A7"/>
    <mergeCell ref="B6:B7"/>
    <mergeCell ref="C6:E6"/>
    <mergeCell ref="F6:P6"/>
    <mergeCell ref="Q6:S6"/>
  </mergeCells>
  <printOptions horizontalCentered="1"/>
  <pageMargins left="0.39370078740157483" right="0.31496062992125984" top="0.74803149606299213" bottom="0.51181102362204722" header="0" footer="0"/>
  <pageSetup paperSize="9" scale="53" orientation="landscape" errors="blank" verticalDpi="360" r:id="rId1"/>
  <headerFooter alignWithMargins="0"/>
</worksheet>
</file>

<file path=xl/worksheets/sheet32.xml><?xml version="1.0" encoding="utf-8"?>
<worksheet xmlns="http://schemas.openxmlformats.org/spreadsheetml/2006/main" xmlns:r="http://schemas.openxmlformats.org/officeDocument/2006/relationships">
  <sheetPr>
    <tabColor rgb="FF92D050"/>
  </sheetPr>
  <dimension ref="A1:AA27"/>
  <sheetViews>
    <sheetView view="pageBreakPreview" zoomScale="90" zoomScaleSheetLayoutView="90" workbookViewId="0">
      <selection activeCell="G13" sqref="G13"/>
    </sheetView>
  </sheetViews>
  <sheetFormatPr defaultColWidth="9.140625" defaultRowHeight="12.75"/>
  <cols>
    <col min="1" max="1" width="4.42578125" style="1" customWidth="1"/>
    <col min="2" max="2" width="6.42578125" style="1" customWidth="1"/>
    <col min="3" max="3" width="11" style="14" customWidth="1"/>
    <col min="4" max="4" width="10.5703125" style="14" customWidth="1"/>
    <col min="5" max="5" width="10.7109375" style="14" customWidth="1"/>
    <col min="6" max="6" width="12.28515625" style="1" customWidth="1"/>
    <col min="7" max="7" width="8" style="1" customWidth="1"/>
    <col min="8" max="8" width="7.42578125" style="1" customWidth="1"/>
    <col min="9" max="9" width="10.85546875" style="1" customWidth="1"/>
    <col min="10" max="10" width="8.28515625" style="1" customWidth="1"/>
    <col min="11" max="12" width="8.85546875" style="1" customWidth="1"/>
    <col min="13" max="13" width="8.28515625" style="1" customWidth="1"/>
    <col min="14" max="14" width="7.7109375" style="1" customWidth="1"/>
    <col min="15" max="15" width="10.5703125" style="1" customWidth="1"/>
    <col min="16" max="16" width="12" style="1" customWidth="1"/>
    <col min="17" max="17" width="10.42578125" style="1" customWidth="1"/>
    <col min="18" max="18" width="12.85546875" style="1" customWidth="1"/>
    <col min="19" max="19" width="8.140625" style="1" customWidth="1"/>
    <col min="20" max="23" width="10.5703125" style="1" customWidth="1"/>
    <col min="24" max="24" width="10.85546875" style="1" customWidth="1"/>
    <col min="25" max="25" width="13"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198</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221</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75"/>
      <c r="B5" s="575"/>
      <c r="C5" s="575"/>
      <c r="D5" s="575"/>
      <c r="E5" s="575"/>
      <c r="F5" s="575"/>
      <c r="G5" s="575"/>
      <c r="H5" s="153"/>
      <c r="I5" s="153"/>
      <c r="J5" s="153"/>
      <c r="K5" s="153"/>
      <c r="L5" s="153"/>
      <c r="M5" s="153"/>
      <c r="N5" s="153"/>
      <c r="O5" s="153"/>
      <c r="P5" s="153"/>
      <c r="Q5" s="153"/>
      <c r="R5" s="153"/>
      <c r="S5" s="153"/>
      <c r="T5" s="153"/>
      <c r="U5" s="153"/>
      <c r="V5" s="153"/>
      <c r="W5" s="153"/>
      <c r="X5" s="153"/>
      <c r="Y5" s="153"/>
    </row>
    <row r="6" spans="1:27" s="4" customFormat="1" ht="21.75" customHeight="1">
      <c r="A6" s="594" t="s">
        <v>0</v>
      </c>
      <c r="B6" s="594" t="s">
        <v>95</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c r="Y6" s="592"/>
    </row>
    <row r="7" spans="1:27" s="4" customFormat="1" ht="50.25" customHeight="1">
      <c r="A7" s="594"/>
      <c r="B7" s="594"/>
      <c r="C7" s="157" t="s">
        <v>29</v>
      </c>
      <c r="D7" s="157" t="s">
        <v>265</v>
      </c>
      <c r="E7" s="157" t="s">
        <v>6</v>
      </c>
      <c r="F7" s="157" t="s">
        <v>7</v>
      </c>
      <c r="G7" s="157" t="s">
        <v>27</v>
      </c>
      <c r="H7" s="136" t="s">
        <v>282</v>
      </c>
      <c r="I7" s="137" t="s">
        <v>9</v>
      </c>
      <c r="J7" s="157" t="s">
        <v>10</v>
      </c>
      <c r="K7" s="137" t="s">
        <v>11</v>
      </c>
      <c r="L7" s="137" t="s">
        <v>12</v>
      </c>
      <c r="M7" s="137" t="s">
        <v>17</v>
      </c>
      <c r="N7" s="137" t="s">
        <v>13</v>
      </c>
      <c r="O7" s="137" t="s">
        <v>26</v>
      </c>
      <c r="P7" s="157" t="s">
        <v>14</v>
      </c>
      <c r="Q7" s="157" t="s">
        <v>35</v>
      </c>
      <c r="R7" s="157" t="s">
        <v>30</v>
      </c>
      <c r="S7" s="157" t="s">
        <v>25</v>
      </c>
      <c r="T7" s="137" t="s">
        <v>287</v>
      </c>
      <c r="U7" s="137" t="s">
        <v>301</v>
      </c>
      <c r="V7" s="137" t="s">
        <v>302</v>
      </c>
      <c r="W7" s="137" t="s">
        <v>290</v>
      </c>
      <c r="X7" s="592"/>
      <c r="Y7" s="592"/>
    </row>
    <row r="8" spans="1:27" s="4" customFormat="1" ht="25.5" customHeight="1">
      <c r="A8" s="157">
        <v>1</v>
      </c>
      <c r="B8" s="157"/>
      <c r="C8" s="157">
        <v>2</v>
      </c>
      <c r="D8" s="157">
        <v>3</v>
      </c>
      <c r="E8" s="157">
        <v>4</v>
      </c>
      <c r="F8" s="157">
        <v>5</v>
      </c>
      <c r="G8" s="157">
        <v>6</v>
      </c>
      <c r="H8" s="157">
        <v>7</v>
      </c>
      <c r="I8" s="157">
        <v>8</v>
      </c>
      <c r="J8" s="157">
        <v>9</v>
      </c>
      <c r="K8" s="157">
        <v>10</v>
      </c>
      <c r="L8" s="157">
        <v>11</v>
      </c>
      <c r="M8" s="157">
        <v>12</v>
      </c>
      <c r="N8" s="157">
        <v>13</v>
      </c>
      <c r="O8" s="157">
        <v>14</v>
      </c>
      <c r="P8" s="157">
        <v>15</v>
      </c>
      <c r="Q8" s="157">
        <v>16</v>
      </c>
      <c r="R8" s="157">
        <v>17</v>
      </c>
      <c r="S8" s="157">
        <v>18</v>
      </c>
      <c r="T8" s="157">
        <v>19</v>
      </c>
      <c r="U8" s="157">
        <v>20</v>
      </c>
      <c r="V8" s="157">
        <v>21</v>
      </c>
      <c r="W8" s="157">
        <v>22</v>
      </c>
      <c r="X8" s="157">
        <v>23</v>
      </c>
      <c r="Y8" s="75">
        <v>24</v>
      </c>
      <c r="Z8" s="22" t="e">
        <f>#REF!-#REF!</f>
        <v>#REF!</v>
      </c>
      <c r="AA8" s="6" t="e">
        <f>Z8*1000</f>
        <v>#REF!</v>
      </c>
    </row>
    <row r="9" spans="1:27" s="6" customFormat="1" ht="54.75" customHeight="1">
      <c r="A9" s="95">
        <v>1</v>
      </c>
      <c r="B9" s="95">
        <v>1</v>
      </c>
      <c r="C9" s="97">
        <v>386.5</v>
      </c>
      <c r="D9" s="97">
        <v>393</v>
      </c>
      <c r="E9" s="99">
        <v>6500</v>
      </c>
      <c r="F9" s="97">
        <v>45.14</v>
      </c>
      <c r="G9" s="100">
        <v>11</v>
      </c>
      <c r="H9" s="100">
        <v>3.25</v>
      </c>
      <c r="I9" s="104">
        <v>1.1200000000000001</v>
      </c>
      <c r="J9" s="100" t="s">
        <v>21</v>
      </c>
      <c r="K9" s="156">
        <v>51.59</v>
      </c>
      <c r="L9" s="156">
        <v>22.718</v>
      </c>
      <c r="M9" s="156">
        <v>2.2709999999999999</v>
      </c>
      <c r="N9" s="156">
        <v>1.728</v>
      </c>
      <c r="O9" s="156">
        <v>0.876</v>
      </c>
      <c r="P9" s="156">
        <v>45.207999999999998</v>
      </c>
      <c r="Q9" s="156">
        <v>0.54100000000000004</v>
      </c>
      <c r="R9" s="100">
        <v>0</v>
      </c>
      <c r="S9" s="97">
        <f t="shared" ref="S9" si="0">Q9+R9</f>
        <v>0.54100000000000004</v>
      </c>
      <c r="T9" s="97">
        <v>441.95600000000002</v>
      </c>
      <c r="U9" s="156">
        <v>441.41399999999999</v>
      </c>
      <c r="V9" s="156">
        <v>445.20600000000002</v>
      </c>
      <c r="W9" s="156">
        <v>444.66399999999999</v>
      </c>
      <c r="X9" s="178" t="s">
        <v>147</v>
      </c>
      <c r="Y9" s="51" t="s">
        <v>222</v>
      </c>
      <c r="Z9" s="22" t="e">
        <f>#REF!-#REF!</f>
        <v>#REF!</v>
      </c>
      <c r="AA9" s="6" t="e">
        <f t="shared" ref="AA9" si="1">Z9*1000</f>
        <v>#REF!</v>
      </c>
    </row>
    <row r="10" spans="1:27" s="6" customFormat="1" ht="21.75" customHeight="1">
      <c r="A10" s="7"/>
      <c r="B10" s="657" t="s">
        <v>102</v>
      </c>
      <c r="C10" s="657"/>
      <c r="D10" s="657"/>
      <c r="E10" s="657"/>
      <c r="F10" s="657"/>
      <c r="G10" s="657"/>
      <c r="H10" s="657"/>
      <c r="I10" s="657"/>
      <c r="J10" s="19"/>
      <c r="K10" s="18"/>
      <c r="L10" s="18"/>
      <c r="M10" s="18"/>
      <c r="N10" s="18"/>
      <c r="O10" s="18"/>
      <c r="P10" s="18"/>
      <c r="Q10" s="18"/>
      <c r="R10" s="18"/>
      <c r="S10" s="18"/>
      <c r="T10" s="18"/>
      <c r="U10" s="18"/>
      <c r="V10" s="18"/>
      <c r="W10" s="18"/>
      <c r="X10" s="18"/>
      <c r="Y10" s="12"/>
    </row>
    <row r="11" spans="1:27" s="6" customFormat="1" ht="54.75" customHeight="1">
      <c r="A11" s="7"/>
      <c r="B11" s="654" t="s">
        <v>377</v>
      </c>
      <c r="C11" s="654"/>
      <c r="D11" s="654"/>
      <c r="E11" s="654"/>
      <c r="F11" s="654"/>
      <c r="G11" s="654"/>
      <c r="H11" s="654"/>
      <c r="I11" s="654"/>
      <c r="J11" s="654"/>
      <c r="K11" s="654"/>
      <c r="L11" s="654"/>
      <c r="M11" s="654"/>
      <c r="N11" s="654"/>
      <c r="O11" s="654"/>
      <c r="P11" s="654"/>
      <c r="Q11" s="165"/>
      <c r="R11" s="165"/>
      <c r="S11" s="165"/>
      <c r="T11" s="165"/>
      <c r="U11" s="66"/>
      <c r="V11" s="66"/>
      <c r="W11" s="66"/>
      <c r="X11" s="66"/>
      <c r="Y11" s="12"/>
    </row>
    <row r="12" spans="1:27" s="6" customFormat="1" ht="54.75" customHeight="1">
      <c r="A12" s="7"/>
      <c r="B12" s="159"/>
      <c r="C12" s="159"/>
      <c r="D12" s="159"/>
      <c r="E12" s="159"/>
      <c r="F12" s="159"/>
      <c r="G12" s="159"/>
      <c r="H12" s="159"/>
      <c r="I12" s="159"/>
      <c r="J12" s="159"/>
      <c r="K12" s="159"/>
      <c r="L12" s="159"/>
      <c r="M12" s="159"/>
      <c r="N12" s="159"/>
      <c r="O12" s="159"/>
      <c r="P12" s="159"/>
      <c r="Q12" s="165"/>
      <c r="R12" s="165"/>
      <c r="S12" s="165"/>
      <c r="T12" s="165"/>
      <c r="U12" s="66"/>
      <c r="V12" s="66"/>
      <c r="W12" s="66"/>
      <c r="X12" s="66"/>
      <c r="Y12" s="12"/>
    </row>
    <row r="13" spans="1:27" s="6" customFormat="1" ht="32.1" customHeight="1">
      <c r="A13" s="7"/>
      <c r="B13" s="170"/>
      <c r="C13" s="152"/>
      <c r="D13" s="152"/>
      <c r="E13" s="173"/>
      <c r="F13" s="152"/>
      <c r="G13" s="171"/>
      <c r="H13" s="171"/>
      <c r="I13" s="172"/>
      <c r="J13" s="19"/>
      <c r="K13" s="152"/>
      <c r="L13" s="635" t="s">
        <v>378</v>
      </c>
      <c r="M13" s="635"/>
      <c r="N13" s="635"/>
      <c r="O13" s="635"/>
      <c r="P13" s="166"/>
      <c r="Q13" s="635" t="s">
        <v>379</v>
      </c>
      <c r="R13" s="635"/>
      <c r="S13" s="635"/>
      <c r="T13" s="635"/>
      <c r="U13" s="66"/>
      <c r="V13" s="66"/>
      <c r="W13" s="66"/>
      <c r="X13" s="66"/>
      <c r="Y13" s="12"/>
    </row>
    <row r="14" spans="1:27" s="6" customFormat="1" ht="32.1" customHeight="1">
      <c r="A14" s="7"/>
      <c r="B14" s="170"/>
      <c r="C14" s="152"/>
      <c r="D14" s="152"/>
      <c r="E14" s="173"/>
      <c r="F14" s="152"/>
      <c r="G14" s="171"/>
      <c r="H14" s="171"/>
      <c r="I14" s="172"/>
      <c r="J14" s="19"/>
      <c r="K14" s="152"/>
      <c r="L14" s="635"/>
      <c r="M14" s="635"/>
      <c r="N14" s="635"/>
      <c r="O14" s="635"/>
      <c r="P14" s="166"/>
      <c r="Q14" s="635"/>
      <c r="R14" s="635"/>
      <c r="S14" s="635"/>
      <c r="T14" s="635"/>
      <c r="U14" s="66"/>
      <c r="V14" s="66"/>
      <c r="W14" s="66"/>
      <c r="X14" s="66"/>
      <c r="Y14" s="12"/>
    </row>
    <row r="15" spans="1:27" s="6" customFormat="1" ht="44.25" customHeight="1">
      <c r="A15" s="7"/>
      <c r="B15" s="170"/>
      <c r="C15" s="152"/>
      <c r="D15" s="152"/>
      <c r="E15" s="173"/>
      <c r="F15" s="152"/>
      <c r="G15" s="171"/>
      <c r="H15" s="171"/>
      <c r="I15" s="152"/>
      <c r="J15" s="19" t="s">
        <v>22</v>
      </c>
      <c r="K15" s="152"/>
      <c r="L15" s="635"/>
      <c r="M15" s="635"/>
      <c r="N15" s="635"/>
      <c r="O15" s="635"/>
      <c r="P15" s="166"/>
      <c r="Q15" s="635"/>
      <c r="R15" s="635"/>
      <c r="S15" s="635"/>
      <c r="T15" s="635"/>
      <c r="U15" s="66"/>
      <c r="V15" s="66"/>
      <c r="W15" s="66"/>
      <c r="X15" s="66"/>
      <c r="Y15" s="12"/>
    </row>
    <row r="16" spans="1:27" s="6" customFormat="1" ht="32.1" customHeight="1">
      <c r="A16" s="7"/>
      <c r="B16" s="7"/>
      <c r="C16" s="66"/>
      <c r="D16" s="66"/>
      <c r="E16" s="9"/>
      <c r="F16" s="66"/>
      <c r="G16" s="10"/>
      <c r="H16" s="10"/>
      <c r="I16" s="66"/>
      <c r="J16" s="11" t="s">
        <v>15</v>
      </c>
      <c r="K16" s="66"/>
      <c r="L16" s="66"/>
      <c r="M16" s="66"/>
      <c r="N16" s="66"/>
      <c r="O16" s="66"/>
      <c r="P16" s="66"/>
      <c r="Q16" s="66"/>
      <c r="R16" s="66"/>
      <c r="S16" s="66"/>
      <c r="T16" s="66"/>
      <c r="U16" s="66"/>
      <c r="V16" s="66"/>
      <c r="W16" s="66"/>
      <c r="X16" s="66"/>
      <c r="Y16" s="12"/>
    </row>
    <row r="17" spans="1:25" s="6" customFormat="1" ht="32.1" customHeight="1">
      <c r="A17" s="7"/>
      <c r="B17" s="7"/>
      <c r="C17" s="66"/>
      <c r="D17" s="66"/>
      <c r="E17" s="9"/>
      <c r="F17" s="66"/>
      <c r="G17" s="10"/>
      <c r="H17" s="10"/>
      <c r="I17" s="66"/>
      <c r="J17" s="11"/>
      <c r="K17" s="66"/>
      <c r="L17" s="66"/>
      <c r="M17" s="66"/>
      <c r="N17" s="66"/>
      <c r="O17" s="66"/>
      <c r="P17" s="66"/>
      <c r="Q17" s="66"/>
      <c r="R17" s="66"/>
      <c r="S17" s="66"/>
      <c r="T17" s="66"/>
      <c r="U17" s="66"/>
      <c r="V17" s="66"/>
      <c r="W17" s="66"/>
      <c r="X17" s="66"/>
      <c r="Y17" s="12"/>
    </row>
    <row r="18" spans="1:25" s="6" customFormat="1" ht="32.1" customHeight="1">
      <c r="A18" s="7"/>
      <c r="B18" s="7"/>
      <c r="C18" s="66"/>
      <c r="D18" s="66"/>
      <c r="E18" s="9"/>
      <c r="F18" s="66"/>
      <c r="G18" s="10"/>
      <c r="H18" s="10"/>
      <c r="I18" s="66"/>
      <c r="J18" s="11"/>
      <c r="K18" s="66"/>
      <c r="L18" s="66"/>
      <c r="M18" s="66"/>
      <c r="N18" s="66"/>
      <c r="O18" s="66"/>
      <c r="P18" s="66"/>
      <c r="Q18" s="66"/>
      <c r="R18" s="66"/>
      <c r="S18" s="66"/>
      <c r="T18" s="66"/>
      <c r="U18" s="66"/>
      <c r="V18" s="66"/>
      <c r="W18" s="66"/>
      <c r="X18" s="66"/>
      <c r="Y18" s="12"/>
    </row>
    <row r="19" spans="1:25" s="6" customFormat="1" ht="32.1" customHeight="1">
      <c r="A19" s="7"/>
      <c r="B19" s="7"/>
      <c r="C19" s="66"/>
      <c r="D19" s="66"/>
      <c r="E19" s="9"/>
      <c r="F19" s="66"/>
      <c r="G19" s="10"/>
      <c r="H19" s="10"/>
      <c r="I19" s="66"/>
      <c r="J19" s="11"/>
      <c r="K19" s="66"/>
      <c r="L19" s="66"/>
      <c r="M19" s="66"/>
      <c r="N19" s="66"/>
      <c r="O19" s="66"/>
      <c r="P19" s="66"/>
      <c r="Q19" s="66"/>
      <c r="R19" s="66"/>
      <c r="S19" s="66"/>
      <c r="T19" s="66"/>
      <c r="U19" s="66"/>
      <c r="V19" s="66"/>
      <c r="W19" s="66"/>
      <c r="X19" s="66"/>
      <c r="Y19" s="12"/>
    </row>
    <row r="20" spans="1:25" s="6" customFormat="1" ht="32.1" customHeight="1">
      <c r="A20" s="7"/>
      <c r="B20" s="7"/>
      <c r="C20" s="66"/>
      <c r="D20" s="66"/>
      <c r="E20" s="9"/>
      <c r="F20" s="66"/>
      <c r="G20" s="10"/>
      <c r="H20" s="10"/>
      <c r="I20" s="66"/>
      <c r="J20" s="11"/>
      <c r="K20" s="66"/>
      <c r="L20" s="66"/>
      <c r="M20" s="66"/>
      <c r="N20" s="66"/>
      <c r="O20" s="66"/>
      <c r="P20" s="66"/>
      <c r="Q20" s="66"/>
      <c r="R20" s="66"/>
      <c r="S20" s="66"/>
      <c r="T20" s="66"/>
      <c r="U20" s="66"/>
      <c r="V20" s="66"/>
      <c r="W20" s="66"/>
      <c r="X20" s="66"/>
      <c r="Y20" s="12"/>
    </row>
    <row r="21" spans="1:25" s="6" customFormat="1" ht="32.1" customHeight="1">
      <c r="A21" s="7"/>
      <c r="B21" s="7"/>
      <c r="C21" s="66"/>
      <c r="D21" s="66"/>
      <c r="E21" s="9"/>
      <c r="F21" s="66"/>
      <c r="G21" s="10"/>
      <c r="H21" s="10"/>
      <c r="I21" s="66"/>
      <c r="J21" s="11"/>
      <c r="K21" s="66"/>
      <c r="L21" s="66"/>
      <c r="M21" s="66"/>
      <c r="N21" s="66"/>
      <c r="O21" s="66"/>
      <c r="P21" s="66"/>
      <c r="Q21" s="66"/>
      <c r="R21" s="66"/>
      <c r="S21" s="66"/>
      <c r="T21" s="66"/>
      <c r="U21" s="66"/>
      <c r="V21" s="66"/>
      <c r="W21" s="66"/>
      <c r="X21" s="66"/>
      <c r="Y21" s="12"/>
    </row>
    <row r="22" spans="1:25"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66"/>
      <c r="Y22" s="12"/>
    </row>
    <row r="23" spans="1:25"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66"/>
      <c r="Y23" s="12"/>
    </row>
    <row r="24" spans="1:25"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66"/>
      <c r="Y24" s="12"/>
    </row>
    <row r="25" spans="1:25"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66"/>
      <c r="Y25" s="12"/>
    </row>
    <row r="26" spans="1:25"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66"/>
      <c r="Y26" s="12"/>
    </row>
    <row r="27" spans="1:25"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66"/>
      <c r="Y27" s="12"/>
    </row>
  </sheetData>
  <mergeCells count="17">
    <mergeCell ref="T6:U6"/>
    <mergeCell ref="V6:W6"/>
    <mergeCell ref="X6:Y7"/>
    <mergeCell ref="B10:I10"/>
    <mergeCell ref="L13:O15"/>
    <mergeCell ref="B11:P11"/>
    <mergeCell ref="Q13:T15"/>
    <mergeCell ref="A1:Y1"/>
    <mergeCell ref="A2:Y2"/>
    <mergeCell ref="A3:Y3"/>
    <mergeCell ref="A4:Y4"/>
    <mergeCell ref="A5:G5"/>
    <mergeCell ref="A6:A7"/>
    <mergeCell ref="B6:B7"/>
    <mergeCell ref="C6:E6"/>
    <mergeCell ref="F6:P6"/>
    <mergeCell ref="Q6:S6"/>
  </mergeCells>
  <printOptions horizontalCentered="1"/>
  <pageMargins left="0.39370078740157483" right="0.31496062992125984" top="0.51181102362204722" bottom="0.74803149606299213" header="0" footer="0"/>
  <pageSetup paperSize="9" scale="53" orientation="landscape" errors="blank" verticalDpi="360" r:id="rId1"/>
  <headerFooter alignWithMargins="0"/>
</worksheet>
</file>

<file path=xl/worksheets/sheet33.xml><?xml version="1.0" encoding="utf-8"?>
<worksheet xmlns="http://schemas.openxmlformats.org/spreadsheetml/2006/main" xmlns:r="http://schemas.openxmlformats.org/officeDocument/2006/relationships">
  <sheetPr>
    <tabColor theme="6"/>
  </sheetPr>
  <dimension ref="A1:AA43"/>
  <sheetViews>
    <sheetView view="pageBreakPreview" topLeftCell="A16" zoomScale="80" zoomScaleSheetLayoutView="80" workbookViewId="0">
      <selection activeCell="X31" sqref="X31"/>
    </sheetView>
  </sheetViews>
  <sheetFormatPr defaultColWidth="9.140625" defaultRowHeight="12.75"/>
  <cols>
    <col min="1" max="1" width="4.42578125" style="1" customWidth="1"/>
    <col min="2" max="2" width="7" style="1" customWidth="1"/>
    <col min="3" max="3" width="10.28515625" style="14" customWidth="1"/>
    <col min="4" max="4" width="10.42578125" style="14" customWidth="1"/>
    <col min="5" max="5" width="9.42578125" style="14" customWidth="1"/>
    <col min="6" max="6" width="10.42578125" style="1" customWidth="1"/>
    <col min="7" max="7" width="7.85546875" style="1" customWidth="1"/>
    <col min="8" max="8" width="7.42578125" style="1" customWidth="1"/>
    <col min="9" max="9" width="10.7109375" style="1" customWidth="1"/>
    <col min="10" max="10" width="8" style="1" customWidth="1"/>
    <col min="11" max="11" width="8.85546875" style="1" customWidth="1"/>
    <col min="12" max="12" width="9.28515625" style="1" customWidth="1"/>
    <col min="13" max="13" width="7.5703125" style="1" customWidth="1"/>
    <col min="14" max="14" width="7.28515625" style="1" customWidth="1"/>
    <col min="15" max="15" width="9.140625" style="1" customWidth="1"/>
    <col min="16" max="16" width="10.85546875" style="1" customWidth="1"/>
    <col min="17" max="17" width="9" style="1" customWidth="1"/>
    <col min="18" max="18" width="10.5703125" style="1" customWidth="1"/>
    <col min="19" max="19" width="8.140625" style="1" customWidth="1"/>
    <col min="20" max="20" width="10.140625" style="1" customWidth="1"/>
    <col min="21" max="21" width="10.7109375" style="1" customWidth="1"/>
    <col min="22" max="22" width="10.85546875" style="1" customWidth="1"/>
    <col min="23" max="23" width="10.42578125" style="1" customWidth="1"/>
    <col min="24" max="24" width="17.42578125" style="1" customWidth="1"/>
    <col min="25" max="25" width="22.710937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198</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2.5" customHeight="1">
      <c r="A4" s="572" t="s">
        <v>223</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8.25" customHeight="1">
      <c r="A5" s="586"/>
      <c r="B5" s="586"/>
      <c r="C5" s="586"/>
      <c r="D5" s="586"/>
      <c r="E5" s="586"/>
      <c r="F5" s="586"/>
      <c r="G5" s="586"/>
      <c r="H5" s="20"/>
      <c r="I5" s="20"/>
      <c r="J5" s="20"/>
      <c r="K5" s="20"/>
      <c r="L5" s="20"/>
      <c r="M5" s="20"/>
      <c r="N5" s="20"/>
      <c r="O5" s="20"/>
      <c r="P5" s="20"/>
      <c r="Q5" s="20"/>
      <c r="R5" s="20"/>
      <c r="S5" s="20"/>
      <c r="T5" s="20"/>
      <c r="U5" s="20"/>
      <c r="V5" s="20"/>
      <c r="W5" s="20"/>
      <c r="X5" s="20"/>
      <c r="Y5" s="20"/>
    </row>
    <row r="6" spans="1:27" s="4" customFormat="1" ht="24" customHeight="1">
      <c r="A6" s="600" t="s">
        <v>0</v>
      </c>
      <c r="B6" s="746" t="s">
        <v>95</v>
      </c>
      <c r="C6" s="602" t="s">
        <v>1</v>
      </c>
      <c r="D6" s="602"/>
      <c r="E6" s="602"/>
      <c r="F6" s="602" t="s">
        <v>2</v>
      </c>
      <c r="G6" s="602"/>
      <c r="H6" s="602"/>
      <c r="I6" s="602"/>
      <c r="J6" s="602"/>
      <c r="K6" s="602"/>
      <c r="L6" s="602"/>
      <c r="M6" s="602"/>
      <c r="N6" s="602"/>
      <c r="O6" s="602"/>
      <c r="P6" s="602"/>
      <c r="Q6" s="600" t="s">
        <v>37</v>
      </c>
      <c r="R6" s="600"/>
      <c r="S6" s="600"/>
      <c r="T6" s="598" t="s">
        <v>36</v>
      </c>
      <c r="U6" s="598"/>
      <c r="V6" s="598" t="s">
        <v>3</v>
      </c>
      <c r="W6" s="598"/>
      <c r="X6" s="747" t="s">
        <v>4</v>
      </c>
      <c r="Y6" s="748"/>
    </row>
    <row r="7" spans="1:27" s="4" customFormat="1" ht="50.25" customHeight="1">
      <c r="A7" s="601"/>
      <c r="B7" s="600"/>
      <c r="C7" s="75" t="s">
        <v>29</v>
      </c>
      <c r="D7" s="75" t="s">
        <v>5</v>
      </c>
      <c r="E7" s="75" t="s">
        <v>6</v>
      </c>
      <c r="F7" s="75" t="s">
        <v>7</v>
      </c>
      <c r="G7" s="75" t="s">
        <v>27</v>
      </c>
      <c r="H7" s="5" t="s">
        <v>8</v>
      </c>
      <c r="I7" s="67" t="s">
        <v>9</v>
      </c>
      <c r="J7" s="75" t="s">
        <v>10</v>
      </c>
      <c r="K7" s="67" t="s">
        <v>11</v>
      </c>
      <c r="L7" s="67" t="s">
        <v>12</v>
      </c>
      <c r="M7" s="67" t="s">
        <v>17</v>
      </c>
      <c r="N7" s="67" t="s">
        <v>13</v>
      </c>
      <c r="O7" s="67" t="s">
        <v>26</v>
      </c>
      <c r="P7" s="75" t="s">
        <v>14</v>
      </c>
      <c r="Q7" s="75" t="s">
        <v>35</v>
      </c>
      <c r="R7" s="75" t="s">
        <v>30</v>
      </c>
      <c r="S7" s="75" t="s">
        <v>25</v>
      </c>
      <c r="T7" s="67" t="s">
        <v>31</v>
      </c>
      <c r="U7" s="67" t="s">
        <v>32</v>
      </c>
      <c r="V7" s="67" t="s">
        <v>33</v>
      </c>
      <c r="W7" s="67" t="s">
        <v>34</v>
      </c>
      <c r="X7" s="749"/>
      <c r="Y7" s="750"/>
    </row>
    <row r="8" spans="1:27" s="4" customFormat="1" ht="15.75" customHeight="1">
      <c r="A8" s="75">
        <v>1</v>
      </c>
      <c r="B8" s="75"/>
      <c r="C8" s="75">
        <v>2</v>
      </c>
      <c r="D8" s="75">
        <v>3</v>
      </c>
      <c r="E8" s="75">
        <v>4</v>
      </c>
      <c r="F8" s="75">
        <v>5</v>
      </c>
      <c r="G8" s="75">
        <v>6</v>
      </c>
      <c r="H8" s="75">
        <v>7</v>
      </c>
      <c r="I8" s="75">
        <v>8</v>
      </c>
      <c r="J8" s="75">
        <v>9</v>
      </c>
      <c r="K8" s="75">
        <v>10</v>
      </c>
      <c r="L8" s="75">
        <v>11</v>
      </c>
      <c r="M8" s="75">
        <v>12</v>
      </c>
      <c r="N8" s="75">
        <v>13</v>
      </c>
      <c r="O8" s="75">
        <v>14</v>
      </c>
      <c r="P8" s="75">
        <v>15</v>
      </c>
      <c r="Q8" s="75">
        <v>16</v>
      </c>
      <c r="R8" s="75">
        <v>17</v>
      </c>
      <c r="S8" s="75">
        <v>18</v>
      </c>
      <c r="T8" s="75">
        <v>19</v>
      </c>
      <c r="U8" s="75">
        <v>20</v>
      </c>
      <c r="V8" s="75">
        <v>21</v>
      </c>
      <c r="W8" s="75">
        <v>22</v>
      </c>
      <c r="X8" s="75">
        <v>23</v>
      </c>
      <c r="Y8" s="75">
        <v>24</v>
      </c>
      <c r="Z8" s="22" t="e">
        <f>#REF!-#REF!</f>
        <v>#REF!</v>
      </c>
      <c r="AA8" s="6" t="e">
        <f>Z8*1000</f>
        <v>#REF!</v>
      </c>
    </row>
    <row r="9" spans="1:27" s="6" customFormat="1" ht="27.95" customHeight="1">
      <c r="A9" s="535">
        <v>1</v>
      </c>
      <c r="B9" s="535"/>
      <c r="C9" s="534">
        <v>383.55</v>
      </c>
      <c r="D9" s="534">
        <v>384</v>
      </c>
      <c r="E9" s="99">
        <v>450</v>
      </c>
      <c r="F9" s="529">
        <v>45.14</v>
      </c>
      <c r="G9" s="528">
        <v>11.2</v>
      </c>
      <c r="H9" s="528">
        <v>3.25</v>
      </c>
      <c r="I9" s="184">
        <v>1.1000000000000001</v>
      </c>
      <c r="J9" s="528" t="s">
        <v>16</v>
      </c>
      <c r="K9" s="528">
        <v>46.96</v>
      </c>
      <c r="L9" s="529">
        <v>20.391999999999999</v>
      </c>
      <c r="M9" s="529">
        <v>2.3029999999999999</v>
      </c>
      <c r="N9" s="529">
        <v>1.744</v>
      </c>
      <c r="O9" s="529">
        <v>0.96899999999999997</v>
      </c>
      <c r="P9" s="529">
        <v>45.499000000000002</v>
      </c>
      <c r="Q9" s="529">
        <v>4.4999999999999998E-2</v>
      </c>
      <c r="R9" s="533">
        <v>0</v>
      </c>
      <c r="S9" s="534">
        <f t="shared" ref="S9:S21" si="0">Q9+R9</f>
        <v>4.4999999999999998E-2</v>
      </c>
      <c r="T9" s="534">
        <v>442.41399999999999</v>
      </c>
      <c r="U9" s="529">
        <v>442.36900000000003</v>
      </c>
      <c r="V9" s="529">
        <v>445.66399999999999</v>
      </c>
      <c r="W9" s="529">
        <v>445.61900000000003</v>
      </c>
      <c r="X9" s="23" t="s">
        <v>38</v>
      </c>
      <c r="Y9" s="51" t="s">
        <v>225</v>
      </c>
      <c r="Z9" s="22" t="e">
        <f>#REF!-#REF!</f>
        <v>#REF!</v>
      </c>
      <c r="AA9" s="6" t="e">
        <f t="shared" ref="AA9:AA21" si="1">Z9*1000</f>
        <v>#REF!</v>
      </c>
    </row>
    <row r="10" spans="1:27" s="6" customFormat="1" ht="27.95" customHeight="1">
      <c r="A10" s="535">
        <v>2</v>
      </c>
      <c r="B10" s="535"/>
      <c r="C10" s="534">
        <f>D9</f>
        <v>384</v>
      </c>
      <c r="D10" s="534">
        <v>384.05</v>
      </c>
      <c r="E10" s="99">
        <v>50</v>
      </c>
      <c r="F10" s="567" t="s">
        <v>18</v>
      </c>
      <c r="G10" s="568"/>
      <c r="H10" s="533">
        <v>3.25</v>
      </c>
      <c r="I10" s="104">
        <v>1.1100000000000001</v>
      </c>
      <c r="J10" s="106"/>
      <c r="K10" s="138"/>
      <c r="L10" s="139"/>
      <c r="M10" s="139"/>
      <c r="N10" s="139"/>
      <c r="O10" s="139"/>
      <c r="P10" s="140"/>
      <c r="Q10" s="529">
        <v>5.0000000000000001E-3</v>
      </c>
      <c r="R10" s="533">
        <v>0</v>
      </c>
      <c r="S10" s="534">
        <f t="shared" si="0"/>
        <v>5.0000000000000001E-3</v>
      </c>
      <c r="T10" s="534">
        <f>U9</f>
        <v>442.36900000000003</v>
      </c>
      <c r="U10" s="529">
        <v>442.36399999999998</v>
      </c>
      <c r="V10" s="529">
        <f>W9</f>
        <v>445.61900000000003</v>
      </c>
      <c r="W10" s="529">
        <v>445.61399999999998</v>
      </c>
      <c r="X10" s="23" t="s">
        <v>19</v>
      </c>
      <c r="Y10" s="13"/>
      <c r="Z10" s="22">
        <f t="shared" ref="Z10" si="2">D11-C11</f>
        <v>1.0500000000000114</v>
      </c>
      <c r="AA10" s="6">
        <f t="shared" si="1"/>
        <v>1050.0000000000114</v>
      </c>
    </row>
    <row r="11" spans="1:27" s="6" customFormat="1" ht="36" customHeight="1">
      <c r="A11" s="532"/>
      <c r="B11" s="532"/>
      <c r="C11" s="534">
        <f t="shared" ref="C11:C16" si="3">D10</f>
        <v>384.05</v>
      </c>
      <c r="D11" s="534">
        <v>385.1</v>
      </c>
      <c r="E11" s="99">
        <f t="shared" ref="E11" si="4">AA10</f>
        <v>1050.0000000000114</v>
      </c>
      <c r="F11" s="534">
        <f>F9</f>
        <v>45.14</v>
      </c>
      <c r="G11" s="533">
        <v>11</v>
      </c>
      <c r="H11" s="533">
        <v>3.25</v>
      </c>
      <c r="I11" s="104">
        <v>1.1200000000000001</v>
      </c>
      <c r="J11" s="533" t="s">
        <v>21</v>
      </c>
      <c r="K11" s="529">
        <v>51.59</v>
      </c>
      <c r="L11" s="529">
        <v>22.718</v>
      </c>
      <c r="M11" s="529">
        <v>2.2709999999999999</v>
      </c>
      <c r="N11" s="529">
        <v>1.728</v>
      </c>
      <c r="O11" s="529">
        <v>0.876</v>
      </c>
      <c r="P11" s="529">
        <v>45.207999999999998</v>
      </c>
      <c r="Q11" s="174">
        <v>8.7999999999999995E-2</v>
      </c>
      <c r="R11" s="533">
        <v>0</v>
      </c>
      <c r="S11" s="534">
        <f t="shared" si="0"/>
        <v>8.7999999999999995E-2</v>
      </c>
      <c r="T11" s="534">
        <f t="shared" ref="T11" si="5">U10</f>
        <v>442.36399999999998</v>
      </c>
      <c r="U11" s="529">
        <v>442.27600000000001</v>
      </c>
      <c r="V11" s="529">
        <f t="shared" ref="V11" si="6">W10</f>
        <v>445.61399999999998</v>
      </c>
      <c r="W11" s="529">
        <v>445.52600000000001</v>
      </c>
      <c r="X11" s="670" t="s">
        <v>226</v>
      </c>
      <c r="Y11" s="51" t="s">
        <v>665</v>
      </c>
      <c r="Z11" s="22" t="e">
        <f>#REF!-#REF!</f>
        <v>#REF!</v>
      </c>
      <c r="AA11" s="6" t="e">
        <f t="shared" si="1"/>
        <v>#REF!</v>
      </c>
    </row>
    <row r="12" spans="1:27" s="6" customFormat="1" ht="13.5" customHeight="1">
      <c r="A12" s="535"/>
      <c r="B12" s="535"/>
      <c r="C12" s="534"/>
      <c r="D12" s="534"/>
      <c r="E12" s="99"/>
      <c r="F12" s="641"/>
      <c r="G12" s="642"/>
      <c r="H12" s="533"/>
      <c r="I12" s="104"/>
      <c r="J12" s="567"/>
      <c r="K12" s="581"/>
      <c r="L12" s="581"/>
      <c r="M12" s="581"/>
      <c r="N12" s="581"/>
      <c r="O12" s="581"/>
      <c r="P12" s="568"/>
      <c r="Q12" s="529"/>
      <c r="R12" s="533"/>
      <c r="S12" s="534"/>
      <c r="T12" s="534"/>
      <c r="U12" s="529"/>
      <c r="V12" s="529"/>
      <c r="W12" s="529"/>
      <c r="X12" s="751"/>
      <c r="Y12" s="13"/>
      <c r="Z12" s="22"/>
    </row>
    <row r="13" spans="1:27" s="6" customFormat="1" ht="13.5" customHeight="1">
      <c r="A13" s="535"/>
      <c r="B13" s="535"/>
      <c r="C13" s="534"/>
      <c r="D13" s="534"/>
      <c r="E13" s="99"/>
      <c r="F13" s="530"/>
      <c r="G13" s="531"/>
      <c r="H13" s="533"/>
      <c r="I13" s="104"/>
      <c r="J13" s="567"/>
      <c r="K13" s="581"/>
      <c r="L13" s="581"/>
      <c r="M13" s="581"/>
      <c r="N13" s="581"/>
      <c r="O13" s="581"/>
      <c r="P13" s="568"/>
      <c r="Q13" s="529"/>
      <c r="R13" s="533"/>
      <c r="S13" s="534"/>
      <c r="T13" s="534"/>
      <c r="U13" s="529"/>
      <c r="V13" s="529"/>
      <c r="W13" s="529"/>
      <c r="X13" s="671"/>
      <c r="Y13" s="13"/>
      <c r="Z13" s="22"/>
    </row>
    <row r="14" spans="1:27" s="6" customFormat="1" ht="27.95" customHeight="1">
      <c r="A14" s="535">
        <v>3</v>
      </c>
      <c r="B14" s="535"/>
      <c r="C14" s="534">
        <v>385.5</v>
      </c>
      <c r="D14" s="534">
        <v>385.55</v>
      </c>
      <c r="E14" s="99">
        <v>50</v>
      </c>
      <c r="F14" s="567" t="s">
        <v>18</v>
      </c>
      <c r="G14" s="568"/>
      <c r="H14" s="533">
        <v>3.25</v>
      </c>
      <c r="I14" s="528">
        <v>1.7</v>
      </c>
      <c r="J14" s="567" t="s">
        <v>666</v>
      </c>
      <c r="K14" s="581"/>
      <c r="L14" s="581"/>
      <c r="M14" s="581"/>
      <c r="N14" s="581"/>
      <c r="O14" s="581"/>
      <c r="P14" s="581"/>
      <c r="Q14" s="568"/>
      <c r="R14" s="533"/>
      <c r="S14" s="534"/>
      <c r="T14" s="534">
        <v>442.23200000000003</v>
      </c>
      <c r="U14" s="529">
        <v>441.52100000000002</v>
      </c>
      <c r="V14" s="529">
        <v>445.483</v>
      </c>
      <c r="W14" s="529">
        <v>445.37099999999998</v>
      </c>
      <c r="X14" s="23" t="s">
        <v>19</v>
      </c>
      <c r="Y14" s="13"/>
      <c r="Z14" s="22">
        <f t="shared" ref="Z14" si="7">D15-C15</f>
        <v>0.44999999999998863</v>
      </c>
      <c r="AA14" s="6">
        <f t="shared" si="1"/>
        <v>449.99999999998863</v>
      </c>
    </row>
    <row r="15" spans="1:27" s="6" customFormat="1" ht="45">
      <c r="A15" s="532"/>
      <c r="B15" s="532"/>
      <c r="C15" s="534">
        <f t="shared" si="3"/>
        <v>385.55</v>
      </c>
      <c r="D15" s="534">
        <v>386</v>
      </c>
      <c r="E15" s="99">
        <f t="shared" ref="E15" si="8">AA14</f>
        <v>449.99999999998863</v>
      </c>
      <c r="F15" s="534">
        <f>F9</f>
        <v>45.14</v>
      </c>
      <c r="G15" s="533">
        <v>6</v>
      </c>
      <c r="H15" s="533">
        <v>3.25</v>
      </c>
      <c r="I15" s="141">
        <v>1.1499999999999999</v>
      </c>
      <c r="J15" s="533" t="s">
        <v>224</v>
      </c>
      <c r="K15" s="529">
        <v>23.1</v>
      </c>
      <c r="L15" s="529">
        <v>13.7</v>
      </c>
      <c r="M15" s="529">
        <v>1.6859999999999999</v>
      </c>
      <c r="N15" s="529">
        <v>1.417</v>
      </c>
      <c r="O15" s="529">
        <v>2.032</v>
      </c>
      <c r="P15" s="529">
        <v>46.941000000000003</v>
      </c>
      <c r="Q15" s="529">
        <v>0.3</v>
      </c>
      <c r="R15" s="533">
        <v>0</v>
      </c>
      <c r="S15" s="534">
        <f t="shared" si="0"/>
        <v>0.3</v>
      </c>
      <c r="T15" s="534">
        <f t="shared" ref="T15:T16" si="9">U14</f>
        <v>441.52100000000002</v>
      </c>
      <c r="U15" s="529">
        <v>441.221</v>
      </c>
      <c r="V15" s="529">
        <f t="shared" ref="V15:V21" si="10">W14</f>
        <v>445.37099999999998</v>
      </c>
      <c r="W15" s="529">
        <v>445.07100000000003</v>
      </c>
      <c r="X15" s="23" t="s">
        <v>664</v>
      </c>
      <c r="Y15" s="51"/>
      <c r="Z15" s="22" t="e">
        <f>#REF!-#REF!</f>
        <v>#REF!</v>
      </c>
      <c r="AA15" s="6" t="e">
        <f t="shared" si="1"/>
        <v>#REF!</v>
      </c>
    </row>
    <row r="16" spans="1:27" s="6" customFormat="1" ht="27.95" customHeight="1">
      <c r="A16" s="535"/>
      <c r="B16" s="535"/>
      <c r="C16" s="534">
        <f t="shared" si="3"/>
        <v>386</v>
      </c>
      <c r="D16" s="534">
        <v>386.07499999999999</v>
      </c>
      <c r="E16" s="99">
        <v>75</v>
      </c>
      <c r="F16" s="567" t="s">
        <v>18</v>
      </c>
      <c r="G16" s="568"/>
      <c r="H16" s="533">
        <v>3.25</v>
      </c>
      <c r="I16" s="528">
        <v>1.97</v>
      </c>
      <c r="J16" s="567"/>
      <c r="K16" s="581"/>
      <c r="L16" s="581"/>
      <c r="M16" s="581"/>
      <c r="N16" s="581"/>
      <c r="O16" s="581"/>
      <c r="P16" s="568"/>
      <c r="Q16" s="529"/>
      <c r="R16" s="533">
        <v>0</v>
      </c>
      <c r="S16" s="534">
        <f t="shared" si="0"/>
        <v>0</v>
      </c>
      <c r="T16" s="534">
        <f t="shared" si="9"/>
        <v>441.221</v>
      </c>
      <c r="U16" s="529">
        <v>441.99099999999999</v>
      </c>
      <c r="V16" s="529">
        <f t="shared" si="10"/>
        <v>445.07100000000003</v>
      </c>
      <c r="W16" s="529">
        <v>445.24099999999999</v>
      </c>
      <c r="X16" s="23" t="s">
        <v>19</v>
      </c>
      <c r="Y16" s="13"/>
      <c r="Z16" s="22">
        <f t="shared" ref="Z16" si="11">D24-C24</f>
        <v>0</v>
      </c>
      <c r="AA16" s="6">
        <f t="shared" si="1"/>
        <v>0</v>
      </c>
    </row>
    <row r="17" spans="1:27" s="6" customFormat="1" ht="34.5" customHeight="1">
      <c r="A17" s="532"/>
      <c r="B17" s="532"/>
      <c r="C17" s="534">
        <f>D16</f>
        <v>386.07499999999999</v>
      </c>
      <c r="D17" s="534">
        <v>386.5</v>
      </c>
      <c r="E17" s="99">
        <v>425</v>
      </c>
      <c r="F17" s="534">
        <f>F9</f>
        <v>45.14</v>
      </c>
      <c r="G17" s="533">
        <v>11</v>
      </c>
      <c r="H17" s="533">
        <v>3.25</v>
      </c>
      <c r="I17" s="104">
        <v>1.1200000000000001</v>
      </c>
      <c r="J17" s="533" t="s">
        <v>21</v>
      </c>
      <c r="K17" s="529">
        <v>51.59</v>
      </c>
      <c r="L17" s="529">
        <v>22.718</v>
      </c>
      <c r="M17" s="529">
        <v>2.2709999999999999</v>
      </c>
      <c r="N17" s="529">
        <v>1.728</v>
      </c>
      <c r="O17" s="529">
        <v>0.876</v>
      </c>
      <c r="P17" s="529">
        <v>45.207999999999998</v>
      </c>
      <c r="Q17" s="529">
        <v>3.5000000000000003E-2</v>
      </c>
      <c r="R17" s="533">
        <v>0</v>
      </c>
      <c r="S17" s="534">
        <f t="shared" si="0"/>
        <v>3.5000000000000003E-2</v>
      </c>
      <c r="T17" s="534">
        <f>U16</f>
        <v>441.99099999999999</v>
      </c>
      <c r="U17" s="529">
        <v>441.95600000000002</v>
      </c>
      <c r="V17" s="529">
        <f>W16</f>
        <v>445.24099999999999</v>
      </c>
      <c r="W17" s="529">
        <v>445.20600000000002</v>
      </c>
      <c r="X17" s="752" t="s">
        <v>227</v>
      </c>
      <c r="Y17" s="51" t="s">
        <v>222</v>
      </c>
      <c r="Z17" s="22" t="e">
        <f>#REF!-#REF!</f>
        <v>#REF!</v>
      </c>
      <c r="AA17" s="6" t="e">
        <f t="shared" si="1"/>
        <v>#REF!</v>
      </c>
    </row>
    <row r="18" spans="1:27" s="6" customFormat="1" ht="22.5" customHeight="1">
      <c r="A18" s="532"/>
      <c r="B18" s="532"/>
      <c r="C18" s="534"/>
      <c r="D18" s="534"/>
      <c r="E18" s="99"/>
      <c r="F18" s="534"/>
      <c r="G18" s="533"/>
      <c r="H18" s="533"/>
      <c r="I18" s="104"/>
      <c r="J18" s="527"/>
      <c r="K18" s="525"/>
      <c r="L18" s="525"/>
      <c r="M18" s="525"/>
      <c r="N18" s="525"/>
      <c r="O18" s="525"/>
      <c r="P18" s="526"/>
      <c r="Q18" s="529"/>
      <c r="R18" s="533"/>
      <c r="S18" s="534"/>
      <c r="T18" s="534"/>
      <c r="U18" s="529"/>
      <c r="V18" s="529"/>
      <c r="W18" s="529"/>
      <c r="X18" s="753"/>
      <c r="Y18" s="51"/>
      <c r="Z18" s="22"/>
    </row>
    <row r="19" spans="1:27" s="6" customFormat="1" ht="35.25" customHeight="1">
      <c r="A19" s="532">
        <v>5</v>
      </c>
      <c r="B19" s="532"/>
      <c r="C19" s="534">
        <v>393</v>
      </c>
      <c r="D19" s="534">
        <v>393.4</v>
      </c>
      <c r="E19" s="99">
        <v>400</v>
      </c>
      <c r="F19" s="534">
        <f>F17</f>
        <v>45.14</v>
      </c>
      <c r="G19" s="533">
        <v>11</v>
      </c>
      <c r="H19" s="533">
        <v>3.25</v>
      </c>
      <c r="I19" s="104">
        <v>1.1200000000000001</v>
      </c>
      <c r="J19" s="533" t="s">
        <v>21</v>
      </c>
      <c r="K19" s="529">
        <v>51.59</v>
      </c>
      <c r="L19" s="529">
        <v>22.718</v>
      </c>
      <c r="M19" s="529">
        <v>2.2709999999999999</v>
      </c>
      <c r="N19" s="529">
        <v>1.728</v>
      </c>
      <c r="O19" s="529">
        <v>0.876</v>
      </c>
      <c r="P19" s="529">
        <v>45.207999999999998</v>
      </c>
      <c r="Q19" s="529">
        <v>3.3000000000000002E-2</v>
      </c>
      <c r="R19" s="533">
        <v>0</v>
      </c>
      <c r="S19" s="534">
        <f t="shared" si="0"/>
        <v>3.3000000000000002E-2</v>
      </c>
      <c r="T19" s="534">
        <v>441.41399999999999</v>
      </c>
      <c r="U19" s="529">
        <v>441.38099999999997</v>
      </c>
      <c r="V19" s="529">
        <v>444.66399999999999</v>
      </c>
      <c r="W19" s="529">
        <v>444.63099999999997</v>
      </c>
      <c r="X19" s="754"/>
      <c r="Y19" s="80" t="str">
        <f>Y17</f>
        <v>ALL SOILS,SDR &amp; HDR</v>
      </c>
      <c r="Z19" s="22" t="e">
        <f>#REF!-#REF!</f>
        <v>#REF!</v>
      </c>
      <c r="AA19" s="6" t="e">
        <f t="shared" si="1"/>
        <v>#REF!</v>
      </c>
    </row>
    <row r="20" spans="1:27" s="6" customFormat="1" ht="27.95" customHeight="1">
      <c r="A20" s="535"/>
      <c r="B20" s="532"/>
      <c r="C20" s="534">
        <f>D19</f>
        <v>393.4</v>
      </c>
      <c r="D20" s="534">
        <v>393.45</v>
      </c>
      <c r="E20" s="99">
        <v>50</v>
      </c>
      <c r="F20" s="743" t="s">
        <v>18</v>
      </c>
      <c r="G20" s="744"/>
      <c r="H20" s="533">
        <v>3.25</v>
      </c>
      <c r="I20" s="104">
        <v>1.1200000000000001</v>
      </c>
      <c r="J20" s="578"/>
      <c r="K20" s="580"/>
      <c r="L20" s="580"/>
      <c r="M20" s="580"/>
      <c r="N20" s="580"/>
      <c r="O20" s="580"/>
      <c r="P20" s="579"/>
      <c r="Q20" s="529">
        <v>4.0000000000000001E-3</v>
      </c>
      <c r="R20" s="533">
        <v>0</v>
      </c>
      <c r="S20" s="534">
        <f t="shared" si="0"/>
        <v>4.0000000000000001E-3</v>
      </c>
      <c r="T20" s="534">
        <f t="shared" ref="T20:T23" si="12">U19</f>
        <v>441.38099999999997</v>
      </c>
      <c r="U20" s="529">
        <v>441.37700000000001</v>
      </c>
      <c r="V20" s="529">
        <f t="shared" si="10"/>
        <v>444.63099999999997</v>
      </c>
      <c r="W20" s="529">
        <v>444.62700000000001</v>
      </c>
      <c r="X20" s="23"/>
      <c r="Y20" s="80"/>
      <c r="Z20" s="22" t="e">
        <f>#REF!-#REF!</f>
        <v>#REF!</v>
      </c>
      <c r="AA20" s="6" t="e">
        <f t="shared" si="1"/>
        <v>#REF!</v>
      </c>
    </row>
    <row r="21" spans="1:27" s="6" customFormat="1" ht="37.5" customHeight="1">
      <c r="A21" s="532">
        <v>6</v>
      </c>
      <c r="B21" s="532"/>
      <c r="C21" s="534">
        <f>D20</f>
        <v>393.45</v>
      </c>
      <c r="D21" s="534">
        <v>393.8</v>
      </c>
      <c r="E21" s="99">
        <v>350</v>
      </c>
      <c r="F21" s="534">
        <f>F19</f>
        <v>45.14</v>
      </c>
      <c r="G21" s="533">
        <v>10</v>
      </c>
      <c r="H21" s="533">
        <v>3.25</v>
      </c>
      <c r="I21" s="104">
        <v>1.1200000000000001</v>
      </c>
      <c r="J21" s="533" t="s">
        <v>23</v>
      </c>
      <c r="K21" s="529">
        <v>53.63</v>
      </c>
      <c r="L21" s="529">
        <v>24.533999999999999</v>
      </c>
      <c r="M21" s="529">
        <v>2.1859999999999999</v>
      </c>
      <c r="N21" s="529">
        <v>1.6839999999999999</v>
      </c>
      <c r="O21" s="529">
        <v>0.85399999999999998</v>
      </c>
      <c r="P21" s="529">
        <v>45.802999999999997</v>
      </c>
      <c r="Q21" s="529">
        <v>2.9000000000000001E-2</v>
      </c>
      <c r="R21" s="533">
        <v>0</v>
      </c>
      <c r="S21" s="534">
        <f t="shared" si="0"/>
        <v>2.9000000000000001E-2</v>
      </c>
      <c r="T21" s="534">
        <f t="shared" si="12"/>
        <v>441.37700000000001</v>
      </c>
      <c r="U21" s="529">
        <v>441.19799999999998</v>
      </c>
      <c r="V21" s="529">
        <f t="shared" si="10"/>
        <v>444.62700000000001</v>
      </c>
      <c r="W21" s="529">
        <v>444.44799999999998</v>
      </c>
      <c r="X21" s="23" t="s">
        <v>228</v>
      </c>
      <c r="Y21" s="80" t="s">
        <v>75</v>
      </c>
      <c r="Z21" s="22" t="e">
        <f>#REF!-#REF!</f>
        <v>#REF!</v>
      </c>
      <c r="AA21" s="6" t="e">
        <f t="shared" si="1"/>
        <v>#REF!</v>
      </c>
    </row>
    <row r="22" spans="1:27" s="6" customFormat="1" ht="27.95" customHeight="1">
      <c r="A22" s="535"/>
      <c r="B22" s="532"/>
      <c r="C22" s="534">
        <f>D21</f>
        <v>393.8</v>
      </c>
      <c r="D22" s="534">
        <v>393.85</v>
      </c>
      <c r="E22" s="99">
        <v>50</v>
      </c>
      <c r="F22" s="743" t="s">
        <v>18</v>
      </c>
      <c r="G22" s="744"/>
      <c r="H22" s="533">
        <v>3.25</v>
      </c>
      <c r="I22" s="104">
        <v>1.1200000000000001</v>
      </c>
      <c r="J22" s="578"/>
      <c r="K22" s="580"/>
      <c r="L22" s="580"/>
      <c r="M22" s="580"/>
      <c r="N22" s="580"/>
      <c r="O22" s="580"/>
      <c r="P22" s="579"/>
      <c r="Q22" s="529">
        <v>4.0000000000000001E-3</v>
      </c>
      <c r="R22" s="533">
        <v>0</v>
      </c>
      <c r="S22" s="534">
        <f t="shared" ref="S22:S23" si="13">Q22+R22</f>
        <v>4.0000000000000001E-3</v>
      </c>
      <c r="T22" s="534">
        <f t="shared" si="12"/>
        <v>441.19799999999998</v>
      </c>
      <c r="U22" s="529">
        <v>441.19400000000002</v>
      </c>
      <c r="V22" s="529">
        <f t="shared" ref="V22:V23" si="14">W21</f>
        <v>444.44799999999998</v>
      </c>
      <c r="W22" s="529">
        <v>444.44400000000002</v>
      </c>
      <c r="X22" s="23"/>
      <c r="Y22" s="80"/>
      <c r="Z22" s="22" t="e">
        <f>#REF!-#REF!</f>
        <v>#REF!</v>
      </c>
      <c r="AA22" s="6" t="e">
        <f t="shared" ref="AA22:AA23" si="15">Z22*1000</f>
        <v>#REF!</v>
      </c>
    </row>
    <row r="23" spans="1:27" s="6" customFormat="1" ht="53.25" customHeight="1">
      <c r="A23" s="532">
        <v>7</v>
      </c>
      <c r="B23" s="532"/>
      <c r="C23" s="534">
        <f>D22</f>
        <v>393.85</v>
      </c>
      <c r="D23" s="534">
        <v>394.65</v>
      </c>
      <c r="E23" s="99">
        <v>800</v>
      </c>
      <c r="F23" s="534">
        <f>F21</f>
        <v>45.14</v>
      </c>
      <c r="G23" s="533">
        <v>11</v>
      </c>
      <c r="H23" s="533">
        <v>3.25</v>
      </c>
      <c r="I23" s="104">
        <v>1.1200000000000001</v>
      </c>
      <c r="J23" s="533" t="s">
        <v>21</v>
      </c>
      <c r="K23" s="529">
        <v>51.59</v>
      </c>
      <c r="L23" s="529">
        <v>22.718</v>
      </c>
      <c r="M23" s="529">
        <v>2.2709999999999999</v>
      </c>
      <c r="N23" s="529">
        <v>1.728</v>
      </c>
      <c r="O23" s="529">
        <v>0.87629999999999997</v>
      </c>
      <c r="P23" s="529">
        <v>45.207999999999998</v>
      </c>
      <c r="Q23" s="529">
        <v>6.7000000000000004E-2</v>
      </c>
      <c r="R23" s="533">
        <v>0</v>
      </c>
      <c r="S23" s="534">
        <f t="shared" si="13"/>
        <v>6.7000000000000004E-2</v>
      </c>
      <c r="T23" s="534">
        <f t="shared" si="12"/>
        <v>441.19400000000002</v>
      </c>
      <c r="U23" s="529">
        <v>441.12700000000001</v>
      </c>
      <c r="V23" s="529">
        <f t="shared" si="14"/>
        <v>444.44400000000002</v>
      </c>
      <c r="W23" s="529">
        <v>444.37700000000001</v>
      </c>
      <c r="X23" s="23" t="s">
        <v>229</v>
      </c>
      <c r="Y23" s="80" t="s">
        <v>216</v>
      </c>
      <c r="Z23" s="22" t="e">
        <f>#REF!-#REF!</f>
        <v>#REF!</v>
      </c>
      <c r="AA23" s="6" t="e">
        <f t="shared" si="15"/>
        <v>#REF!</v>
      </c>
    </row>
    <row r="24" spans="1:27" s="6" customFormat="1" ht="21.75" customHeight="1">
      <c r="A24" s="7"/>
      <c r="B24" s="657" t="s">
        <v>102</v>
      </c>
      <c r="C24" s="657"/>
      <c r="D24" s="657"/>
      <c r="E24" s="657"/>
      <c r="F24" s="657"/>
      <c r="G24" s="657"/>
      <c r="H24" s="657"/>
      <c r="I24" s="657"/>
      <c r="J24" s="19"/>
      <c r="K24" s="18"/>
      <c r="L24" s="18"/>
      <c r="M24" s="18"/>
      <c r="N24" s="18"/>
      <c r="O24" s="18"/>
      <c r="P24" s="18"/>
      <c r="Q24" s="18"/>
      <c r="R24" s="18"/>
      <c r="S24" s="18"/>
      <c r="T24" s="18"/>
      <c r="U24" s="18"/>
      <c r="V24" s="18"/>
      <c r="W24" s="18"/>
      <c r="X24" s="18"/>
      <c r="Y24" s="12"/>
    </row>
    <row r="25" spans="1:27" s="6" customFormat="1" ht="21" customHeight="1">
      <c r="A25" s="7"/>
      <c r="B25" s="654" t="s">
        <v>230</v>
      </c>
      <c r="C25" s="654"/>
      <c r="D25" s="654"/>
      <c r="E25" s="654"/>
      <c r="F25" s="654"/>
      <c r="G25" s="654"/>
      <c r="H25" s="654"/>
      <c r="I25" s="654"/>
      <c r="J25" s="654"/>
      <c r="K25" s="654"/>
      <c r="L25" s="654"/>
      <c r="M25" s="654"/>
      <c r="N25" s="654"/>
      <c r="O25" s="654"/>
      <c r="P25" s="654"/>
      <c r="Q25" s="654"/>
      <c r="R25" s="654"/>
      <c r="S25" s="654"/>
      <c r="T25" s="654"/>
      <c r="U25" s="654"/>
      <c r="V25" s="654"/>
      <c r="W25" s="654"/>
      <c r="X25" s="654"/>
      <c r="Y25" s="654"/>
    </row>
    <row r="26" spans="1:27" s="6" customFormat="1" ht="32.25" customHeight="1">
      <c r="A26" s="7"/>
      <c r="B26" s="654" t="s">
        <v>231</v>
      </c>
      <c r="C26" s="654"/>
      <c r="D26" s="654"/>
      <c r="E26" s="654"/>
      <c r="F26" s="654"/>
      <c r="G26" s="654"/>
      <c r="H26" s="654"/>
      <c r="I26" s="654"/>
      <c r="J26" s="654"/>
      <c r="K26" s="654"/>
      <c r="L26" s="654"/>
      <c r="M26" s="654"/>
      <c r="N26" s="654"/>
      <c r="O26" s="654"/>
      <c r="P26" s="654"/>
      <c r="Q26" s="654"/>
      <c r="R26" s="654"/>
      <c r="S26" s="654"/>
      <c r="T26" s="654"/>
      <c r="U26" s="654"/>
      <c r="V26" s="654"/>
      <c r="W26" s="654"/>
      <c r="X26" s="654"/>
      <c r="Y26" s="654"/>
    </row>
    <row r="27" spans="1:27" s="6" customFormat="1" ht="21" customHeight="1">
      <c r="A27" s="7"/>
      <c r="B27" s="654" t="s">
        <v>232</v>
      </c>
      <c r="C27" s="654"/>
      <c r="D27" s="654"/>
      <c r="E27" s="654"/>
      <c r="F27" s="654"/>
      <c r="G27" s="654"/>
      <c r="H27" s="654"/>
      <c r="I27" s="654"/>
      <c r="J27" s="654"/>
      <c r="K27" s="654"/>
      <c r="L27" s="654"/>
      <c r="M27" s="654"/>
      <c r="N27" s="654"/>
      <c r="O27" s="654"/>
      <c r="P27" s="654"/>
      <c r="Q27" s="654"/>
      <c r="R27" s="654"/>
      <c r="S27" s="654"/>
      <c r="T27" s="654"/>
      <c r="U27" s="654"/>
      <c r="V27" s="654"/>
      <c r="W27" s="654"/>
      <c r="X27" s="654"/>
      <c r="Y27" s="654"/>
    </row>
    <row r="28" spans="1:27" s="6" customFormat="1" ht="31.5" customHeight="1">
      <c r="A28" s="7"/>
      <c r="B28" s="7"/>
      <c r="C28" s="566"/>
      <c r="D28" s="566"/>
      <c r="E28" s="566"/>
      <c r="F28" s="566"/>
      <c r="G28" s="16"/>
      <c r="H28" s="10"/>
      <c r="I28" s="30"/>
      <c r="J28" s="11"/>
      <c r="K28" s="66"/>
      <c r="L28" s="16"/>
      <c r="M28" s="577"/>
      <c r="N28" s="577"/>
      <c r="O28" s="16"/>
      <c r="P28" s="16"/>
      <c r="Q28" s="167"/>
      <c r="R28" s="167"/>
      <c r="S28" s="167"/>
      <c r="T28" s="167"/>
      <c r="U28" s="66"/>
      <c r="V28" s="66"/>
      <c r="W28" s="66"/>
      <c r="X28" s="66"/>
      <c r="Y28" s="12"/>
    </row>
    <row r="29" spans="1:27" s="6" customFormat="1" ht="32.1" customHeight="1">
      <c r="A29" s="7"/>
      <c r="B29" s="7"/>
      <c r="C29" s="66"/>
      <c r="D29" s="66"/>
      <c r="E29" s="9"/>
      <c r="F29" s="66"/>
      <c r="G29" s="10"/>
      <c r="H29" s="10"/>
      <c r="I29" s="30"/>
      <c r="J29" s="11"/>
      <c r="K29" s="646" t="s">
        <v>233</v>
      </c>
      <c r="L29" s="646"/>
      <c r="M29" s="646"/>
      <c r="N29" s="646"/>
      <c r="O29" s="646"/>
      <c r="P29" s="16"/>
      <c r="Q29" s="577" t="s">
        <v>383</v>
      </c>
      <c r="R29" s="577"/>
      <c r="S29" s="577"/>
      <c r="T29" s="577"/>
      <c r="U29" s="66"/>
      <c r="V29" s="66"/>
      <c r="W29" s="66"/>
      <c r="X29" s="66"/>
      <c r="Y29" s="12"/>
    </row>
    <row r="30" spans="1:27" s="6" customFormat="1" ht="32.1" customHeight="1">
      <c r="A30" s="7"/>
      <c r="B30" s="7"/>
      <c r="C30" s="66"/>
      <c r="D30" s="66"/>
      <c r="E30" s="9"/>
      <c r="F30" s="66"/>
      <c r="G30" s="10"/>
      <c r="H30" s="10"/>
      <c r="I30" s="30"/>
      <c r="J30" s="11"/>
      <c r="K30" s="646"/>
      <c r="L30" s="646"/>
      <c r="M30" s="646"/>
      <c r="N30" s="646"/>
      <c r="O30" s="646"/>
      <c r="P30" s="16"/>
      <c r="Q30" s="577"/>
      <c r="R30" s="577"/>
      <c r="S30" s="577"/>
      <c r="T30" s="577"/>
      <c r="U30" s="66"/>
      <c r="V30" s="66"/>
      <c r="W30" s="66"/>
      <c r="X30" s="66"/>
      <c r="Y30" s="12"/>
    </row>
    <row r="31" spans="1:27" s="6" customFormat="1" ht="50.25" customHeight="1">
      <c r="A31" s="7"/>
      <c r="B31" s="7"/>
      <c r="C31" s="66"/>
      <c r="D31" s="66"/>
      <c r="E31" s="9"/>
      <c r="F31" s="66"/>
      <c r="G31" s="10"/>
      <c r="H31" s="10"/>
      <c r="I31" s="66"/>
      <c r="J31" s="11" t="s">
        <v>22</v>
      </c>
      <c r="K31" s="646"/>
      <c r="L31" s="646"/>
      <c r="M31" s="646"/>
      <c r="N31" s="646"/>
      <c r="O31" s="646"/>
      <c r="P31" s="16"/>
      <c r="Q31" s="577"/>
      <c r="R31" s="577"/>
      <c r="S31" s="577"/>
      <c r="T31" s="577"/>
      <c r="U31" s="66"/>
      <c r="V31" s="66"/>
      <c r="W31" s="66"/>
      <c r="X31" s="66"/>
      <c r="Y31" s="12"/>
    </row>
    <row r="32" spans="1:27" s="6" customFormat="1" ht="32.1" customHeight="1">
      <c r="A32" s="7"/>
      <c r="B32" s="7"/>
      <c r="C32" s="66"/>
      <c r="D32" s="66"/>
      <c r="E32" s="9"/>
      <c r="F32" s="66"/>
      <c r="G32" s="10"/>
      <c r="H32" s="10"/>
      <c r="I32" s="66"/>
      <c r="J32" s="11" t="s">
        <v>15</v>
      </c>
      <c r="K32" s="66"/>
      <c r="L32" s="66"/>
      <c r="M32" s="66"/>
      <c r="N32" s="66"/>
      <c r="O32" s="66"/>
      <c r="P32" s="66"/>
      <c r="Q32" s="66"/>
      <c r="R32" s="66"/>
      <c r="S32" s="66"/>
      <c r="T32" s="66"/>
      <c r="U32" s="66"/>
      <c r="V32" s="66"/>
      <c r="W32" s="66"/>
      <c r="X32" s="66"/>
      <c r="Y32" s="12"/>
    </row>
    <row r="33" spans="1:25" s="6" customFormat="1" ht="32.1" customHeight="1">
      <c r="A33" s="7"/>
      <c r="B33" s="7"/>
      <c r="C33" s="66"/>
      <c r="D33" s="66"/>
      <c r="E33" s="9"/>
      <c r="F33" s="66"/>
      <c r="G33" s="10"/>
      <c r="H33" s="10"/>
      <c r="I33" s="66"/>
      <c r="J33" s="11"/>
      <c r="K33" s="66"/>
      <c r="L33" s="66"/>
      <c r="M33" s="66"/>
      <c r="N33" s="66"/>
      <c r="O33" s="66"/>
      <c r="P33" s="66"/>
      <c r="Q33" s="66"/>
      <c r="R33" s="66"/>
      <c r="S33" s="66"/>
      <c r="T33" s="66"/>
      <c r="U33" s="66"/>
      <c r="V33" s="66"/>
      <c r="W33" s="66"/>
      <c r="X33" s="66"/>
      <c r="Y33" s="12"/>
    </row>
    <row r="34" spans="1:25" s="6" customFormat="1" ht="32.1" customHeight="1">
      <c r="A34" s="7"/>
      <c r="B34" s="7"/>
      <c r="C34" s="66"/>
      <c r="D34" s="66"/>
      <c r="E34" s="9"/>
      <c r="F34" s="66"/>
      <c r="G34" s="10"/>
      <c r="H34" s="10"/>
      <c r="I34" s="66"/>
      <c r="J34" s="11"/>
      <c r="K34" s="66"/>
      <c r="L34" s="66"/>
      <c r="M34" s="66"/>
      <c r="N34" s="66"/>
      <c r="O34" s="66"/>
      <c r="P34" s="66"/>
      <c r="Q34" s="66"/>
      <c r="R34" s="66"/>
      <c r="S34" s="66"/>
      <c r="T34" s="66"/>
      <c r="U34" s="66"/>
      <c r="V34" s="66"/>
      <c r="W34" s="66"/>
      <c r="X34" s="66"/>
      <c r="Y34" s="12"/>
    </row>
    <row r="35" spans="1:25" s="6" customFormat="1" ht="32.1" customHeight="1">
      <c r="A35" s="7"/>
      <c r="B35" s="7"/>
      <c r="C35" s="66"/>
      <c r="D35" s="66"/>
      <c r="E35" s="9"/>
      <c r="F35" s="66"/>
      <c r="G35" s="10"/>
      <c r="H35" s="10"/>
      <c r="I35" s="66"/>
      <c r="J35" s="11"/>
      <c r="K35" s="66"/>
      <c r="L35" s="66"/>
      <c r="M35" s="66"/>
      <c r="N35" s="66"/>
      <c r="O35" s="66"/>
      <c r="P35" s="66"/>
      <c r="Q35" s="66"/>
      <c r="R35" s="66"/>
      <c r="S35" s="66"/>
      <c r="T35" s="66"/>
      <c r="U35" s="66"/>
      <c r="V35" s="66"/>
      <c r="W35" s="66"/>
      <c r="X35" s="66"/>
      <c r="Y35" s="12"/>
    </row>
    <row r="36" spans="1:25" s="6" customFormat="1" ht="32.1" customHeight="1">
      <c r="A36" s="7"/>
      <c r="B36" s="7"/>
      <c r="C36" s="66"/>
      <c r="D36" s="66"/>
      <c r="E36" s="9"/>
      <c r="F36" s="66"/>
      <c r="G36" s="10"/>
      <c r="H36" s="10"/>
      <c r="I36" s="66"/>
      <c r="J36" s="11"/>
      <c r="K36" s="66"/>
      <c r="L36" s="66"/>
      <c r="M36" s="66"/>
      <c r="N36" s="66"/>
      <c r="O36" s="66"/>
      <c r="P36" s="66"/>
      <c r="Q36" s="66"/>
      <c r="R36" s="66"/>
      <c r="S36" s="66"/>
      <c r="T36" s="66"/>
      <c r="U36" s="66"/>
      <c r="V36" s="66"/>
      <c r="W36" s="66"/>
      <c r="X36" s="66"/>
      <c r="Y36" s="12"/>
    </row>
    <row r="37" spans="1:25" s="6" customFormat="1" ht="32.1" customHeight="1">
      <c r="A37" s="7"/>
      <c r="B37" s="7"/>
      <c r="C37" s="66"/>
      <c r="D37" s="66"/>
      <c r="E37" s="9"/>
      <c r="F37" s="66"/>
      <c r="G37" s="10"/>
      <c r="H37" s="10"/>
      <c r="I37" s="66"/>
      <c r="J37" s="11"/>
      <c r="K37" s="66"/>
      <c r="L37" s="66"/>
      <c r="M37" s="66"/>
      <c r="N37" s="66"/>
      <c r="O37" s="66"/>
      <c r="P37" s="66"/>
      <c r="Q37" s="66"/>
      <c r="R37" s="66"/>
      <c r="S37" s="66"/>
      <c r="T37" s="66"/>
      <c r="U37" s="66"/>
      <c r="V37" s="66"/>
      <c r="W37" s="66"/>
      <c r="X37" s="66"/>
      <c r="Y37" s="12"/>
    </row>
    <row r="38" spans="1:25" s="6" customFormat="1" ht="32.1" customHeight="1">
      <c r="A38" s="7"/>
      <c r="B38" s="7"/>
      <c r="C38" s="66"/>
      <c r="D38" s="66"/>
      <c r="E38" s="9"/>
      <c r="F38" s="66"/>
      <c r="G38" s="10"/>
      <c r="H38" s="10"/>
      <c r="I38" s="66"/>
      <c r="J38" s="11"/>
      <c r="K38" s="66"/>
      <c r="L38" s="66"/>
      <c r="M38" s="66"/>
      <c r="N38" s="66"/>
      <c r="O38" s="66"/>
      <c r="P38" s="66"/>
      <c r="Q38" s="66"/>
      <c r="R38" s="66"/>
      <c r="S38" s="66"/>
      <c r="T38" s="66"/>
      <c r="U38" s="66"/>
      <c r="V38" s="66"/>
      <c r="W38" s="66"/>
      <c r="X38" s="66"/>
      <c r="Y38" s="12"/>
    </row>
    <row r="39" spans="1:25" s="6" customFormat="1" ht="32.1" customHeight="1">
      <c r="A39" s="7"/>
      <c r="B39" s="7"/>
      <c r="C39" s="66"/>
      <c r="D39" s="66"/>
      <c r="E39" s="9"/>
      <c r="F39" s="66"/>
      <c r="G39" s="10"/>
      <c r="H39" s="10"/>
      <c r="I39" s="66"/>
      <c r="J39" s="11"/>
      <c r="K39" s="66"/>
      <c r="L39" s="66"/>
      <c r="M39" s="66"/>
      <c r="N39" s="66"/>
      <c r="O39" s="66"/>
      <c r="P39" s="66"/>
      <c r="Q39" s="66"/>
      <c r="R39" s="66"/>
      <c r="S39" s="66"/>
      <c r="T39" s="66"/>
      <c r="U39" s="66"/>
      <c r="V39" s="66"/>
      <c r="W39" s="66"/>
      <c r="X39" s="66"/>
      <c r="Y39" s="12"/>
    </row>
    <row r="40" spans="1:25" s="6" customFormat="1" ht="32.1" customHeight="1">
      <c r="A40" s="7"/>
      <c r="B40" s="7"/>
      <c r="C40" s="66"/>
      <c r="D40" s="66"/>
      <c r="E40" s="9"/>
      <c r="F40" s="66"/>
      <c r="G40" s="10"/>
      <c r="H40" s="10"/>
      <c r="I40" s="66"/>
      <c r="J40" s="11"/>
      <c r="K40" s="66"/>
      <c r="L40" s="66"/>
      <c r="M40" s="66"/>
      <c r="N40" s="66"/>
      <c r="O40" s="66"/>
      <c r="P40" s="66"/>
      <c r="Q40" s="66"/>
      <c r="R40" s="66"/>
      <c r="S40" s="66"/>
      <c r="T40" s="66"/>
      <c r="U40" s="66"/>
      <c r="V40" s="66"/>
      <c r="W40" s="66"/>
      <c r="X40" s="66"/>
      <c r="Y40" s="12"/>
    </row>
    <row r="41" spans="1:25"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66"/>
      <c r="Y41" s="12"/>
    </row>
    <row r="42" spans="1:25" s="6" customFormat="1" ht="32.1" customHeight="1">
      <c r="A42" s="7"/>
      <c r="B42" s="7"/>
      <c r="C42" s="66"/>
      <c r="D42" s="66"/>
      <c r="E42" s="9"/>
      <c r="F42" s="66"/>
      <c r="G42" s="10"/>
      <c r="H42" s="10"/>
      <c r="I42" s="66"/>
      <c r="J42" s="11"/>
      <c r="K42" s="66"/>
      <c r="L42" s="66"/>
      <c r="M42" s="66"/>
      <c r="N42" s="66"/>
      <c r="O42" s="66"/>
      <c r="P42" s="66"/>
      <c r="Q42" s="66"/>
      <c r="R42" s="66"/>
      <c r="S42" s="66"/>
      <c r="T42" s="66"/>
      <c r="U42" s="66"/>
      <c r="V42" s="66"/>
      <c r="W42" s="66"/>
      <c r="X42" s="66"/>
      <c r="Y42" s="12"/>
    </row>
    <row r="43" spans="1:25" s="6" customFormat="1" ht="32.1" customHeight="1">
      <c r="A43" s="7"/>
      <c r="B43" s="7"/>
      <c r="C43" s="66"/>
      <c r="D43" s="66"/>
      <c r="E43" s="9"/>
      <c r="F43" s="66"/>
      <c r="G43" s="10"/>
      <c r="H43" s="10"/>
      <c r="I43" s="66"/>
      <c r="J43" s="11"/>
      <c r="K43" s="66"/>
      <c r="L43" s="66"/>
      <c r="M43" s="66"/>
      <c r="N43" s="66"/>
      <c r="O43" s="66"/>
      <c r="P43" s="66"/>
      <c r="Q43" s="66"/>
      <c r="R43" s="66"/>
      <c r="S43" s="66"/>
      <c r="T43" s="66"/>
      <c r="U43" s="66"/>
      <c r="V43" s="66"/>
      <c r="W43" s="66"/>
      <c r="X43" s="66"/>
      <c r="Y43" s="12"/>
    </row>
  </sheetData>
  <mergeCells count="35">
    <mergeCell ref="X17:X19"/>
    <mergeCell ref="C28:F28"/>
    <mergeCell ref="M28:N28"/>
    <mergeCell ref="F20:G20"/>
    <mergeCell ref="J20:P20"/>
    <mergeCell ref="B24:I24"/>
    <mergeCell ref="B25:Y25"/>
    <mergeCell ref="B26:Y26"/>
    <mergeCell ref="B27:Y27"/>
    <mergeCell ref="F22:G22"/>
    <mergeCell ref="J22:P22"/>
    <mergeCell ref="Q29:T31"/>
    <mergeCell ref="K29:O31"/>
    <mergeCell ref="F14:G14"/>
    <mergeCell ref="F16:G16"/>
    <mergeCell ref="J16:P16"/>
    <mergeCell ref="J14:Q14"/>
    <mergeCell ref="T6:U6"/>
    <mergeCell ref="V6:W6"/>
    <mergeCell ref="X6:Y7"/>
    <mergeCell ref="F10:G10"/>
    <mergeCell ref="F12:G12"/>
    <mergeCell ref="X11:X13"/>
    <mergeCell ref="J12:P12"/>
    <mergeCell ref="J13:P13"/>
    <mergeCell ref="A1:Y1"/>
    <mergeCell ref="A2:Y2"/>
    <mergeCell ref="A3:Y3"/>
    <mergeCell ref="A4:Y4"/>
    <mergeCell ref="A5:G5"/>
    <mergeCell ref="A6:A7"/>
    <mergeCell ref="B6:B7"/>
    <mergeCell ref="C6:E6"/>
    <mergeCell ref="F6:P6"/>
    <mergeCell ref="Q6:S6"/>
  </mergeCells>
  <printOptions horizontalCentered="1"/>
  <pageMargins left="0.39370078740157483" right="0.31496062992125984" top="0.51181102362204722" bottom="0.23622047244094491" header="0" footer="0"/>
  <pageSetup paperSize="9" scale="57" orientation="landscape" errors="blank" verticalDpi="360" r:id="rId1"/>
  <headerFooter alignWithMargins="0"/>
</worksheet>
</file>

<file path=xl/worksheets/sheet34.xml><?xml version="1.0" encoding="utf-8"?>
<worksheet xmlns="http://schemas.openxmlformats.org/spreadsheetml/2006/main" xmlns:r="http://schemas.openxmlformats.org/officeDocument/2006/relationships">
  <sheetPr>
    <tabColor rgb="FF92D050"/>
  </sheetPr>
  <dimension ref="A1:AA28"/>
  <sheetViews>
    <sheetView view="pageBreakPreview" zoomScale="70" zoomScaleSheetLayoutView="70" workbookViewId="0">
      <selection activeCell="K9" sqref="K9"/>
    </sheetView>
  </sheetViews>
  <sheetFormatPr defaultColWidth="9.140625" defaultRowHeight="12.75"/>
  <cols>
    <col min="1" max="1" width="4.42578125" style="1" customWidth="1"/>
    <col min="2" max="2" width="9" style="1" customWidth="1"/>
    <col min="3" max="3" width="9.140625" style="14" customWidth="1"/>
    <col min="4" max="4" width="10.5703125" style="14" customWidth="1"/>
    <col min="5" max="5" width="10.85546875" style="14" customWidth="1"/>
    <col min="6" max="6" width="11.28515625" style="1" customWidth="1"/>
    <col min="7" max="7" width="8" style="1" customWidth="1"/>
    <col min="8" max="8" width="7.42578125" style="1" customWidth="1"/>
    <col min="9" max="9" width="9.5703125" style="1" customWidth="1"/>
    <col min="10" max="10" width="8.28515625" style="1" customWidth="1"/>
    <col min="11" max="11" width="9" style="1" customWidth="1"/>
    <col min="12" max="12" width="9.85546875" style="1" customWidth="1"/>
    <col min="13" max="13" width="9.425781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25" style="1" customWidth="1"/>
    <col min="26"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198</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234</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7.25" customHeight="1">
      <c r="A5" s="575"/>
      <c r="B5" s="575"/>
      <c r="C5" s="575"/>
      <c r="D5" s="575"/>
      <c r="E5" s="575"/>
      <c r="F5" s="575"/>
      <c r="G5" s="575"/>
      <c r="H5" s="428"/>
      <c r="I5" s="428"/>
      <c r="J5" s="428"/>
      <c r="K5" s="428"/>
      <c r="L5" s="428"/>
      <c r="M5" s="428"/>
      <c r="N5" s="428"/>
      <c r="O5" s="428"/>
      <c r="P5" s="428"/>
      <c r="Q5" s="428"/>
      <c r="R5" s="428"/>
      <c r="S5" s="428"/>
      <c r="T5" s="428"/>
      <c r="U5" s="428"/>
      <c r="V5" s="428"/>
      <c r="W5" s="428"/>
      <c r="X5" s="428"/>
      <c r="Y5" s="428"/>
    </row>
    <row r="6" spans="1:27" s="4" customFormat="1" ht="21.75" customHeight="1">
      <c r="A6" s="601" t="s">
        <v>0</v>
      </c>
      <c r="B6" s="601" t="s">
        <v>95</v>
      </c>
      <c r="C6" s="594" t="s">
        <v>1</v>
      </c>
      <c r="D6" s="594"/>
      <c r="E6" s="594"/>
      <c r="F6" s="594" t="s">
        <v>2</v>
      </c>
      <c r="G6" s="594"/>
      <c r="H6" s="594"/>
      <c r="I6" s="594"/>
      <c r="J6" s="594"/>
      <c r="K6" s="594"/>
      <c r="L6" s="594"/>
      <c r="M6" s="594"/>
      <c r="N6" s="594"/>
      <c r="O6" s="594"/>
      <c r="P6" s="594"/>
      <c r="Q6" s="601" t="s">
        <v>37</v>
      </c>
      <c r="R6" s="601"/>
      <c r="S6" s="601"/>
      <c r="T6" s="599" t="s">
        <v>36</v>
      </c>
      <c r="U6" s="599"/>
      <c r="V6" s="599" t="s">
        <v>3</v>
      </c>
      <c r="W6" s="599"/>
      <c r="X6" s="599" t="s">
        <v>4</v>
      </c>
      <c r="Y6" s="599"/>
    </row>
    <row r="7" spans="1:27" s="4" customFormat="1" ht="50.25" customHeight="1">
      <c r="A7" s="601"/>
      <c r="B7" s="601"/>
      <c r="C7" s="429" t="s">
        <v>29</v>
      </c>
      <c r="D7" s="429" t="s">
        <v>5</v>
      </c>
      <c r="E7" s="429" t="s">
        <v>6</v>
      </c>
      <c r="F7" s="429" t="s">
        <v>7</v>
      </c>
      <c r="G7" s="429" t="s">
        <v>27</v>
      </c>
      <c r="H7" s="5" t="s">
        <v>8</v>
      </c>
      <c r="I7" s="67" t="s">
        <v>9</v>
      </c>
      <c r="J7" s="429" t="s">
        <v>10</v>
      </c>
      <c r="K7" s="67" t="s">
        <v>11</v>
      </c>
      <c r="L7" s="67" t="s">
        <v>12</v>
      </c>
      <c r="M7" s="67" t="s">
        <v>17</v>
      </c>
      <c r="N7" s="67" t="s">
        <v>13</v>
      </c>
      <c r="O7" s="67" t="s">
        <v>26</v>
      </c>
      <c r="P7" s="429" t="s">
        <v>14</v>
      </c>
      <c r="Q7" s="429" t="s">
        <v>35</v>
      </c>
      <c r="R7" s="429" t="s">
        <v>30</v>
      </c>
      <c r="S7" s="429" t="s">
        <v>25</v>
      </c>
      <c r="T7" s="67" t="s">
        <v>31</v>
      </c>
      <c r="U7" s="67" t="s">
        <v>32</v>
      </c>
      <c r="V7" s="67" t="s">
        <v>33</v>
      </c>
      <c r="W7" s="67" t="s">
        <v>34</v>
      </c>
      <c r="X7" s="599"/>
      <c r="Y7" s="599"/>
    </row>
    <row r="8" spans="1:27" s="4" customFormat="1" ht="25.5" customHeight="1">
      <c r="A8" s="429">
        <v>1</v>
      </c>
      <c r="B8" s="429"/>
      <c r="C8" s="429">
        <v>2</v>
      </c>
      <c r="D8" s="429">
        <v>3</v>
      </c>
      <c r="E8" s="429">
        <v>4</v>
      </c>
      <c r="F8" s="429">
        <v>5</v>
      </c>
      <c r="G8" s="429">
        <v>6</v>
      </c>
      <c r="H8" s="429">
        <v>7</v>
      </c>
      <c r="I8" s="429">
        <v>8</v>
      </c>
      <c r="J8" s="429">
        <v>9</v>
      </c>
      <c r="K8" s="429">
        <v>10</v>
      </c>
      <c r="L8" s="429">
        <v>11</v>
      </c>
      <c r="M8" s="429">
        <v>12</v>
      </c>
      <c r="N8" s="429">
        <v>13</v>
      </c>
      <c r="O8" s="429">
        <v>14</v>
      </c>
      <c r="P8" s="429">
        <v>15</v>
      </c>
      <c r="Q8" s="429">
        <v>16</v>
      </c>
      <c r="R8" s="429">
        <v>17</v>
      </c>
      <c r="S8" s="429">
        <v>18</v>
      </c>
      <c r="T8" s="429">
        <v>19</v>
      </c>
      <c r="U8" s="429">
        <v>20</v>
      </c>
      <c r="V8" s="429">
        <v>21</v>
      </c>
      <c r="W8" s="429">
        <v>22</v>
      </c>
      <c r="X8" s="429">
        <v>23</v>
      </c>
      <c r="Y8" s="429">
        <v>24</v>
      </c>
      <c r="Z8" s="22" t="e">
        <f>#REF!-#REF!</f>
        <v>#REF!</v>
      </c>
      <c r="AA8" s="6" t="e">
        <f>Z8*1000</f>
        <v>#REF!</v>
      </c>
    </row>
    <row r="9" spans="1:27" s="6" customFormat="1" ht="36" customHeight="1">
      <c r="A9" s="13">
        <v>1</v>
      </c>
      <c r="B9" s="13">
        <v>1</v>
      </c>
      <c r="C9" s="25">
        <v>394.7</v>
      </c>
      <c r="D9" s="25">
        <v>395.7</v>
      </c>
      <c r="E9" s="24">
        <v>1000</v>
      </c>
      <c r="F9" s="25">
        <v>45.14</v>
      </c>
      <c r="G9" s="23">
        <v>10.1</v>
      </c>
      <c r="H9" s="23">
        <v>3.25</v>
      </c>
      <c r="I9" s="60">
        <v>1.82</v>
      </c>
      <c r="J9" s="23" t="s">
        <v>16</v>
      </c>
      <c r="K9" s="28">
        <v>43.39</v>
      </c>
      <c r="L9" s="28">
        <v>19.292000000000002</v>
      </c>
      <c r="M9" s="28">
        <v>2.2490000000000001</v>
      </c>
      <c r="N9" s="28">
        <v>1.7170000000000001</v>
      </c>
      <c r="O9" s="28">
        <v>1.0529999999999999</v>
      </c>
      <c r="P9" s="28">
        <v>45.692</v>
      </c>
      <c r="Q9" s="28">
        <v>0.122</v>
      </c>
      <c r="R9" s="23">
        <v>0</v>
      </c>
      <c r="S9" s="25">
        <f t="shared" ref="S9" si="0">Q9+R9</f>
        <v>0.122</v>
      </c>
      <c r="T9" s="25">
        <v>441.12200000000001</v>
      </c>
      <c r="U9" s="28">
        <v>441</v>
      </c>
      <c r="V9" s="28">
        <v>444.37200000000001</v>
      </c>
      <c r="W9" s="28">
        <v>444.25</v>
      </c>
      <c r="X9" s="27" t="s">
        <v>38</v>
      </c>
      <c r="Y9" s="51" t="s">
        <v>235</v>
      </c>
      <c r="Z9" s="22" t="e">
        <f>#REF!-#REF!</f>
        <v>#REF!</v>
      </c>
      <c r="AA9" s="6" t="e">
        <f t="shared" ref="AA9" si="1">Z9*1000</f>
        <v>#REF!</v>
      </c>
    </row>
    <row r="10" spans="1:27" s="6" customFormat="1" ht="21.75" customHeight="1">
      <c r="A10" s="7"/>
      <c r="B10" s="657" t="s">
        <v>236</v>
      </c>
      <c r="C10" s="657"/>
      <c r="D10" s="657"/>
      <c r="E10" s="657"/>
      <c r="F10" s="657"/>
      <c r="G10" s="657"/>
      <c r="H10" s="657"/>
      <c r="I10" s="657"/>
      <c r="J10" s="19"/>
      <c r="K10" s="18"/>
      <c r="L10" s="18"/>
      <c r="M10" s="18"/>
      <c r="N10" s="18"/>
      <c r="O10" s="18"/>
      <c r="P10" s="18"/>
      <c r="Q10" s="18"/>
      <c r="R10" s="18"/>
      <c r="S10" s="18"/>
      <c r="T10" s="18"/>
      <c r="U10" s="18"/>
      <c r="V10" s="18"/>
      <c r="W10" s="18"/>
      <c r="X10" s="18"/>
      <c r="Y10" s="12"/>
    </row>
    <row r="11" spans="1:27" s="6" customFormat="1" ht="36" customHeight="1">
      <c r="A11" s="7"/>
      <c r="B11" s="745" t="s">
        <v>237</v>
      </c>
      <c r="C11" s="745"/>
      <c r="D11" s="745"/>
      <c r="E11" s="745"/>
      <c r="F11" s="745"/>
      <c r="G11" s="745"/>
      <c r="H11" s="745"/>
      <c r="I11" s="745"/>
      <c r="J11" s="745"/>
      <c r="K11" s="745"/>
      <c r="L11" s="745"/>
      <c r="M11" s="745"/>
      <c r="N11" s="745"/>
      <c r="O11" s="745"/>
      <c r="P11" s="745"/>
      <c r="Q11" s="745"/>
      <c r="R11" s="745"/>
      <c r="S11" s="745"/>
      <c r="T11" s="745"/>
      <c r="U11" s="745"/>
      <c r="V11" s="745"/>
      <c r="W11" s="745"/>
      <c r="X11" s="745"/>
      <c r="Y11" s="745"/>
    </row>
    <row r="12" spans="1:27" s="6" customFormat="1" ht="41.25" customHeight="1">
      <c r="A12" s="7"/>
      <c r="B12" s="745" t="s">
        <v>238</v>
      </c>
      <c r="C12" s="745"/>
      <c r="D12" s="745"/>
      <c r="E12" s="745"/>
      <c r="F12" s="745"/>
      <c r="G12" s="745"/>
      <c r="H12" s="745"/>
      <c r="I12" s="745"/>
      <c r="J12" s="745"/>
      <c r="K12" s="745"/>
      <c r="L12" s="745"/>
      <c r="M12" s="745"/>
      <c r="N12" s="745"/>
      <c r="O12" s="745"/>
      <c r="P12" s="745"/>
      <c r="Q12" s="745"/>
      <c r="R12" s="745"/>
      <c r="S12" s="745"/>
      <c r="T12" s="745"/>
      <c r="U12" s="745"/>
      <c r="V12" s="745"/>
      <c r="W12" s="745"/>
      <c r="X12" s="745"/>
      <c r="Y12" s="745"/>
    </row>
    <row r="13" spans="1:27" s="6" customFormat="1" ht="16.5" customHeight="1">
      <c r="A13" s="7"/>
      <c r="Q13" s="577" t="s">
        <v>240</v>
      </c>
      <c r="R13" s="577"/>
      <c r="S13" s="577"/>
      <c r="T13" s="577"/>
      <c r="U13" s="66"/>
      <c r="V13" s="66"/>
      <c r="W13" s="66"/>
      <c r="X13" s="66"/>
      <c r="Y13" s="12"/>
    </row>
    <row r="14" spans="1:27" s="6" customFormat="1" ht="32.1" customHeight="1">
      <c r="A14" s="7"/>
      <c r="B14" s="7"/>
      <c r="C14" s="66"/>
      <c r="D14" s="66"/>
      <c r="E14" s="9"/>
      <c r="F14" s="66"/>
      <c r="G14" s="10"/>
      <c r="H14" s="10"/>
      <c r="I14" s="30"/>
      <c r="J14" s="11"/>
      <c r="K14" s="66"/>
      <c r="L14" s="577" t="s">
        <v>239</v>
      </c>
      <c r="M14" s="577"/>
      <c r="N14" s="577"/>
      <c r="O14" s="577"/>
      <c r="P14" s="16"/>
      <c r="Q14" s="577"/>
      <c r="R14" s="577"/>
      <c r="S14" s="577"/>
      <c r="T14" s="577"/>
      <c r="U14" s="66"/>
      <c r="V14" s="66"/>
      <c r="W14" s="66"/>
      <c r="X14" s="66"/>
      <c r="Y14" s="12"/>
    </row>
    <row r="15" spans="1:27" s="6" customFormat="1" ht="32.1" customHeight="1">
      <c r="A15" s="7"/>
      <c r="B15" s="7"/>
      <c r="C15" s="66"/>
      <c r="D15" s="66"/>
      <c r="E15" s="9"/>
      <c r="F15" s="66"/>
      <c r="G15" s="10"/>
      <c r="H15" s="10"/>
      <c r="I15" s="30"/>
      <c r="J15" s="11"/>
      <c r="K15" s="66"/>
      <c r="L15" s="577"/>
      <c r="M15" s="577"/>
      <c r="N15" s="577"/>
      <c r="O15" s="577"/>
      <c r="P15" s="16"/>
      <c r="Q15" s="577"/>
      <c r="R15" s="577"/>
      <c r="S15" s="577"/>
      <c r="T15" s="577"/>
      <c r="U15" s="66"/>
      <c r="V15" s="66"/>
      <c r="W15" s="66"/>
      <c r="X15" s="66"/>
      <c r="Y15" s="12"/>
    </row>
    <row r="16" spans="1:27" s="6" customFormat="1" ht="44.25" customHeight="1">
      <c r="A16" s="7"/>
      <c r="B16" s="7"/>
      <c r="C16" s="66"/>
      <c r="D16" s="66"/>
      <c r="E16" s="9"/>
      <c r="F16" s="66"/>
      <c r="G16" s="10"/>
      <c r="H16" s="10"/>
      <c r="I16" s="66"/>
      <c r="J16" s="11" t="s">
        <v>22</v>
      </c>
      <c r="K16" s="66"/>
      <c r="L16" s="577"/>
      <c r="M16" s="577"/>
      <c r="N16" s="577"/>
      <c r="O16" s="577"/>
      <c r="P16" s="16"/>
      <c r="Q16" s="577"/>
      <c r="R16" s="577"/>
      <c r="S16" s="577"/>
      <c r="T16" s="577"/>
      <c r="U16" s="66"/>
      <c r="V16" s="66"/>
      <c r="W16" s="66"/>
      <c r="X16" s="66"/>
      <c r="Y16" s="12"/>
    </row>
    <row r="17" spans="1:25" s="6" customFormat="1" ht="32.1" customHeight="1">
      <c r="A17" s="7"/>
      <c r="B17" s="7"/>
      <c r="C17" s="66"/>
      <c r="D17" s="66"/>
      <c r="E17" s="9"/>
      <c r="F17" s="66"/>
      <c r="G17" s="10"/>
      <c r="H17" s="10"/>
      <c r="I17" s="66"/>
      <c r="J17" s="11" t="s">
        <v>15</v>
      </c>
      <c r="K17" s="66"/>
      <c r="L17" s="66"/>
      <c r="M17" s="66"/>
      <c r="N17" s="66"/>
      <c r="O17" s="66"/>
      <c r="P17" s="66"/>
      <c r="Q17" s="66"/>
      <c r="R17" s="66"/>
      <c r="S17" s="66"/>
      <c r="T17" s="66"/>
      <c r="U17" s="66"/>
      <c r="V17" s="66"/>
      <c r="W17" s="66"/>
      <c r="X17" s="66"/>
      <c r="Y17" s="12"/>
    </row>
    <row r="18" spans="1:25" s="6" customFormat="1" ht="32.1" customHeight="1">
      <c r="A18" s="7"/>
      <c r="B18" s="7"/>
      <c r="C18" s="66"/>
      <c r="D18" s="66"/>
      <c r="E18" s="9"/>
      <c r="F18" s="66"/>
      <c r="G18" s="10"/>
      <c r="H18" s="10"/>
      <c r="I18" s="66"/>
      <c r="J18" s="11"/>
      <c r="K18" s="66"/>
      <c r="L18" s="66"/>
      <c r="M18" s="66"/>
      <c r="N18" s="66"/>
      <c r="O18" s="66"/>
      <c r="P18" s="66"/>
      <c r="Q18" s="66"/>
      <c r="R18" s="66"/>
      <c r="S18" s="66"/>
      <c r="T18" s="66"/>
      <c r="U18" s="66"/>
      <c r="V18" s="66"/>
      <c r="W18" s="66"/>
      <c r="X18" s="66"/>
      <c r="Y18" s="12"/>
    </row>
    <row r="19" spans="1:25" s="6" customFormat="1" ht="32.1" customHeight="1">
      <c r="A19" s="7"/>
      <c r="B19" s="7"/>
      <c r="C19" s="66"/>
      <c r="D19" s="66"/>
      <c r="E19" s="9"/>
      <c r="F19" s="66"/>
      <c r="G19" s="10"/>
      <c r="H19" s="10"/>
      <c r="I19" s="66"/>
      <c r="J19" s="11"/>
      <c r="K19" s="66"/>
      <c r="L19" s="66"/>
      <c r="M19" s="66"/>
      <c r="N19" s="66"/>
      <c r="O19" s="66"/>
      <c r="P19" s="66"/>
      <c r="Q19" s="66"/>
      <c r="R19" s="66"/>
      <c r="S19" s="66"/>
      <c r="T19" s="66"/>
      <c r="U19" s="66"/>
      <c r="V19" s="66"/>
      <c r="W19" s="66"/>
      <c r="X19" s="66"/>
      <c r="Y19" s="12"/>
    </row>
    <row r="20" spans="1:25" s="6" customFormat="1" ht="32.1" customHeight="1">
      <c r="A20" s="7"/>
      <c r="B20" s="7"/>
      <c r="C20" s="66"/>
      <c r="D20" s="66"/>
      <c r="E20" s="9"/>
      <c r="F20" s="66"/>
      <c r="G20" s="10"/>
      <c r="H20" s="10"/>
      <c r="I20" s="66"/>
      <c r="J20" s="11"/>
      <c r="K20" s="66"/>
      <c r="L20" s="66"/>
      <c r="M20" s="66"/>
      <c r="N20" s="66"/>
      <c r="O20" s="66"/>
      <c r="P20" s="66"/>
      <c r="Q20" s="66"/>
      <c r="R20" s="66"/>
      <c r="S20" s="66"/>
      <c r="T20" s="66"/>
      <c r="U20" s="66"/>
      <c r="V20" s="66"/>
      <c r="W20" s="66"/>
      <c r="X20" s="66"/>
      <c r="Y20" s="12"/>
    </row>
    <row r="21" spans="1:25" s="6" customFormat="1" ht="32.1" customHeight="1">
      <c r="A21" s="7"/>
      <c r="B21" s="7"/>
      <c r="C21" s="66"/>
      <c r="D21" s="66"/>
      <c r="E21" s="9"/>
      <c r="F21" s="66"/>
      <c r="G21" s="10"/>
      <c r="H21" s="10"/>
      <c r="I21" s="66"/>
      <c r="J21" s="11"/>
      <c r="K21" s="66"/>
      <c r="L21" s="66"/>
      <c r="M21" s="66"/>
      <c r="N21" s="66"/>
      <c r="O21" s="66"/>
      <c r="P21" s="66"/>
      <c r="Q21" s="66"/>
      <c r="R21" s="66"/>
      <c r="S21" s="66"/>
      <c r="T21" s="66"/>
      <c r="U21" s="66"/>
      <c r="V21" s="66"/>
      <c r="W21" s="66"/>
      <c r="X21" s="66"/>
      <c r="Y21" s="12"/>
    </row>
    <row r="22" spans="1:25"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66"/>
      <c r="Y22" s="12"/>
    </row>
    <row r="23" spans="1:25"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66"/>
      <c r="Y23" s="12"/>
    </row>
    <row r="24" spans="1:25"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66"/>
      <c r="Y24" s="12"/>
    </row>
    <row r="25" spans="1:25"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66"/>
      <c r="Y25" s="12"/>
    </row>
    <row r="26" spans="1:25"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66"/>
      <c r="Y26" s="12"/>
    </row>
    <row r="27" spans="1:25"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66"/>
      <c r="Y27" s="12"/>
    </row>
    <row r="28" spans="1:25"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66"/>
      <c r="Y28" s="12"/>
    </row>
  </sheetData>
  <mergeCells count="18">
    <mergeCell ref="T6:U6"/>
    <mergeCell ref="V6:W6"/>
    <mergeCell ref="X6:Y7"/>
    <mergeCell ref="B10:I10"/>
    <mergeCell ref="Q13:T16"/>
    <mergeCell ref="L14:O16"/>
    <mergeCell ref="B11:Y11"/>
    <mergeCell ref="B12:Y12"/>
    <mergeCell ref="A1:Y1"/>
    <mergeCell ref="A2:Y2"/>
    <mergeCell ref="A3:Y3"/>
    <mergeCell ref="A4:Y4"/>
    <mergeCell ref="A5:G5"/>
    <mergeCell ref="A6:A7"/>
    <mergeCell ref="B6:B7"/>
    <mergeCell ref="C6:E6"/>
    <mergeCell ref="F6:P6"/>
    <mergeCell ref="Q6:S6"/>
  </mergeCells>
  <printOptions horizontalCentered="1"/>
  <pageMargins left="0.39370078740157483" right="0.23622047244094491" top="0.98425196850393704" bottom="0.51181102362204722" header="0" footer="0"/>
  <pageSetup paperSize="9" scale="54" orientation="landscape" errors="blank" verticalDpi="360" r:id="rId1"/>
  <headerFooter alignWithMargins="0"/>
</worksheet>
</file>

<file path=xl/worksheets/sheet35.xml><?xml version="1.0" encoding="utf-8"?>
<worksheet xmlns="http://schemas.openxmlformats.org/spreadsheetml/2006/main" xmlns:r="http://schemas.openxmlformats.org/officeDocument/2006/relationships">
  <sheetPr>
    <tabColor rgb="FF92D050"/>
  </sheetPr>
  <dimension ref="A1:AT42"/>
  <sheetViews>
    <sheetView view="pageBreakPreview" topLeftCell="A7" zoomScale="70" zoomScaleSheetLayoutView="70" workbookViewId="0">
      <selection activeCell="Y28" sqref="Y28"/>
    </sheetView>
  </sheetViews>
  <sheetFormatPr defaultColWidth="9.140625" defaultRowHeight="12.75"/>
  <cols>
    <col min="1" max="1" width="5.7109375" style="333" customWidth="1"/>
    <col min="2" max="2" width="7.7109375" style="333" customWidth="1"/>
    <col min="3" max="3" width="7.42578125" style="333" customWidth="1"/>
    <col min="4" max="4" width="8.42578125" style="334" customWidth="1"/>
    <col min="5" max="5" width="8.7109375" style="334" customWidth="1"/>
    <col min="6" max="6" width="10.85546875" style="334" customWidth="1"/>
    <col min="7" max="7" width="12.5703125" style="333" customWidth="1"/>
    <col min="8" max="8" width="10.7109375" style="333" customWidth="1"/>
    <col min="9" max="9" width="7.42578125" style="333" customWidth="1"/>
    <col min="10" max="10" width="7.5703125" style="333" customWidth="1"/>
    <col min="11" max="11" width="10.5703125" style="333" customWidth="1"/>
    <col min="12" max="12" width="8.42578125" style="335" customWidth="1"/>
    <col min="13" max="13" width="8" style="333" customWidth="1"/>
    <col min="14" max="14" width="9" style="333" customWidth="1"/>
    <col min="15" max="15" width="9.140625" style="333" customWidth="1"/>
    <col min="16" max="16" width="8.28515625" style="333" customWidth="1"/>
    <col min="17" max="17" width="8" style="333" customWidth="1"/>
    <col min="18" max="18" width="11.28515625" style="333" customWidth="1"/>
    <col min="19" max="19" width="13.28515625" style="333" customWidth="1"/>
    <col min="20" max="20" width="9" style="333" customWidth="1"/>
    <col min="21" max="21" width="9.28515625" style="333" customWidth="1"/>
    <col min="22" max="22" width="8.140625" style="333" customWidth="1"/>
    <col min="23" max="26" width="10.5703125" style="333" customWidth="1"/>
    <col min="27" max="27" width="6.28515625" style="333" customWidth="1"/>
    <col min="28" max="16384" width="9.140625" style="333"/>
  </cols>
  <sheetData>
    <row r="1" spans="1:46" s="314" customFormat="1" ht="24"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row>
    <row r="2" spans="1:46" s="314" customFormat="1" ht="17.25" customHeight="1">
      <c r="A2" s="726" t="s">
        <v>20</v>
      </c>
      <c r="B2" s="726"/>
      <c r="C2" s="726"/>
      <c r="D2" s="726"/>
      <c r="E2" s="726"/>
      <c r="F2" s="726"/>
      <c r="G2" s="726"/>
      <c r="H2" s="726"/>
      <c r="I2" s="726"/>
      <c r="J2" s="726"/>
      <c r="K2" s="726"/>
      <c r="L2" s="726"/>
      <c r="M2" s="726"/>
      <c r="N2" s="726"/>
      <c r="O2" s="726"/>
      <c r="P2" s="726"/>
      <c r="Q2" s="726"/>
      <c r="R2" s="726"/>
      <c r="S2" s="726"/>
      <c r="T2" s="726"/>
      <c r="U2" s="726"/>
      <c r="V2" s="726"/>
      <c r="W2" s="726"/>
      <c r="X2" s="726"/>
      <c r="Y2" s="726"/>
      <c r="Z2" s="726"/>
      <c r="AA2" s="726"/>
    </row>
    <row r="3" spans="1:46" s="15" customFormat="1" ht="15.75" customHeight="1">
      <c r="A3" s="726" t="s">
        <v>512</v>
      </c>
      <c r="B3" s="726"/>
      <c r="C3" s="726"/>
      <c r="D3" s="726"/>
      <c r="E3" s="726"/>
      <c r="F3" s="726"/>
      <c r="G3" s="726"/>
      <c r="H3" s="726"/>
      <c r="I3" s="726"/>
      <c r="J3" s="726"/>
      <c r="K3" s="726"/>
      <c r="L3" s="726"/>
      <c r="M3" s="726"/>
      <c r="N3" s="726"/>
      <c r="O3" s="726"/>
      <c r="P3" s="726"/>
      <c r="Q3" s="726"/>
      <c r="R3" s="726"/>
      <c r="S3" s="726"/>
      <c r="T3" s="726"/>
      <c r="U3" s="726"/>
      <c r="V3" s="726"/>
      <c r="W3" s="726"/>
      <c r="X3" s="726"/>
      <c r="Y3" s="726"/>
      <c r="Z3" s="726"/>
      <c r="AA3" s="726"/>
      <c r="AB3" s="85"/>
      <c r="AC3" s="85"/>
      <c r="AD3" s="85"/>
      <c r="AE3" s="85"/>
      <c r="AF3" s="85"/>
      <c r="AG3" s="85"/>
      <c r="AH3" s="85"/>
      <c r="AI3" s="85"/>
      <c r="AJ3" s="85"/>
      <c r="AK3" s="85"/>
      <c r="AL3" s="85"/>
      <c r="AM3" s="85"/>
      <c r="AN3" s="85"/>
      <c r="AO3" s="85"/>
      <c r="AP3" s="85"/>
      <c r="AQ3" s="85"/>
      <c r="AR3" s="85"/>
      <c r="AS3" s="85"/>
      <c r="AT3" s="85"/>
    </row>
    <row r="4" spans="1:46" s="3" customFormat="1" ht="21.95" customHeight="1">
      <c r="A4" s="572" t="s">
        <v>513</v>
      </c>
      <c r="B4" s="572"/>
      <c r="C4" s="572"/>
      <c r="D4" s="572"/>
      <c r="E4" s="572"/>
      <c r="F4" s="572"/>
      <c r="G4" s="572"/>
      <c r="H4" s="572"/>
      <c r="I4" s="572"/>
      <c r="J4" s="572"/>
      <c r="K4" s="572"/>
      <c r="L4" s="572"/>
      <c r="M4" s="572"/>
      <c r="N4" s="572"/>
      <c r="O4" s="572"/>
      <c r="P4" s="572"/>
      <c r="Q4" s="572"/>
      <c r="R4" s="572"/>
      <c r="S4" s="572"/>
      <c r="T4" s="572"/>
      <c r="U4" s="572"/>
      <c r="V4" s="572"/>
      <c r="W4" s="572"/>
      <c r="X4" s="572"/>
      <c r="Y4" s="572"/>
      <c r="Z4" s="572"/>
      <c r="AA4" s="572"/>
    </row>
    <row r="5" spans="1:46" s="4" customFormat="1" ht="21.75" customHeight="1">
      <c r="A5" s="571" t="s">
        <v>0</v>
      </c>
      <c r="B5" s="571" t="s">
        <v>28</v>
      </c>
      <c r="C5" s="571" t="s">
        <v>514</v>
      </c>
      <c r="D5" s="571" t="s">
        <v>1</v>
      </c>
      <c r="E5" s="571"/>
      <c r="F5" s="571"/>
      <c r="G5" s="571" t="s">
        <v>2</v>
      </c>
      <c r="H5" s="571"/>
      <c r="I5" s="571"/>
      <c r="J5" s="571"/>
      <c r="K5" s="571"/>
      <c r="L5" s="571"/>
      <c r="M5" s="571"/>
      <c r="N5" s="571"/>
      <c r="O5" s="571"/>
      <c r="P5" s="571"/>
      <c r="Q5" s="571"/>
      <c r="R5" s="571"/>
      <c r="S5" s="571"/>
      <c r="T5" s="571" t="s">
        <v>37</v>
      </c>
      <c r="U5" s="571"/>
      <c r="V5" s="571"/>
      <c r="W5" s="574" t="s">
        <v>36</v>
      </c>
      <c r="X5" s="574"/>
      <c r="Y5" s="574" t="s">
        <v>3</v>
      </c>
      <c r="Z5" s="574"/>
      <c r="AA5" s="574" t="s">
        <v>4</v>
      </c>
    </row>
    <row r="6" spans="1:46" s="4" customFormat="1" ht="86.25" customHeight="1">
      <c r="A6" s="571"/>
      <c r="B6" s="571"/>
      <c r="C6" s="571"/>
      <c r="D6" s="309" t="s">
        <v>29</v>
      </c>
      <c r="E6" s="309" t="s">
        <v>265</v>
      </c>
      <c r="F6" s="309" t="s">
        <v>6</v>
      </c>
      <c r="G6" s="309" t="s">
        <v>7</v>
      </c>
      <c r="H6" s="309" t="s">
        <v>27</v>
      </c>
      <c r="I6" s="87" t="s">
        <v>8</v>
      </c>
      <c r="J6" s="755" t="s">
        <v>9</v>
      </c>
      <c r="K6" s="755"/>
      <c r="L6" s="571" t="s">
        <v>10</v>
      </c>
      <c r="M6" s="571"/>
      <c r="N6" s="88" t="s">
        <v>11</v>
      </c>
      <c r="O6" s="88" t="s">
        <v>12</v>
      </c>
      <c r="P6" s="88" t="s">
        <v>17</v>
      </c>
      <c r="Q6" s="88" t="s">
        <v>13</v>
      </c>
      <c r="R6" s="88" t="s">
        <v>26</v>
      </c>
      <c r="S6" s="309" t="s">
        <v>14</v>
      </c>
      <c r="T6" s="309" t="s">
        <v>35</v>
      </c>
      <c r="U6" s="309" t="s">
        <v>30</v>
      </c>
      <c r="V6" s="309" t="s">
        <v>25</v>
      </c>
      <c r="W6" s="88" t="s">
        <v>31</v>
      </c>
      <c r="X6" s="88" t="s">
        <v>32</v>
      </c>
      <c r="Y6" s="88" t="s">
        <v>33</v>
      </c>
      <c r="Z6" s="88" t="s">
        <v>34</v>
      </c>
      <c r="AA6" s="574"/>
    </row>
    <row r="7" spans="1:46" s="4" customFormat="1" ht="21" customHeight="1">
      <c r="A7" s="312">
        <v>1</v>
      </c>
      <c r="B7" s="312">
        <v>2</v>
      </c>
      <c r="C7" s="312">
        <v>3</v>
      </c>
      <c r="D7" s="312">
        <v>4</v>
      </c>
      <c r="E7" s="312">
        <v>5</v>
      </c>
      <c r="F7" s="312">
        <v>6</v>
      </c>
      <c r="G7" s="312">
        <v>7</v>
      </c>
      <c r="H7" s="312">
        <v>8</v>
      </c>
      <c r="I7" s="312">
        <v>9</v>
      </c>
      <c r="J7" s="312">
        <v>10</v>
      </c>
      <c r="K7" s="312">
        <v>11</v>
      </c>
      <c r="L7" s="315"/>
      <c r="M7" s="312"/>
      <c r="N7" s="312">
        <v>10</v>
      </c>
      <c r="O7" s="312">
        <v>11</v>
      </c>
      <c r="P7" s="312">
        <v>12</v>
      </c>
      <c r="Q7" s="312">
        <v>13</v>
      </c>
      <c r="R7" s="312">
        <v>14</v>
      </c>
      <c r="S7" s="312">
        <v>15</v>
      </c>
      <c r="T7" s="312">
        <v>16</v>
      </c>
      <c r="U7" s="312">
        <v>17</v>
      </c>
      <c r="V7" s="312">
        <v>18</v>
      </c>
      <c r="W7" s="312">
        <v>19</v>
      </c>
      <c r="X7" s="312">
        <v>20</v>
      </c>
      <c r="Y7" s="312">
        <v>21</v>
      </c>
      <c r="Z7" s="312">
        <v>22</v>
      </c>
      <c r="AA7" s="548">
        <v>23</v>
      </c>
      <c r="AB7" s="22"/>
      <c r="AC7" s="6"/>
    </row>
    <row r="8" spans="1:46" s="6" customFormat="1" ht="30.95" customHeight="1">
      <c r="A8" s="180">
        <v>1</v>
      </c>
      <c r="B8" s="756" t="s">
        <v>515</v>
      </c>
      <c r="C8" s="176">
        <v>1</v>
      </c>
      <c r="D8" s="316">
        <v>0</v>
      </c>
      <c r="E8" s="316">
        <v>0.15</v>
      </c>
      <c r="F8" s="317">
        <f>(E8-D8)*1000</f>
        <v>150</v>
      </c>
      <c r="G8" s="316">
        <v>18.18</v>
      </c>
      <c r="H8" s="318">
        <v>4.4000000000000004</v>
      </c>
      <c r="I8" s="318">
        <v>2.2000000000000002</v>
      </c>
      <c r="J8" s="319" t="s">
        <v>670</v>
      </c>
      <c r="K8" s="317">
        <v>4000</v>
      </c>
      <c r="L8" s="320">
        <v>1.5</v>
      </c>
      <c r="M8" s="317" t="s">
        <v>517</v>
      </c>
      <c r="N8" s="316">
        <v>16.940000000000001</v>
      </c>
      <c r="O8" s="316">
        <v>12.332000000000001</v>
      </c>
      <c r="P8" s="316">
        <v>1.3740000000000001</v>
      </c>
      <c r="Q8" s="316">
        <v>1.236</v>
      </c>
      <c r="R8" s="316">
        <v>1.085</v>
      </c>
      <c r="S8" s="316">
        <v>18.388000000000002</v>
      </c>
      <c r="T8" s="316">
        <v>3.6999999999999998E-2</v>
      </c>
      <c r="U8" s="317">
        <v>0</v>
      </c>
      <c r="V8" s="316">
        <v>3.6999999999999998E-2</v>
      </c>
      <c r="W8" s="316">
        <v>451.56</v>
      </c>
      <c r="X8" s="316">
        <v>451.52300000000002</v>
      </c>
      <c r="Y8" s="316">
        <v>453.76</v>
      </c>
      <c r="Z8" s="316">
        <v>453.72300000000001</v>
      </c>
      <c r="AA8" s="556"/>
      <c r="AB8" s="22"/>
    </row>
    <row r="9" spans="1:46" s="6" customFormat="1" ht="30.95" customHeight="1">
      <c r="A9" s="180">
        <v>2</v>
      </c>
      <c r="B9" s="756"/>
      <c r="C9" s="176"/>
      <c r="D9" s="316">
        <v>0.15</v>
      </c>
      <c r="E9" s="316">
        <v>0.2</v>
      </c>
      <c r="F9" s="317">
        <f t="shared" ref="F9:F20" si="0">(E9-D9)*1000</f>
        <v>50.000000000000014</v>
      </c>
      <c r="G9" s="757" t="s">
        <v>18</v>
      </c>
      <c r="H9" s="757"/>
      <c r="I9" s="318">
        <v>2.2000000000000002</v>
      </c>
      <c r="J9" s="319"/>
      <c r="K9" s="317">
        <v>4000</v>
      </c>
      <c r="L9" s="320"/>
      <c r="M9" s="317"/>
      <c r="N9" s="316"/>
      <c r="O9" s="316"/>
      <c r="P9" s="316"/>
      <c r="Q9" s="316"/>
      <c r="R9" s="316"/>
      <c r="S9" s="316"/>
      <c r="T9" s="316">
        <v>1.2999999999999999E-2</v>
      </c>
      <c r="U9" s="317">
        <v>0</v>
      </c>
      <c r="V9" s="316">
        <v>1.2999999999999999E-2</v>
      </c>
      <c r="W9" s="316">
        <v>451.52300000000002</v>
      </c>
      <c r="X9" s="316">
        <v>451.51</v>
      </c>
      <c r="Y9" s="316">
        <v>453.72300000000001</v>
      </c>
      <c r="Z9" s="316">
        <v>453.71</v>
      </c>
      <c r="AA9" s="556"/>
      <c r="AB9" s="22"/>
    </row>
    <row r="10" spans="1:46" s="6" customFormat="1" ht="30.95" customHeight="1">
      <c r="A10" s="180">
        <v>3</v>
      </c>
      <c r="B10" s="756"/>
      <c r="C10" s="176">
        <v>2</v>
      </c>
      <c r="D10" s="316">
        <f>E9</f>
        <v>0.2</v>
      </c>
      <c r="E10" s="316">
        <v>0.9</v>
      </c>
      <c r="F10" s="317">
        <f t="shared" si="0"/>
        <v>700</v>
      </c>
      <c r="G10" s="316">
        <v>18.18</v>
      </c>
      <c r="H10" s="318">
        <v>5</v>
      </c>
      <c r="I10" s="318">
        <v>2.2000000000000002</v>
      </c>
      <c r="J10" s="319" t="s">
        <v>670</v>
      </c>
      <c r="K10" s="317">
        <v>3600</v>
      </c>
      <c r="L10" s="320">
        <v>1</v>
      </c>
      <c r="M10" s="317" t="s">
        <v>517</v>
      </c>
      <c r="N10" s="316">
        <v>15.84</v>
      </c>
      <c r="O10" s="316">
        <v>11.223000000000001</v>
      </c>
      <c r="P10" s="316">
        <v>1.41</v>
      </c>
      <c r="Q10" s="316">
        <v>1.258</v>
      </c>
      <c r="R10" s="316">
        <v>1.165</v>
      </c>
      <c r="S10" s="316">
        <v>18.45</v>
      </c>
      <c r="T10" s="316">
        <v>0.19400000000000001</v>
      </c>
      <c r="U10" s="317">
        <v>0</v>
      </c>
      <c r="V10" s="316">
        <v>0.19400000000000001</v>
      </c>
      <c r="W10" s="316">
        <f>X9</f>
        <v>451.51</v>
      </c>
      <c r="X10" s="316">
        <v>451.31599999999997</v>
      </c>
      <c r="Y10" s="316">
        <f>Z9</f>
        <v>453.71</v>
      </c>
      <c r="Z10" s="316">
        <v>453.51600000000002</v>
      </c>
      <c r="AA10" s="556"/>
      <c r="AB10" s="22"/>
    </row>
    <row r="11" spans="1:46" s="6" customFormat="1" ht="30.95" customHeight="1">
      <c r="A11" s="180">
        <v>4</v>
      </c>
      <c r="B11" s="756"/>
      <c r="C11" s="176"/>
      <c r="D11" s="316">
        <f t="shared" ref="D11:D20" si="1">E10</f>
        <v>0.9</v>
      </c>
      <c r="E11" s="316">
        <v>0.95</v>
      </c>
      <c r="F11" s="317">
        <f t="shared" si="0"/>
        <v>49.999999999999936</v>
      </c>
      <c r="G11" s="757" t="s">
        <v>18</v>
      </c>
      <c r="H11" s="757"/>
      <c r="I11" s="318">
        <v>2.2000000000000002</v>
      </c>
      <c r="J11" s="319"/>
      <c r="K11" s="317">
        <v>3600</v>
      </c>
      <c r="L11" s="320"/>
      <c r="M11" s="317"/>
      <c r="N11" s="316"/>
      <c r="O11" s="316"/>
      <c r="P11" s="316"/>
      <c r="Q11" s="316"/>
      <c r="R11" s="316"/>
      <c r="S11" s="316"/>
      <c r="T11" s="316">
        <v>1.4E-2</v>
      </c>
      <c r="U11" s="317">
        <v>0</v>
      </c>
      <c r="V11" s="316">
        <v>1.4E-2</v>
      </c>
      <c r="W11" s="316">
        <f t="shared" ref="W11:W19" si="2">X10</f>
        <v>451.31599999999997</v>
      </c>
      <c r="X11" s="316">
        <v>451.30200000000002</v>
      </c>
      <c r="Y11" s="316">
        <f t="shared" ref="Y11:Y19" si="3">Z10</f>
        <v>453.51600000000002</v>
      </c>
      <c r="Z11" s="316">
        <v>453.50200000000001</v>
      </c>
      <c r="AA11" s="556"/>
      <c r="AB11" s="22"/>
    </row>
    <row r="12" spans="1:46" s="6" customFormat="1" ht="30.95" customHeight="1">
      <c r="A12" s="180">
        <v>5</v>
      </c>
      <c r="B12" s="756"/>
      <c r="C12" s="176">
        <v>3</v>
      </c>
      <c r="D12" s="316">
        <f t="shared" si="1"/>
        <v>0.95</v>
      </c>
      <c r="E12" s="316">
        <v>1.2250000000000001</v>
      </c>
      <c r="F12" s="317">
        <f t="shared" si="0"/>
        <v>275.00000000000011</v>
      </c>
      <c r="G12" s="316">
        <v>18.18</v>
      </c>
      <c r="H12" s="318">
        <v>5.8</v>
      </c>
      <c r="I12" s="318">
        <v>2.2000000000000002</v>
      </c>
      <c r="J12" s="319" t="str">
        <f>J10</f>
        <v>1 In</v>
      </c>
      <c r="K12" s="317">
        <v>3300</v>
      </c>
      <c r="L12" s="320">
        <v>0.5</v>
      </c>
      <c r="M12" s="317" t="s">
        <v>517</v>
      </c>
      <c r="N12" s="316">
        <v>15.18</v>
      </c>
      <c r="O12" s="316">
        <v>10.718999999999999</v>
      </c>
      <c r="P12" s="316">
        <v>1.4159999999999999</v>
      </c>
      <c r="Q12" s="316">
        <v>1.2609999999999999</v>
      </c>
      <c r="R12" s="316">
        <v>1.22</v>
      </c>
      <c r="S12" s="316">
        <v>18.510000000000002</v>
      </c>
      <c r="T12" s="316">
        <v>8.3000000000000004E-2</v>
      </c>
      <c r="U12" s="317">
        <v>0</v>
      </c>
      <c r="V12" s="316">
        <v>8.3000000000000004E-2</v>
      </c>
      <c r="W12" s="316">
        <f t="shared" si="2"/>
        <v>451.30200000000002</v>
      </c>
      <c r="X12" s="316">
        <v>451.21899999999999</v>
      </c>
      <c r="Y12" s="316">
        <f t="shared" si="3"/>
        <v>453.50200000000001</v>
      </c>
      <c r="Z12" s="316">
        <v>453.41899999999998</v>
      </c>
      <c r="AA12" s="556"/>
      <c r="AB12" s="22"/>
    </row>
    <row r="13" spans="1:46" s="6" customFormat="1" ht="30.95" customHeight="1">
      <c r="A13" s="180">
        <v>6</v>
      </c>
      <c r="B13" s="756" t="s">
        <v>518</v>
      </c>
      <c r="C13" s="176"/>
      <c r="D13" s="316">
        <f t="shared" si="1"/>
        <v>1.2250000000000001</v>
      </c>
      <c r="E13" s="316">
        <v>1.425</v>
      </c>
      <c r="F13" s="317">
        <f t="shared" si="0"/>
        <v>199.99999999999994</v>
      </c>
      <c r="G13" s="757" t="s">
        <v>519</v>
      </c>
      <c r="H13" s="757"/>
      <c r="I13" s="318"/>
      <c r="J13" s="319"/>
      <c r="K13" s="318"/>
      <c r="L13" s="320"/>
      <c r="M13" s="318"/>
      <c r="N13" s="316"/>
      <c r="O13" s="316"/>
      <c r="P13" s="316"/>
      <c r="Q13" s="316"/>
      <c r="R13" s="316"/>
      <c r="S13" s="316"/>
      <c r="T13" s="316"/>
      <c r="U13" s="317"/>
      <c r="V13" s="316"/>
      <c r="W13" s="316"/>
      <c r="X13" s="316"/>
      <c r="Y13" s="316"/>
      <c r="Z13" s="316"/>
      <c r="AA13" s="556"/>
      <c r="AB13" s="22"/>
      <c r="AC13" s="6" t="s">
        <v>22</v>
      </c>
    </row>
    <row r="14" spans="1:46" s="6" customFormat="1" ht="18.75" customHeight="1">
      <c r="A14" s="180">
        <v>7</v>
      </c>
      <c r="B14" s="756"/>
      <c r="C14" s="176"/>
      <c r="D14" s="316"/>
      <c r="E14" s="316"/>
      <c r="F14" s="317"/>
      <c r="G14" s="316"/>
      <c r="H14" s="318"/>
      <c r="I14" s="318"/>
      <c r="J14" s="319"/>
      <c r="K14" s="318"/>
      <c r="L14" s="320"/>
      <c r="M14" s="318"/>
      <c r="N14" s="316"/>
      <c r="O14" s="316"/>
      <c r="P14" s="316"/>
      <c r="Q14" s="316"/>
      <c r="R14" s="316"/>
      <c r="S14" s="316"/>
      <c r="T14" s="316"/>
      <c r="U14" s="317"/>
      <c r="V14" s="316"/>
      <c r="W14" s="316"/>
      <c r="X14" s="316"/>
      <c r="Y14" s="316"/>
      <c r="Z14" s="316"/>
      <c r="AA14" s="556"/>
      <c r="AB14" s="22"/>
    </row>
    <row r="15" spans="1:46" s="6" customFormat="1" ht="30.95" customHeight="1">
      <c r="A15" s="180">
        <v>8</v>
      </c>
      <c r="B15" s="756" t="s">
        <v>520</v>
      </c>
      <c r="C15" s="176"/>
      <c r="D15" s="316">
        <v>1.425</v>
      </c>
      <c r="E15" s="316">
        <v>3.2</v>
      </c>
      <c r="F15" s="317">
        <f t="shared" si="0"/>
        <v>1775.0000000000002</v>
      </c>
      <c r="G15" s="316">
        <v>18.18</v>
      </c>
      <c r="H15" s="318">
        <v>4.4000000000000004</v>
      </c>
      <c r="I15" s="318">
        <v>2.2000000000000002</v>
      </c>
      <c r="J15" s="319" t="str">
        <f>J12:J12</f>
        <v>1 In</v>
      </c>
      <c r="K15" s="317">
        <v>4000</v>
      </c>
      <c r="L15" s="320">
        <v>1.5</v>
      </c>
      <c r="M15" s="318" t="s">
        <v>517</v>
      </c>
      <c r="N15" s="316">
        <v>16.920000000000002</v>
      </c>
      <c r="O15" s="316">
        <v>12.332000000000001</v>
      </c>
      <c r="P15" s="316">
        <v>1.3740000000000001</v>
      </c>
      <c r="Q15" s="316">
        <v>1.236</v>
      </c>
      <c r="R15" s="316">
        <v>1.085</v>
      </c>
      <c r="S15" s="316">
        <v>18.388000000000002</v>
      </c>
      <c r="T15" s="316">
        <v>0.44400000000000001</v>
      </c>
      <c r="U15" s="317">
        <v>0</v>
      </c>
      <c r="V15" s="316">
        <v>0.44400000000000001</v>
      </c>
      <c r="W15" s="316">
        <v>473.3</v>
      </c>
      <c r="X15" s="316">
        <v>472.85599999999999</v>
      </c>
      <c r="Y15" s="316">
        <v>475.5</v>
      </c>
      <c r="Z15" s="316">
        <v>475.05599999999998</v>
      </c>
      <c r="AA15" s="556"/>
      <c r="AB15" s="22"/>
    </row>
    <row r="16" spans="1:46" s="6" customFormat="1" ht="30.95" customHeight="1">
      <c r="A16" s="180">
        <v>9</v>
      </c>
      <c r="B16" s="756"/>
      <c r="C16" s="176"/>
      <c r="D16" s="316">
        <f t="shared" si="1"/>
        <v>3.2</v>
      </c>
      <c r="E16" s="316">
        <v>3.25</v>
      </c>
      <c r="F16" s="317">
        <f t="shared" si="0"/>
        <v>49.999999999999822</v>
      </c>
      <c r="G16" s="757" t="s">
        <v>18</v>
      </c>
      <c r="H16" s="757"/>
      <c r="I16" s="318">
        <v>2.2000000000000002</v>
      </c>
      <c r="J16" s="319"/>
      <c r="K16" s="317">
        <v>4000</v>
      </c>
      <c r="L16" s="320"/>
      <c r="M16" s="318"/>
      <c r="N16" s="316"/>
      <c r="O16" s="316"/>
      <c r="P16" s="316"/>
      <c r="Q16" s="316"/>
      <c r="R16" s="316"/>
      <c r="S16" s="316"/>
      <c r="T16" s="316">
        <v>1.2999999999999999E-2</v>
      </c>
      <c r="U16" s="317">
        <v>0</v>
      </c>
      <c r="V16" s="316">
        <v>1.2999999999999999E-2</v>
      </c>
      <c r="W16" s="316">
        <f t="shared" si="2"/>
        <v>472.85599999999999</v>
      </c>
      <c r="X16" s="316">
        <v>472.84300000000002</v>
      </c>
      <c r="Y16" s="316">
        <f t="shared" si="3"/>
        <v>475.05599999999998</v>
      </c>
      <c r="Z16" s="316">
        <v>475.04300000000001</v>
      </c>
      <c r="AA16" s="556"/>
      <c r="AB16" s="22"/>
    </row>
    <row r="17" spans="1:28" s="6" customFormat="1" ht="30.95" customHeight="1">
      <c r="A17" s="180">
        <v>10</v>
      </c>
      <c r="B17" s="756"/>
      <c r="C17" s="176"/>
      <c r="D17" s="316">
        <f t="shared" si="1"/>
        <v>3.25</v>
      </c>
      <c r="E17" s="316">
        <v>3.5</v>
      </c>
      <c r="F17" s="317">
        <f t="shared" si="0"/>
        <v>250</v>
      </c>
      <c r="G17" s="316">
        <v>18.18</v>
      </c>
      <c r="H17" s="318">
        <v>5</v>
      </c>
      <c r="I17" s="318">
        <v>2.2000000000000002</v>
      </c>
      <c r="J17" s="319" t="str">
        <f>J15</f>
        <v>1 In</v>
      </c>
      <c r="K17" s="317">
        <v>3600</v>
      </c>
      <c r="L17" s="320">
        <v>1</v>
      </c>
      <c r="M17" s="319" t="str">
        <f>M15</f>
        <v>IN 1</v>
      </c>
      <c r="N17" s="316">
        <v>15.84</v>
      </c>
      <c r="O17" s="316">
        <v>11.223000000000001</v>
      </c>
      <c r="P17" s="316">
        <v>1.411</v>
      </c>
      <c r="Q17" s="316">
        <v>1.258</v>
      </c>
      <c r="R17" s="316">
        <v>1.165</v>
      </c>
      <c r="S17" s="316">
        <v>18.45</v>
      </c>
      <c r="T17" s="316">
        <v>6.9000000000000006E-2</v>
      </c>
      <c r="U17" s="317">
        <v>0</v>
      </c>
      <c r="V17" s="316">
        <v>6.9000000000000006E-2</v>
      </c>
      <c r="W17" s="316">
        <f t="shared" si="2"/>
        <v>472.84300000000002</v>
      </c>
      <c r="X17" s="316">
        <v>472.774</v>
      </c>
      <c r="Y17" s="316">
        <f t="shared" si="3"/>
        <v>475.04300000000001</v>
      </c>
      <c r="Z17" s="316">
        <v>474.97399999999999</v>
      </c>
      <c r="AA17" s="556"/>
      <c r="AB17" s="22"/>
    </row>
    <row r="18" spans="1:28" s="6" customFormat="1" ht="30.95" customHeight="1">
      <c r="A18" s="180">
        <v>6</v>
      </c>
      <c r="B18" s="756"/>
      <c r="C18" s="176"/>
      <c r="D18" s="316">
        <f t="shared" si="1"/>
        <v>3.5</v>
      </c>
      <c r="E18" s="316">
        <v>3.55</v>
      </c>
      <c r="F18" s="317">
        <f t="shared" si="0"/>
        <v>49.999999999999822</v>
      </c>
      <c r="G18" s="757" t="s">
        <v>18</v>
      </c>
      <c r="H18" s="757"/>
      <c r="I18" s="318">
        <v>2.2000000000000002</v>
      </c>
      <c r="J18" s="319"/>
      <c r="K18" s="317">
        <v>3600</v>
      </c>
      <c r="L18" s="320"/>
      <c r="M18" s="319"/>
      <c r="N18" s="316"/>
      <c r="O18" s="316"/>
      <c r="P18" s="316"/>
      <c r="Q18" s="316"/>
      <c r="R18" s="316"/>
      <c r="S18" s="316"/>
      <c r="T18" s="316">
        <v>1.4E-2</v>
      </c>
      <c r="U18" s="317">
        <v>0</v>
      </c>
      <c r="V18" s="316">
        <v>1.4E-2</v>
      </c>
      <c r="W18" s="316">
        <f t="shared" si="2"/>
        <v>472.774</v>
      </c>
      <c r="X18" s="316">
        <v>472.76</v>
      </c>
      <c r="Y18" s="316">
        <f t="shared" si="3"/>
        <v>474.97399999999999</v>
      </c>
      <c r="Z18" s="316">
        <v>474.96</v>
      </c>
      <c r="AA18" s="556"/>
      <c r="AB18" s="22"/>
    </row>
    <row r="19" spans="1:28" s="6" customFormat="1" ht="30.95" customHeight="1">
      <c r="A19" s="180">
        <v>7</v>
      </c>
      <c r="B19" s="756"/>
      <c r="C19" s="176"/>
      <c r="D19" s="316">
        <f t="shared" si="1"/>
        <v>3.55</v>
      </c>
      <c r="E19" s="316">
        <v>3.85</v>
      </c>
      <c r="F19" s="317">
        <f t="shared" si="0"/>
        <v>300.00000000000028</v>
      </c>
      <c r="G19" s="316">
        <v>18.18</v>
      </c>
      <c r="H19" s="318">
        <v>5</v>
      </c>
      <c r="I19" s="318">
        <v>2.2000000000000002</v>
      </c>
      <c r="J19" s="319" t="str">
        <f>J17</f>
        <v>1 In</v>
      </c>
      <c r="K19" s="317">
        <v>3300</v>
      </c>
      <c r="L19" s="320">
        <v>0.5</v>
      </c>
      <c r="M19" s="319" t="str">
        <f>M17</f>
        <v>IN 1</v>
      </c>
      <c r="N19" s="316">
        <v>15.81</v>
      </c>
      <c r="O19" s="316">
        <v>10.718999999999999</v>
      </c>
      <c r="P19" s="316">
        <v>1.4159999999999999</v>
      </c>
      <c r="Q19" s="316">
        <v>1.2609999999999999</v>
      </c>
      <c r="R19" s="316">
        <v>1.22</v>
      </c>
      <c r="S19" s="316">
        <v>18.510000000000002</v>
      </c>
      <c r="T19" s="316">
        <v>9.0999999999999998E-2</v>
      </c>
      <c r="U19" s="317">
        <v>0</v>
      </c>
      <c r="V19" s="316">
        <v>9.0999999999999998E-2</v>
      </c>
      <c r="W19" s="316">
        <f t="shared" si="2"/>
        <v>472.76</v>
      </c>
      <c r="X19" s="316">
        <v>472.66899999999998</v>
      </c>
      <c r="Y19" s="316">
        <f t="shared" si="3"/>
        <v>474.96</v>
      </c>
      <c r="Z19" s="316">
        <v>474.86900000000003</v>
      </c>
      <c r="AA19" s="556"/>
      <c r="AB19" s="22"/>
    </row>
    <row r="20" spans="1:28" s="6" customFormat="1" ht="30.95" customHeight="1">
      <c r="A20" s="180">
        <v>8</v>
      </c>
      <c r="B20" s="756"/>
      <c r="C20" s="176"/>
      <c r="D20" s="316">
        <f t="shared" si="1"/>
        <v>3.85</v>
      </c>
      <c r="E20" s="316">
        <v>4.05</v>
      </c>
      <c r="F20" s="317">
        <f t="shared" si="0"/>
        <v>199.99999999999974</v>
      </c>
      <c r="G20" s="757" t="s">
        <v>521</v>
      </c>
      <c r="H20" s="757"/>
      <c r="I20" s="318"/>
      <c r="J20" s="319"/>
      <c r="K20" s="318"/>
      <c r="L20" s="320"/>
      <c r="M20" s="318"/>
      <c r="N20" s="316"/>
      <c r="O20" s="316"/>
      <c r="P20" s="316"/>
      <c r="Q20" s="316"/>
      <c r="R20" s="316"/>
      <c r="S20" s="316"/>
      <c r="T20" s="316">
        <v>0.97199999999999998</v>
      </c>
      <c r="U20" s="318"/>
      <c r="V20" s="316">
        <v>0.97199999999999998</v>
      </c>
      <c r="W20" s="316"/>
      <c r="X20" s="316">
        <v>490.8</v>
      </c>
      <c r="Y20" s="316">
        <v>493</v>
      </c>
      <c r="Z20" s="316"/>
      <c r="AA20" s="556"/>
      <c r="AB20" s="22"/>
    </row>
    <row r="21" spans="1:28" s="6" customFormat="1" ht="12.75" customHeight="1">
      <c r="A21" s="170"/>
      <c r="B21" s="310"/>
      <c r="C21" s="310"/>
      <c r="D21" s="322"/>
      <c r="E21" s="322"/>
      <c r="F21" s="323"/>
      <c r="G21" s="322"/>
      <c r="H21" s="322"/>
      <c r="I21" s="324"/>
      <c r="J21" s="325"/>
      <c r="K21" s="324"/>
      <c r="L21" s="326"/>
      <c r="M21" s="324"/>
      <c r="N21" s="322"/>
      <c r="O21" s="322"/>
      <c r="P21" s="322"/>
      <c r="Q21" s="322"/>
      <c r="R21" s="322"/>
      <c r="S21" s="322"/>
      <c r="T21" s="322"/>
      <c r="U21" s="324"/>
      <c r="V21" s="322"/>
      <c r="W21" s="322"/>
      <c r="X21" s="322"/>
      <c r="Y21" s="322"/>
      <c r="Z21" s="322"/>
      <c r="AA21" s="327"/>
      <c r="AB21" s="22"/>
    </row>
    <row r="22" spans="1:28" s="6" customFormat="1" ht="50.25" customHeight="1">
      <c r="A22" s="170"/>
      <c r="B22" s="310"/>
      <c r="C22" s="724" t="s">
        <v>522</v>
      </c>
      <c r="D22" s="724"/>
      <c r="E22" s="724" t="s">
        <v>523</v>
      </c>
      <c r="F22" s="724"/>
      <c r="G22" s="724" t="s">
        <v>524</v>
      </c>
      <c r="H22" s="724"/>
      <c r="I22" s="724" t="s">
        <v>4</v>
      </c>
      <c r="J22" s="724"/>
      <c r="K22" s="324"/>
      <c r="L22" s="326"/>
      <c r="M22" s="324"/>
      <c r="N22" s="322"/>
      <c r="O22" s="711" t="s">
        <v>525</v>
      </c>
      <c r="P22" s="711"/>
      <c r="Q22" s="296" t="s">
        <v>526</v>
      </c>
      <c r="R22" s="655">
        <v>490.8</v>
      </c>
      <c r="S22" s="655"/>
      <c r="T22" s="170"/>
      <c r="U22" s="711" t="s">
        <v>527</v>
      </c>
      <c r="V22" s="711"/>
      <c r="W22" s="296" t="s">
        <v>526</v>
      </c>
      <c r="X22" s="296">
        <v>40.212000000000003</v>
      </c>
      <c r="Y22" s="322"/>
      <c r="Z22" s="322"/>
      <c r="AA22" s="327"/>
      <c r="AB22" s="22"/>
    </row>
    <row r="23" spans="1:28" s="6" customFormat="1" ht="39.950000000000003" customHeight="1">
      <c r="A23" s="170"/>
      <c r="B23" s="310"/>
      <c r="C23" s="647">
        <v>4.4000000000000004</v>
      </c>
      <c r="D23" s="647"/>
      <c r="E23" s="724">
        <v>4.46</v>
      </c>
      <c r="F23" s="724"/>
      <c r="G23" s="724" t="s">
        <v>528</v>
      </c>
      <c r="H23" s="724"/>
      <c r="I23" s="724" t="s">
        <v>529</v>
      </c>
      <c r="J23" s="724"/>
      <c r="K23" s="324"/>
      <c r="L23" s="326"/>
      <c r="M23" s="324"/>
      <c r="N23" s="322"/>
      <c r="O23" s="711" t="s">
        <v>530</v>
      </c>
      <c r="P23" s="711"/>
      <c r="Q23" s="296" t="s">
        <v>526</v>
      </c>
      <c r="R23" s="655">
        <v>451.56</v>
      </c>
      <c r="S23" s="655"/>
      <c r="T23" s="170"/>
      <c r="U23" s="711" t="s">
        <v>531</v>
      </c>
      <c r="V23" s="711"/>
      <c r="W23" s="296" t="s">
        <v>526</v>
      </c>
      <c r="X23" s="296">
        <v>0.97199999999999998</v>
      </c>
      <c r="Y23" s="322"/>
      <c r="Z23" s="322"/>
      <c r="AA23" s="327"/>
      <c r="AB23" s="22"/>
    </row>
    <row r="24" spans="1:28" s="6" customFormat="1" ht="39.950000000000003" customHeight="1">
      <c r="A24" s="170"/>
      <c r="B24" s="310"/>
      <c r="C24" s="647">
        <v>5</v>
      </c>
      <c r="D24" s="647"/>
      <c r="E24" s="724">
        <v>5.12</v>
      </c>
      <c r="F24" s="724"/>
      <c r="G24" s="758"/>
      <c r="H24" s="758"/>
      <c r="I24" s="724" t="s">
        <v>532</v>
      </c>
      <c r="J24" s="724"/>
      <c r="K24" s="324"/>
      <c r="L24" s="326"/>
      <c r="M24" s="324"/>
      <c r="N24" s="322"/>
      <c r="O24" s="711" t="s">
        <v>533</v>
      </c>
      <c r="P24" s="711"/>
      <c r="Q24" s="296" t="s">
        <v>526</v>
      </c>
      <c r="R24" s="655">
        <v>39.24</v>
      </c>
      <c r="S24" s="655"/>
      <c r="T24" s="170"/>
      <c r="U24" s="711" t="s">
        <v>534</v>
      </c>
      <c r="V24" s="711"/>
      <c r="W24" s="296" t="s">
        <v>526</v>
      </c>
      <c r="X24" s="165">
        <v>39.24</v>
      </c>
      <c r="Y24" s="322"/>
      <c r="Z24" s="322"/>
      <c r="AA24" s="327"/>
      <c r="AB24" s="22"/>
    </row>
    <row r="25" spans="1:28" s="6" customFormat="1" ht="66" customHeight="1">
      <c r="A25" s="170"/>
      <c r="B25" s="310"/>
      <c r="C25" s="647">
        <v>5.8</v>
      </c>
      <c r="D25" s="647"/>
      <c r="E25" s="724">
        <v>5.83</v>
      </c>
      <c r="F25" s="724"/>
      <c r="G25" s="758" t="s">
        <v>535</v>
      </c>
      <c r="H25" s="758"/>
      <c r="I25" s="724" t="s">
        <v>536</v>
      </c>
      <c r="J25" s="724"/>
      <c r="K25" s="324"/>
      <c r="L25" s="326"/>
      <c r="M25" s="324"/>
      <c r="N25" s="322"/>
      <c r="O25" s="322"/>
      <c r="P25" s="322"/>
      <c r="Q25" s="322"/>
      <c r="R25" s="322"/>
      <c r="S25" s="322"/>
      <c r="T25" s="322"/>
      <c r="U25" s="324"/>
      <c r="V25" s="322"/>
      <c r="W25" s="322"/>
      <c r="X25" s="322"/>
      <c r="Y25" s="322"/>
      <c r="Z25" s="322"/>
      <c r="AA25" s="327"/>
      <c r="AB25" s="22"/>
    </row>
    <row r="26" spans="1:28" s="6" customFormat="1" ht="10.5" customHeight="1">
      <c r="A26" s="170"/>
      <c r="B26" s="310"/>
      <c r="C26" s="310"/>
      <c r="D26" s="322"/>
      <c r="E26" s="322"/>
      <c r="F26" s="323"/>
      <c r="G26" s="322"/>
      <c r="H26" s="322"/>
      <c r="I26" s="324"/>
      <c r="J26" s="325"/>
      <c r="K26" s="324"/>
      <c r="L26" s="326"/>
      <c r="M26" s="324"/>
      <c r="N26" s="322"/>
      <c r="O26" s="322"/>
      <c r="P26" s="322"/>
      <c r="Q26" s="322"/>
      <c r="R26" s="322"/>
      <c r="S26" s="322"/>
      <c r="T26" s="322"/>
      <c r="U26" s="324"/>
      <c r="V26" s="322"/>
      <c r="W26" s="322"/>
      <c r="X26" s="322"/>
      <c r="Y26" s="322"/>
      <c r="Z26" s="322"/>
      <c r="AA26" s="327"/>
      <c r="AB26" s="22"/>
    </row>
    <row r="27" spans="1:28" s="6" customFormat="1" ht="24" customHeight="1">
      <c r="A27" s="7"/>
      <c r="B27" s="17"/>
      <c r="C27" s="17"/>
      <c r="D27" s="566"/>
      <c r="E27" s="566"/>
      <c r="F27" s="566"/>
      <c r="G27" s="566"/>
      <c r="H27" s="16"/>
      <c r="I27" s="328"/>
      <c r="J27" s="329"/>
      <c r="K27" s="17"/>
      <c r="L27" s="330"/>
      <c r="M27" s="17"/>
      <c r="N27" s="16"/>
      <c r="O27" s="311"/>
      <c r="P27" s="655" t="s">
        <v>24</v>
      </c>
      <c r="Q27" s="655"/>
      <c r="R27" s="311"/>
      <c r="S27" s="311"/>
      <c r="T27" s="655" t="s">
        <v>537</v>
      </c>
      <c r="U27" s="655"/>
      <c r="V27" s="655"/>
      <c r="W27" s="655"/>
      <c r="X27" s="16"/>
      <c r="Y27" s="16"/>
      <c r="Z27" s="16"/>
      <c r="AA27" s="331"/>
    </row>
    <row r="28" spans="1:28" s="6" customFormat="1" ht="32.1" customHeight="1">
      <c r="A28" s="7"/>
      <c r="B28" s="7"/>
      <c r="C28" s="7"/>
      <c r="D28" s="16"/>
      <c r="E28" s="16"/>
      <c r="F28" s="332"/>
      <c r="G28" s="16"/>
      <c r="H28" s="328"/>
      <c r="I28" s="328"/>
      <c r="J28" s="329"/>
      <c r="K28" s="17"/>
      <c r="L28" s="330"/>
      <c r="M28" s="17"/>
      <c r="N28" s="16"/>
      <c r="O28" s="655" t="s">
        <v>538</v>
      </c>
      <c r="P28" s="655"/>
      <c r="Q28" s="655"/>
      <c r="R28" s="655"/>
      <c r="S28" s="311"/>
      <c r="T28" s="655"/>
      <c r="U28" s="655"/>
      <c r="V28" s="655"/>
      <c r="W28" s="655"/>
      <c r="X28" s="16"/>
      <c r="Y28" s="16"/>
      <c r="Z28" s="16"/>
      <c r="AA28" s="331"/>
    </row>
    <row r="29" spans="1:28" s="6" customFormat="1" ht="42" customHeight="1">
      <c r="A29" s="7"/>
      <c r="B29" s="7"/>
      <c r="C29" s="7"/>
      <c r="D29" s="16"/>
      <c r="E29" s="16"/>
      <c r="F29" s="332"/>
      <c r="G29" s="16"/>
      <c r="H29" s="328"/>
      <c r="I29" s="328"/>
      <c r="J29" s="329"/>
      <c r="K29" s="17"/>
      <c r="L29" s="330"/>
      <c r="M29" s="17"/>
      <c r="N29" s="16"/>
      <c r="O29" s="655"/>
      <c r="P29" s="655"/>
      <c r="Q29" s="655"/>
      <c r="R29" s="655"/>
      <c r="S29" s="311"/>
      <c r="T29" s="655"/>
      <c r="U29" s="655"/>
      <c r="V29" s="655"/>
      <c r="W29" s="655"/>
      <c r="X29" s="16"/>
      <c r="Y29" s="16"/>
      <c r="Z29" s="16"/>
      <c r="AA29" s="331"/>
    </row>
    <row r="30" spans="1:28" s="6" customFormat="1" ht="24.75" customHeight="1">
      <c r="A30" s="7"/>
      <c r="B30" s="7"/>
      <c r="C30" s="7"/>
      <c r="D30" s="16"/>
      <c r="E30" s="16"/>
      <c r="F30" s="332"/>
      <c r="G30" s="16"/>
      <c r="H30" s="328"/>
      <c r="I30" s="328"/>
      <c r="J30" s="16"/>
      <c r="K30" s="17" t="s">
        <v>22</v>
      </c>
      <c r="L30" s="330"/>
      <c r="M30" s="17"/>
      <c r="N30" s="16"/>
      <c r="O30" s="311"/>
      <c r="P30" s="311"/>
      <c r="Q30" s="311"/>
      <c r="R30" s="311"/>
      <c r="S30" s="311"/>
      <c r="T30" s="655"/>
      <c r="U30" s="655"/>
      <c r="V30" s="655"/>
      <c r="W30" s="655"/>
      <c r="X30" s="16"/>
      <c r="Y30" s="16"/>
      <c r="Z30" s="16"/>
      <c r="AA30" s="331"/>
    </row>
    <row r="31" spans="1:28" s="6" customFormat="1" ht="32.1" customHeight="1">
      <c r="A31" s="7"/>
      <c r="B31" s="7"/>
      <c r="C31" s="7"/>
      <c r="D31" s="16"/>
      <c r="E31" s="16"/>
      <c r="F31" s="332"/>
      <c r="G31" s="16"/>
      <c r="H31" s="328"/>
      <c r="I31" s="328"/>
      <c r="J31" s="16"/>
      <c r="K31" s="17" t="s">
        <v>15</v>
      </c>
      <c r="L31" s="330"/>
      <c r="M31" s="17"/>
      <c r="N31" s="16"/>
      <c r="O31" s="16"/>
      <c r="P31" s="16"/>
      <c r="Q31" s="16"/>
      <c r="R31" s="16"/>
      <c r="S31" s="16"/>
      <c r="T31" s="16"/>
      <c r="U31" s="16"/>
      <c r="V31" s="16"/>
      <c r="W31" s="16"/>
      <c r="X31" s="16"/>
      <c r="Y31" s="16"/>
      <c r="Z31" s="16"/>
      <c r="AA31" s="331"/>
    </row>
    <row r="32" spans="1:28" s="6" customFormat="1" ht="32.1" customHeight="1">
      <c r="A32" s="7"/>
      <c r="B32" s="7"/>
      <c r="C32" s="7"/>
      <c r="D32" s="16"/>
      <c r="E32" s="16"/>
      <c r="F32" s="332"/>
      <c r="G32" s="16"/>
      <c r="H32" s="328"/>
      <c r="I32" s="328"/>
      <c r="J32" s="16"/>
      <c r="K32" s="17"/>
      <c r="L32" s="330"/>
      <c r="M32" s="17"/>
      <c r="N32" s="16"/>
      <c r="O32" s="16"/>
      <c r="P32" s="16"/>
      <c r="Q32" s="16"/>
      <c r="R32" s="16"/>
      <c r="S32" s="16"/>
      <c r="T32" s="16"/>
      <c r="U32" s="16"/>
      <c r="V32" s="16"/>
      <c r="W32" s="16"/>
      <c r="X32" s="16"/>
      <c r="Y32" s="16"/>
      <c r="Z32" s="16"/>
      <c r="AA32" s="331"/>
    </row>
    <row r="33" spans="1:27" s="6" customFormat="1" ht="32.1" customHeight="1">
      <c r="A33" s="7"/>
      <c r="B33" s="7"/>
      <c r="C33" s="7"/>
      <c r="D33" s="16"/>
      <c r="E33" s="16"/>
      <c r="F33" s="332"/>
      <c r="G33" s="16"/>
      <c r="H33" s="328"/>
      <c r="I33" s="328"/>
      <c r="J33" s="16"/>
      <c r="K33" s="17"/>
      <c r="L33" s="330"/>
      <c r="M33" s="17"/>
      <c r="N33" s="16"/>
      <c r="O33" s="16"/>
      <c r="P33" s="16"/>
      <c r="Q33" s="16"/>
      <c r="R33" s="16"/>
      <c r="S33" s="16"/>
      <c r="T33" s="16"/>
      <c r="U33" s="16"/>
      <c r="V33" s="16"/>
      <c r="W33" s="16"/>
      <c r="X33" s="16"/>
      <c r="Y33" s="16"/>
      <c r="Z33" s="16"/>
      <c r="AA33" s="331"/>
    </row>
    <row r="34" spans="1:27" s="6" customFormat="1" ht="32.1" customHeight="1">
      <c r="A34" s="7"/>
      <c r="B34" s="7"/>
      <c r="C34" s="7"/>
      <c r="D34" s="16"/>
      <c r="E34" s="16"/>
      <c r="F34" s="332"/>
      <c r="G34" s="16"/>
      <c r="H34" s="328"/>
      <c r="I34" s="328"/>
      <c r="J34" s="16"/>
      <c r="K34" s="17"/>
      <c r="L34" s="330"/>
      <c r="M34" s="17"/>
      <c r="N34" s="16"/>
      <c r="O34" s="16"/>
      <c r="P34" s="16"/>
      <c r="Q34" s="16"/>
      <c r="R34" s="16"/>
      <c r="S34" s="16"/>
      <c r="T34" s="16"/>
      <c r="U34" s="16"/>
      <c r="V34" s="16"/>
      <c r="W34" s="16"/>
      <c r="X34" s="16"/>
      <c r="Y34" s="16"/>
      <c r="Z34" s="16"/>
      <c r="AA34" s="331"/>
    </row>
    <row r="35" spans="1:27" s="6" customFormat="1" ht="32.1" customHeight="1">
      <c r="A35" s="7"/>
      <c r="B35" s="7"/>
      <c r="C35" s="7"/>
      <c r="D35" s="16"/>
      <c r="E35" s="16"/>
      <c r="F35" s="332"/>
      <c r="G35" s="16"/>
      <c r="H35" s="328"/>
      <c r="I35" s="328"/>
      <c r="J35" s="16"/>
      <c r="K35" s="17"/>
      <c r="L35" s="330"/>
      <c r="M35" s="17"/>
      <c r="N35" s="16"/>
      <c r="O35" s="16"/>
      <c r="P35" s="16"/>
      <c r="Q35" s="16"/>
      <c r="R35" s="16"/>
      <c r="S35" s="16"/>
      <c r="T35" s="16"/>
      <c r="U35" s="16"/>
      <c r="V35" s="16"/>
      <c r="W35" s="16"/>
      <c r="X35" s="16"/>
      <c r="Y35" s="16"/>
      <c r="Z35" s="16"/>
      <c r="AA35" s="331"/>
    </row>
    <row r="36" spans="1:27" s="6" customFormat="1" ht="32.1" customHeight="1">
      <c r="A36" s="7"/>
      <c r="B36" s="7"/>
      <c r="C36" s="7"/>
      <c r="D36" s="16"/>
      <c r="E36" s="16"/>
      <c r="F36" s="332"/>
      <c r="G36" s="16"/>
      <c r="H36" s="328"/>
      <c r="I36" s="328"/>
      <c r="J36" s="16"/>
      <c r="K36" s="17"/>
      <c r="L36" s="330"/>
      <c r="M36" s="17"/>
      <c r="N36" s="16"/>
      <c r="O36" s="16"/>
      <c r="P36" s="16"/>
      <c r="Q36" s="16"/>
      <c r="R36" s="16"/>
      <c r="S36" s="16"/>
      <c r="T36" s="16"/>
      <c r="U36" s="16"/>
      <c r="V36" s="16"/>
      <c r="W36" s="16"/>
      <c r="X36" s="16"/>
      <c r="Y36" s="16"/>
      <c r="Z36" s="16"/>
      <c r="AA36" s="331"/>
    </row>
    <row r="37" spans="1:27" s="6" customFormat="1" ht="32.1" customHeight="1">
      <c r="A37" s="7"/>
      <c r="B37" s="7"/>
      <c r="C37" s="7"/>
      <c r="D37" s="16"/>
      <c r="E37" s="16"/>
      <c r="F37" s="332"/>
      <c r="G37" s="16"/>
      <c r="H37" s="328"/>
      <c r="I37" s="328"/>
      <c r="J37" s="16"/>
      <c r="K37" s="17"/>
      <c r="L37" s="330"/>
      <c r="M37" s="17"/>
      <c r="N37" s="16"/>
      <c r="O37" s="16"/>
      <c r="P37" s="16"/>
      <c r="Q37" s="16"/>
      <c r="R37" s="16"/>
      <c r="S37" s="16"/>
      <c r="T37" s="16"/>
      <c r="U37" s="16"/>
      <c r="V37" s="16"/>
      <c r="W37" s="16"/>
      <c r="X37" s="16"/>
      <c r="Y37" s="16"/>
      <c r="Z37" s="16"/>
      <c r="AA37" s="331"/>
    </row>
    <row r="38" spans="1:27" s="6" customFormat="1" ht="32.1" customHeight="1">
      <c r="A38" s="7"/>
      <c r="B38" s="7"/>
      <c r="C38" s="7"/>
      <c r="D38" s="16"/>
      <c r="E38" s="16"/>
      <c r="F38" s="332"/>
      <c r="G38" s="16"/>
      <c r="H38" s="328"/>
      <c r="I38" s="328"/>
      <c r="J38" s="16"/>
      <c r="K38" s="17"/>
      <c r="L38" s="330"/>
      <c r="M38" s="17"/>
      <c r="N38" s="16"/>
      <c r="O38" s="16"/>
      <c r="P38" s="16"/>
      <c r="Q38" s="16"/>
      <c r="R38" s="16"/>
      <c r="S38" s="16"/>
      <c r="T38" s="16"/>
      <c r="U38" s="16"/>
      <c r="V38" s="16"/>
      <c r="W38" s="16"/>
      <c r="X38" s="16"/>
      <c r="Y38" s="16"/>
      <c r="Z38" s="16"/>
      <c r="AA38" s="331"/>
    </row>
    <row r="39" spans="1:27" s="6" customFormat="1" ht="32.1" customHeight="1">
      <c r="A39" s="7"/>
      <c r="B39" s="7"/>
      <c r="C39" s="7"/>
      <c r="D39" s="16"/>
      <c r="E39" s="16"/>
      <c r="F39" s="332"/>
      <c r="G39" s="16"/>
      <c r="H39" s="328"/>
      <c r="I39" s="328"/>
      <c r="J39" s="16"/>
      <c r="K39" s="17"/>
      <c r="L39" s="330"/>
      <c r="M39" s="17"/>
      <c r="N39" s="16"/>
      <c r="O39" s="16"/>
      <c r="P39" s="16"/>
      <c r="Q39" s="16"/>
      <c r="R39" s="16"/>
      <c r="S39" s="16"/>
      <c r="T39" s="16"/>
      <c r="U39" s="16"/>
      <c r="V39" s="16"/>
      <c r="W39" s="16"/>
      <c r="X39" s="16"/>
      <c r="Y39" s="16"/>
      <c r="Z39" s="16"/>
      <c r="AA39" s="331"/>
    </row>
    <row r="40" spans="1:27" s="6" customFormat="1" ht="32.1" customHeight="1">
      <c r="A40" s="7"/>
      <c r="B40" s="7"/>
      <c r="C40" s="7"/>
      <c r="D40" s="16"/>
      <c r="E40" s="16"/>
      <c r="F40" s="332"/>
      <c r="G40" s="16"/>
      <c r="H40" s="328"/>
      <c r="I40" s="328"/>
      <c r="J40" s="16"/>
      <c r="K40" s="17"/>
      <c r="L40" s="330"/>
      <c r="M40" s="17"/>
      <c r="N40" s="16"/>
      <c r="O40" s="16"/>
      <c r="P40" s="16"/>
      <c r="Q40" s="16"/>
      <c r="R40" s="16"/>
      <c r="S40" s="16"/>
      <c r="T40" s="16"/>
      <c r="U40" s="16"/>
      <c r="V40" s="16"/>
      <c r="W40" s="16"/>
      <c r="X40" s="16"/>
      <c r="Y40" s="16"/>
      <c r="Z40" s="16"/>
      <c r="AA40" s="331"/>
    </row>
    <row r="41" spans="1:27" s="6" customFormat="1" ht="32.1" customHeight="1">
      <c r="A41" s="7"/>
      <c r="B41" s="7"/>
      <c r="C41" s="7"/>
      <c r="D41" s="16"/>
      <c r="E41" s="16"/>
      <c r="F41" s="332"/>
      <c r="G41" s="16"/>
      <c r="H41" s="328"/>
      <c r="I41" s="328"/>
      <c r="J41" s="16"/>
      <c r="K41" s="17"/>
      <c r="L41" s="330"/>
      <c r="M41" s="17"/>
      <c r="N41" s="16"/>
      <c r="O41" s="16"/>
      <c r="P41" s="16"/>
      <c r="Q41" s="16"/>
      <c r="R41" s="16"/>
      <c r="S41" s="16"/>
      <c r="T41" s="16"/>
      <c r="U41" s="16"/>
      <c r="V41" s="16"/>
      <c r="W41" s="16"/>
      <c r="X41" s="16"/>
      <c r="Y41" s="16"/>
      <c r="Z41" s="16"/>
      <c r="AA41" s="331"/>
    </row>
    <row r="42" spans="1:27" s="6" customFormat="1" ht="32.1" customHeight="1">
      <c r="A42" s="7"/>
      <c r="B42" s="7"/>
      <c r="C42" s="7"/>
      <c r="D42" s="16"/>
      <c r="E42" s="16"/>
      <c r="F42" s="332"/>
      <c r="G42" s="16"/>
      <c r="H42" s="328"/>
      <c r="I42" s="328"/>
      <c r="J42" s="16"/>
      <c r="K42" s="17"/>
      <c r="L42" s="330"/>
      <c r="M42" s="17"/>
      <c r="N42" s="16"/>
      <c r="O42" s="16"/>
      <c r="P42" s="16"/>
      <c r="Q42" s="16"/>
      <c r="R42" s="16"/>
      <c r="S42" s="16"/>
      <c r="T42" s="16"/>
      <c r="U42" s="16"/>
      <c r="V42" s="16"/>
      <c r="W42" s="16"/>
      <c r="X42" s="16"/>
      <c r="Y42" s="16"/>
      <c r="Z42" s="16"/>
      <c r="AA42" s="331"/>
    </row>
  </sheetData>
  <mergeCells count="53">
    <mergeCell ref="D27:G27"/>
    <mergeCell ref="P27:Q27"/>
    <mergeCell ref="T27:W30"/>
    <mergeCell ref="O28:R29"/>
    <mergeCell ref="C24:D24"/>
    <mergeCell ref="E24:F24"/>
    <mergeCell ref="G24:H24"/>
    <mergeCell ref="I24:J24"/>
    <mergeCell ref="O24:P24"/>
    <mergeCell ref="R24:S24"/>
    <mergeCell ref="U24:V24"/>
    <mergeCell ref="C25:D25"/>
    <mergeCell ref="E25:F25"/>
    <mergeCell ref="G25:H25"/>
    <mergeCell ref="I25:J25"/>
    <mergeCell ref="U22:V22"/>
    <mergeCell ref="C23:D23"/>
    <mergeCell ref="E23:F23"/>
    <mergeCell ref="G23:H23"/>
    <mergeCell ref="I23:J23"/>
    <mergeCell ref="O23:P23"/>
    <mergeCell ref="R23:S23"/>
    <mergeCell ref="U23:V23"/>
    <mergeCell ref="C22:D22"/>
    <mergeCell ref="E22:F22"/>
    <mergeCell ref="G22:H22"/>
    <mergeCell ref="I22:J22"/>
    <mergeCell ref="O22:P22"/>
    <mergeCell ref="R22:S22"/>
    <mergeCell ref="B15:B20"/>
    <mergeCell ref="G16:H16"/>
    <mergeCell ref="G18:H18"/>
    <mergeCell ref="G20:H20"/>
    <mergeCell ref="G11:H11"/>
    <mergeCell ref="B13:B14"/>
    <mergeCell ref="G13:H13"/>
    <mergeCell ref="B8:B12"/>
    <mergeCell ref="G9:H9"/>
    <mergeCell ref="A1:AA1"/>
    <mergeCell ref="A2:AA2"/>
    <mergeCell ref="A3:AA3"/>
    <mergeCell ref="A4:AA4"/>
    <mergeCell ref="A5:A6"/>
    <mergeCell ref="B5:B6"/>
    <mergeCell ref="C5:C6"/>
    <mergeCell ref="D5:F5"/>
    <mergeCell ref="G5:S5"/>
    <mergeCell ref="T5:V5"/>
    <mergeCell ref="W5:X5"/>
    <mergeCell ref="Y5:Z5"/>
    <mergeCell ref="AA5:AA6"/>
    <mergeCell ref="J6:K6"/>
    <mergeCell ref="L6:M6"/>
  </mergeCells>
  <printOptions horizontalCentered="1"/>
  <pageMargins left="0.39370078740157483" right="0.31496062992125984" top="0.47244094488188981" bottom="0.23622047244094491" header="0" footer="0"/>
  <pageSetup paperSize="9" scale="55" orientation="landscape" errors="blank" verticalDpi="360" r:id="rId1"/>
  <headerFooter alignWithMargins="0"/>
  <rowBreaks count="1" manualBreakCount="1">
    <brk id="29" max="27" man="1"/>
  </rowBreaks>
</worksheet>
</file>

<file path=xl/worksheets/sheet36.xml><?xml version="1.0" encoding="utf-8"?>
<worksheet xmlns="http://schemas.openxmlformats.org/spreadsheetml/2006/main" xmlns:r="http://schemas.openxmlformats.org/officeDocument/2006/relationships">
  <sheetPr>
    <tabColor rgb="FF92D050"/>
  </sheetPr>
  <dimension ref="A1:AF42"/>
  <sheetViews>
    <sheetView view="pageBreakPreview" topLeftCell="A10" zoomScale="70" zoomScaleSheetLayoutView="70" workbookViewId="0">
      <selection activeCell="AD30" sqref="AD30"/>
    </sheetView>
  </sheetViews>
  <sheetFormatPr defaultColWidth="9.140625" defaultRowHeight="12.75"/>
  <cols>
    <col min="1" max="1" width="5" style="333" customWidth="1"/>
    <col min="2" max="2" width="9" style="333" customWidth="1"/>
    <col min="3" max="3" width="7" style="333" customWidth="1"/>
    <col min="4" max="4" width="9.140625" style="334" customWidth="1"/>
    <col min="5" max="5" width="9.42578125" style="334" customWidth="1"/>
    <col min="6" max="6" width="11.42578125" style="334" customWidth="1"/>
    <col min="7" max="7" width="12" style="333" customWidth="1"/>
    <col min="8" max="8" width="9.85546875" style="333" customWidth="1"/>
    <col min="9" max="9" width="8.28515625" style="333" customWidth="1"/>
    <col min="10" max="10" width="7" style="333" customWidth="1"/>
    <col min="11" max="11" width="8.42578125" style="333" customWidth="1"/>
    <col min="12" max="12" width="9.42578125" style="335" customWidth="1"/>
    <col min="13" max="13" width="9" style="333" customWidth="1"/>
    <col min="14" max="14" width="8.85546875" style="333" customWidth="1"/>
    <col min="15" max="15" width="9" style="333" customWidth="1"/>
    <col min="16" max="16" width="9.140625" style="333" bestFit="1" customWidth="1"/>
    <col min="17" max="17" width="8" style="333" customWidth="1"/>
    <col min="18" max="18" width="11" style="333" customWidth="1"/>
    <col min="19" max="19" width="12.140625" style="333" customWidth="1"/>
    <col min="20" max="20" width="9" style="333" customWidth="1"/>
    <col min="21" max="21" width="9.28515625" style="333" customWidth="1"/>
    <col min="22" max="22" width="8.140625" style="333" customWidth="1"/>
    <col min="23" max="26" width="10.5703125" style="333" customWidth="1"/>
    <col min="27" max="27" width="4.85546875" style="333" customWidth="1"/>
    <col min="28" max="16384" width="9.140625" style="333"/>
  </cols>
  <sheetData>
    <row r="1" spans="1:32" s="314" customFormat="1" ht="24"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row>
    <row r="2" spans="1:32" s="314" customFormat="1" ht="17.25" customHeight="1">
      <c r="A2" s="726" t="s">
        <v>20</v>
      </c>
      <c r="B2" s="726"/>
      <c r="C2" s="726"/>
      <c r="D2" s="726"/>
      <c r="E2" s="726"/>
      <c r="F2" s="726"/>
      <c r="G2" s="726"/>
      <c r="H2" s="726"/>
      <c r="I2" s="726"/>
      <c r="J2" s="726"/>
      <c r="K2" s="726"/>
      <c r="L2" s="726"/>
      <c r="M2" s="726"/>
      <c r="N2" s="726"/>
      <c r="O2" s="726"/>
      <c r="P2" s="726"/>
      <c r="Q2" s="726"/>
      <c r="R2" s="726"/>
      <c r="S2" s="726"/>
      <c r="T2" s="726"/>
      <c r="U2" s="726"/>
      <c r="V2" s="726"/>
      <c r="W2" s="726"/>
      <c r="X2" s="726"/>
      <c r="Y2" s="726"/>
      <c r="Z2" s="726"/>
      <c r="AA2" s="726"/>
    </row>
    <row r="3" spans="1:32" s="15" customFormat="1" ht="15.75" customHeight="1">
      <c r="A3" s="726" t="s">
        <v>512</v>
      </c>
      <c r="B3" s="726"/>
      <c r="C3" s="726"/>
      <c r="D3" s="726"/>
      <c r="E3" s="726"/>
      <c r="F3" s="726"/>
      <c r="G3" s="726"/>
      <c r="H3" s="726"/>
      <c r="I3" s="726"/>
      <c r="J3" s="726"/>
      <c r="K3" s="726"/>
      <c r="L3" s="726"/>
      <c r="M3" s="726"/>
      <c r="N3" s="726"/>
      <c r="O3" s="726"/>
      <c r="P3" s="726"/>
      <c r="Q3" s="726"/>
      <c r="R3" s="726"/>
      <c r="S3" s="726"/>
      <c r="T3" s="726"/>
      <c r="U3" s="726"/>
      <c r="V3" s="726"/>
      <c r="W3" s="726"/>
      <c r="X3" s="726"/>
      <c r="Y3" s="726"/>
      <c r="Z3" s="726"/>
      <c r="AA3" s="726"/>
      <c r="AB3" s="85"/>
    </row>
    <row r="4" spans="1:32" s="3" customFormat="1" ht="21.95" customHeight="1" thickBot="1">
      <c r="A4" s="572" t="s">
        <v>539</v>
      </c>
      <c r="B4" s="572"/>
      <c r="C4" s="572"/>
      <c r="D4" s="572"/>
      <c r="E4" s="572"/>
      <c r="F4" s="572"/>
      <c r="G4" s="572"/>
      <c r="H4" s="572"/>
      <c r="I4" s="572"/>
      <c r="J4" s="572"/>
      <c r="K4" s="572"/>
      <c r="L4" s="572"/>
      <c r="M4" s="572"/>
      <c r="N4" s="572"/>
      <c r="O4" s="572"/>
      <c r="P4" s="572"/>
      <c r="Q4" s="572"/>
      <c r="R4" s="572"/>
      <c r="S4" s="572"/>
      <c r="T4" s="572"/>
      <c r="U4" s="572"/>
      <c r="V4" s="572"/>
      <c r="W4" s="572"/>
      <c r="X4" s="572"/>
      <c r="Y4" s="572"/>
      <c r="Z4" s="572"/>
      <c r="AA4" s="572"/>
    </row>
    <row r="5" spans="1:32" s="4" customFormat="1" ht="21.75" customHeight="1">
      <c r="A5" s="759" t="s">
        <v>0</v>
      </c>
      <c r="B5" s="761" t="s">
        <v>28</v>
      </c>
      <c r="C5" s="761" t="s">
        <v>514</v>
      </c>
      <c r="D5" s="761" t="s">
        <v>1</v>
      </c>
      <c r="E5" s="761"/>
      <c r="F5" s="761"/>
      <c r="G5" s="761" t="s">
        <v>2</v>
      </c>
      <c r="H5" s="761"/>
      <c r="I5" s="761"/>
      <c r="J5" s="761"/>
      <c r="K5" s="761"/>
      <c r="L5" s="761"/>
      <c r="M5" s="761"/>
      <c r="N5" s="761"/>
      <c r="O5" s="761"/>
      <c r="P5" s="761"/>
      <c r="Q5" s="761"/>
      <c r="R5" s="761"/>
      <c r="S5" s="761"/>
      <c r="T5" s="761" t="s">
        <v>37</v>
      </c>
      <c r="U5" s="761"/>
      <c r="V5" s="761"/>
      <c r="W5" s="762" t="s">
        <v>36</v>
      </c>
      <c r="X5" s="762"/>
      <c r="Y5" s="762" t="s">
        <v>3</v>
      </c>
      <c r="Z5" s="762"/>
      <c r="AA5" s="763" t="s">
        <v>4</v>
      </c>
    </row>
    <row r="6" spans="1:32" s="4" customFormat="1" ht="86.25" customHeight="1">
      <c r="A6" s="760"/>
      <c r="B6" s="571"/>
      <c r="C6" s="571"/>
      <c r="D6" s="309" t="s">
        <v>29</v>
      </c>
      <c r="E6" s="309" t="s">
        <v>265</v>
      </c>
      <c r="F6" s="309" t="s">
        <v>6</v>
      </c>
      <c r="G6" s="309" t="s">
        <v>7</v>
      </c>
      <c r="H6" s="309" t="s">
        <v>27</v>
      </c>
      <c r="I6" s="87" t="s">
        <v>8</v>
      </c>
      <c r="J6" s="755" t="s">
        <v>9</v>
      </c>
      <c r="K6" s="755"/>
      <c r="L6" s="571" t="s">
        <v>10</v>
      </c>
      <c r="M6" s="571"/>
      <c r="N6" s="88" t="s">
        <v>11</v>
      </c>
      <c r="O6" s="88" t="s">
        <v>12</v>
      </c>
      <c r="P6" s="88" t="s">
        <v>17</v>
      </c>
      <c r="Q6" s="88" t="s">
        <v>13</v>
      </c>
      <c r="R6" s="88" t="s">
        <v>26</v>
      </c>
      <c r="S6" s="309" t="s">
        <v>14</v>
      </c>
      <c r="T6" s="309" t="s">
        <v>35</v>
      </c>
      <c r="U6" s="309" t="s">
        <v>30</v>
      </c>
      <c r="V6" s="309" t="s">
        <v>25</v>
      </c>
      <c r="W6" s="88" t="s">
        <v>31</v>
      </c>
      <c r="X6" s="88" t="s">
        <v>32</v>
      </c>
      <c r="Y6" s="88" t="s">
        <v>33</v>
      </c>
      <c r="Z6" s="88" t="s">
        <v>34</v>
      </c>
      <c r="AA6" s="764"/>
      <c r="AD6" s="4" t="s">
        <v>239</v>
      </c>
    </row>
    <row r="7" spans="1:32" s="4" customFormat="1" ht="21" customHeight="1">
      <c r="A7" s="336">
        <v>1</v>
      </c>
      <c r="B7" s="309">
        <v>2</v>
      </c>
      <c r="C7" s="309">
        <v>3</v>
      </c>
      <c r="D7" s="309">
        <v>4</v>
      </c>
      <c r="E7" s="309">
        <v>5</v>
      </c>
      <c r="F7" s="309">
        <v>6</v>
      </c>
      <c r="G7" s="309">
        <v>7</v>
      </c>
      <c r="H7" s="309">
        <v>8</v>
      </c>
      <c r="I7" s="309">
        <v>9</v>
      </c>
      <c r="J7" s="309">
        <v>10</v>
      </c>
      <c r="K7" s="309">
        <v>11</v>
      </c>
      <c r="L7" s="337"/>
      <c r="M7" s="309"/>
      <c r="N7" s="309">
        <v>10</v>
      </c>
      <c r="O7" s="309">
        <v>11</v>
      </c>
      <c r="P7" s="309">
        <v>12</v>
      </c>
      <c r="Q7" s="309">
        <v>13</v>
      </c>
      <c r="R7" s="309">
        <v>14</v>
      </c>
      <c r="S7" s="309">
        <v>15</v>
      </c>
      <c r="T7" s="309">
        <v>16</v>
      </c>
      <c r="U7" s="309">
        <v>17</v>
      </c>
      <c r="V7" s="309">
        <v>18</v>
      </c>
      <c r="W7" s="309">
        <v>19</v>
      </c>
      <c r="X7" s="309">
        <v>20</v>
      </c>
      <c r="Y7" s="309">
        <v>21</v>
      </c>
      <c r="Z7" s="309">
        <v>22</v>
      </c>
      <c r="AA7" s="338">
        <v>23</v>
      </c>
      <c r="AB7" s="22">
        <f>E8-D8</f>
        <v>0.45000000000000018</v>
      </c>
      <c r="AC7" s="6">
        <f>AB7*1000</f>
        <v>450.00000000000017</v>
      </c>
    </row>
    <row r="8" spans="1:32" s="6" customFormat="1" ht="32.1" customHeight="1">
      <c r="A8" s="339">
        <v>1</v>
      </c>
      <c r="B8" s="756" t="s">
        <v>515</v>
      </c>
      <c r="C8" s="176">
        <v>1</v>
      </c>
      <c r="D8" s="233">
        <v>4.05</v>
      </c>
      <c r="E8" s="233">
        <v>4.5</v>
      </c>
      <c r="F8" s="234">
        <f>(E8-D8)*1000</f>
        <v>450.00000000000017</v>
      </c>
      <c r="G8" s="235">
        <v>18.18</v>
      </c>
      <c r="H8" s="235">
        <v>4.4000000000000004</v>
      </c>
      <c r="I8" s="235">
        <v>2.2000000000000002</v>
      </c>
      <c r="J8" s="340" t="s">
        <v>516</v>
      </c>
      <c r="K8" s="234">
        <v>4000</v>
      </c>
      <c r="L8" s="235">
        <v>1.5</v>
      </c>
      <c r="M8" s="234" t="s">
        <v>517</v>
      </c>
      <c r="N8" s="233">
        <v>16.940000000000001</v>
      </c>
      <c r="O8" s="233">
        <v>12.332000000000001</v>
      </c>
      <c r="P8" s="233">
        <v>1.3740000000000001</v>
      </c>
      <c r="Q8" s="233">
        <v>1.2350000000000001</v>
      </c>
      <c r="R8" s="233">
        <v>1.085</v>
      </c>
      <c r="S8" s="233">
        <v>18.388000000000002</v>
      </c>
      <c r="T8" s="233">
        <v>0.113</v>
      </c>
      <c r="U8" s="235">
        <v>0</v>
      </c>
      <c r="V8" s="233">
        <v>0.113</v>
      </c>
      <c r="W8" s="233">
        <v>490.8</v>
      </c>
      <c r="X8" s="233">
        <v>490.68799999999999</v>
      </c>
      <c r="Y8" s="233">
        <v>493</v>
      </c>
      <c r="Z8" s="233">
        <f>X8+I8</f>
        <v>492.88799999999998</v>
      </c>
      <c r="AA8" s="557"/>
      <c r="AB8" s="22" t="e">
        <f>#REF!-#REF!</f>
        <v>#REF!</v>
      </c>
      <c r="AC8" s="6" t="e">
        <f t="shared" ref="AC8" si="0">AB8*1000</f>
        <v>#REF!</v>
      </c>
      <c r="AF8" s="6" t="s">
        <v>244</v>
      </c>
    </row>
    <row r="9" spans="1:32" s="6" customFormat="1" ht="32.1" customHeight="1">
      <c r="A9" s="339">
        <v>2</v>
      </c>
      <c r="B9" s="756"/>
      <c r="C9" s="176"/>
      <c r="D9" s="233">
        <f>E8</f>
        <v>4.5</v>
      </c>
      <c r="E9" s="233">
        <v>4.55</v>
      </c>
      <c r="F9" s="234">
        <f t="shared" ref="F9:F20" si="1">(E9-D9)*1000</f>
        <v>49.999999999999822</v>
      </c>
      <c r="G9" s="709" t="s">
        <v>45</v>
      </c>
      <c r="H9" s="709"/>
      <c r="I9" s="235">
        <v>2.2000000000000002</v>
      </c>
      <c r="J9" s="340"/>
      <c r="K9" s="234">
        <v>4000</v>
      </c>
      <c r="L9" s="235">
        <v>1.25</v>
      </c>
      <c r="M9" s="234"/>
      <c r="N9" s="233"/>
      <c r="O9" s="233"/>
      <c r="P9" s="233"/>
      <c r="Q9" s="233"/>
      <c r="R9" s="233"/>
      <c r="S9" s="233"/>
      <c r="T9" s="233">
        <v>1.2999999999999999E-2</v>
      </c>
      <c r="U9" s="235">
        <v>0</v>
      </c>
      <c r="V9" s="233">
        <v>1.2999999999999999E-2</v>
      </c>
      <c r="W9" s="233">
        <f>X8</f>
        <v>490.68799999999999</v>
      </c>
      <c r="X9" s="233">
        <v>490.67500000000001</v>
      </c>
      <c r="Y9" s="233">
        <f>Z8</f>
        <v>492.88799999999998</v>
      </c>
      <c r="Z9" s="233">
        <f t="shared" ref="Z9:Z10" si="2">X9+I9</f>
        <v>492.875</v>
      </c>
      <c r="AA9" s="557"/>
      <c r="AB9" s="22"/>
    </row>
    <row r="10" spans="1:32" s="6" customFormat="1" ht="32.1" customHeight="1">
      <c r="A10" s="339">
        <v>3</v>
      </c>
      <c r="B10" s="756"/>
      <c r="C10" s="176">
        <v>2</v>
      </c>
      <c r="D10" s="233">
        <f>E9</f>
        <v>4.55</v>
      </c>
      <c r="E10" s="233">
        <v>5.0250000000000004</v>
      </c>
      <c r="F10" s="234">
        <f t="shared" si="1"/>
        <v>475.00000000000051</v>
      </c>
      <c r="G10" s="235">
        <v>18.18</v>
      </c>
      <c r="H10" s="235">
        <v>5</v>
      </c>
      <c r="I10" s="235">
        <v>2.2000000000000002</v>
      </c>
      <c r="J10" s="340" t="s">
        <v>516</v>
      </c>
      <c r="K10" s="234">
        <v>3600</v>
      </c>
      <c r="L10" s="235">
        <v>1</v>
      </c>
      <c r="M10" s="234" t="s">
        <v>517</v>
      </c>
      <c r="N10" s="233">
        <v>15.84</v>
      </c>
      <c r="O10" s="233">
        <v>11.223000000000001</v>
      </c>
      <c r="P10" s="233">
        <v>1.411</v>
      </c>
      <c r="Q10" s="233">
        <v>1.258</v>
      </c>
      <c r="R10" s="233">
        <v>1.165</v>
      </c>
      <c r="S10" s="233">
        <v>18.45</v>
      </c>
      <c r="T10" s="233">
        <v>0.13200000000000001</v>
      </c>
      <c r="U10" s="235">
        <v>0</v>
      </c>
      <c r="V10" s="233">
        <v>0.112</v>
      </c>
      <c r="W10" s="233">
        <f t="shared" ref="W10:W20" si="3">X9</f>
        <v>490.67500000000001</v>
      </c>
      <c r="X10" s="233">
        <v>490.51299999999998</v>
      </c>
      <c r="Y10" s="233">
        <f>Z9</f>
        <v>492.875</v>
      </c>
      <c r="Z10" s="233">
        <f t="shared" si="2"/>
        <v>492.71299999999997</v>
      </c>
      <c r="AA10" s="557"/>
      <c r="AB10" s="22"/>
    </row>
    <row r="11" spans="1:32" s="6" customFormat="1" ht="32.1" customHeight="1">
      <c r="A11" s="339">
        <v>4</v>
      </c>
      <c r="B11" s="756"/>
      <c r="C11" s="176"/>
      <c r="D11" s="233">
        <f t="shared" ref="D11:D20" si="4">E10</f>
        <v>5.0250000000000004</v>
      </c>
      <c r="E11" s="233">
        <v>5.2249999999999996</v>
      </c>
      <c r="F11" s="234">
        <f t="shared" si="1"/>
        <v>199.99999999999929</v>
      </c>
      <c r="G11" s="709" t="s">
        <v>540</v>
      </c>
      <c r="H11" s="709"/>
      <c r="I11" s="235">
        <v>2.2000000000000002</v>
      </c>
      <c r="J11" s="340"/>
      <c r="K11" s="234"/>
      <c r="L11" s="235"/>
      <c r="M11" s="234"/>
      <c r="N11" s="233"/>
      <c r="O11" s="233"/>
      <c r="P11" s="233"/>
      <c r="Q11" s="233"/>
      <c r="R11" s="233"/>
      <c r="S11" s="233"/>
      <c r="T11" s="233"/>
      <c r="U11" s="235"/>
      <c r="V11" s="233"/>
      <c r="W11" s="233"/>
      <c r="X11" s="233"/>
      <c r="Y11" s="233"/>
      <c r="Z11" s="233"/>
      <c r="AA11" s="557"/>
      <c r="AB11" s="22"/>
    </row>
    <row r="12" spans="1:32" s="6" customFormat="1" ht="32.1" customHeight="1">
      <c r="A12" s="339">
        <v>5</v>
      </c>
      <c r="B12" s="756"/>
      <c r="C12" s="176">
        <v>3</v>
      </c>
      <c r="D12" s="233">
        <f t="shared" si="4"/>
        <v>5.2249999999999996</v>
      </c>
      <c r="E12" s="233">
        <v>5.55</v>
      </c>
      <c r="F12" s="234">
        <f t="shared" si="1"/>
        <v>325.00000000000017</v>
      </c>
      <c r="G12" s="235">
        <v>18.18</v>
      </c>
      <c r="H12" s="235">
        <v>5</v>
      </c>
      <c r="I12" s="235">
        <v>2.2000000000000002</v>
      </c>
      <c r="J12" s="340" t="str">
        <f>J10</f>
        <v>1 IN</v>
      </c>
      <c r="K12" s="234">
        <v>3600</v>
      </c>
      <c r="L12" s="235">
        <v>1</v>
      </c>
      <c r="M12" s="234" t="s">
        <v>517</v>
      </c>
      <c r="N12" s="233">
        <v>15.84</v>
      </c>
      <c r="O12" s="233">
        <v>11.223000000000001</v>
      </c>
      <c r="P12" s="233">
        <v>1.411</v>
      </c>
      <c r="Q12" s="233">
        <v>1.258</v>
      </c>
      <c r="R12" s="233">
        <v>1.165</v>
      </c>
      <c r="S12" s="233">
        <v>18.45</v>
      </c>
      <c r="T12" s="233">
        <v>0.09</v>
      </c>
      <c r="U12" s="235">
        <v>0</v>
      </c>
      <c r="V12" s="233">
        <v>0.03</v>
      </c>
      <c r="W12" s="233">
        <v>508.8</v>
      </c>
      <c r="X12" s="233">
        <v>508.71</v>
      </c>
      <c r="Y12" s="233">
        <v>511</v>
      </c>
      <c r="Z12" s="233">
        <f>X12+I12</f>
        <v>510.90999999999997</v>
      </c>
      <c r="AA12" s="557"/>
      <c r="AB12" s="22"/>
    </row>
    <row r="13" spans="1:32" s="6" customFormat="1" ht="32.1" customHeight="1">
      <c r="A13" s="339">
        <v>6</v>
      </c>
      <c r="B13" s="756" t="s">
        <v>518</v>
      </c>
      <c r="C13" s="176"/>
      <c r="D13" s="233">
        <f t="shared" si="4"/>
        <v>5.55</v>
      </c>
      <c r="E13" s="233">
        <v>5.75</v>
      </c>
      <c r="F13" s="234">
        <f t="shared" si="1"/>
        <v>200.00000000000017</v>
      </c>
      <c r="G13" s="709" t="s">
        <v>541</v>
      </c>
      <c r="H13" s="709"/>
      <c r="I13" s="235">
        <v>2.2000000000000002</v>
      </c>
      <c r="J13" s="340"/>
      <c r="K13" s="235"/>
      <c r="L13" s="235"/>
      <c r="M13" s="235"/>
      <c r="N13" s="233"/>
      <c r="O13" s="233"/>
      <c r="P13" s="233"/>
      <c r="Q13" s="233"/>
      <c r="R13" s="233"/>
      <c r="S13" s="233"/>
      <c r="T13" s="233"/>
      <c r="U13" s="235"/>
      <c r="V13" s="233"/>
      <c r="W13" s="233"/>
      <c r="X13" s="233"/>
      <c r="Y13" s="233"/>
      <c r="Z13" s="233"/>
      <c r="AA13" s="557"/>
      <c r="AB13" s="22"/>
    </row>
    <row r="14" spans="1:32" s="6" customFormat="1" ht="32.1" customHeight="1">
      <c r="A14" s="339">
        <v>7</v>
      </c>
      <c r="B14" s="756"/>
      <c r="C14" s="176"/>
      <c r="D14" s="233">
        <f t="shared" si="4"/>
        <v>5.75</v>
      </c>
      <c r="E14" s="233">
        <v>6.95</v>
      </c>
      <c r="F14" s="234">
        <f t="shared" si="1"/>
        <v>1200.0000000000002</v>
      </c>
      <c r="G14" s="235">
        <v>18.18</v>
      </c>
      <c r="H14" s="235">
        <v>4.4000000000000004</v>
      </c>
      <c r="I14" s="235">
        <v>2.2000000000000002</v>
      </c>
      <c r="J14" s="340" t="str">
        <f>J12</f>
        <v>1 IN</v>
      </c>
      <c r="K14" s="234">
        <v>4000</v>
      </c>
      <c r="L14" s="235">
        <v>1</v>
      </c>
      <c r="M14" s="234" t="s">
        <v>517</v>
      </c>
      <c r="N14" s="233">
        <v>16.940000000000001</v>
      </c>
      <c r="O14" s="233">
        <v>12.332000000000001</v>
      </c>
      <c r="P14" s="233">
        <v>1.3740000000000001</v>
      </c>
      <c r="Q14" s="233">
        <v>1.236</v>
      </c>
      <c r="R14" s="233">
        <v>1.085</v>
      </c>
      <c r="S14" s="233">
        <v>18.388000000000002</v>
      </c>
      <c r="T14" s="233">
        <v>0.3</v>
      </c>
      <c r="U14" s="235">
        <v>0</v>
      </c>
      <c r="V14" s="233">
        <v>0.33</v>
      </c>
      <c r="W14" s="233">
        <v>529.79999999999995</v>
      </c>
      <c r="X14" s="233">
        <v>528.5</v>
      </c>
      <c r="Y14" s="233">
        <v>531</v>
      </c>
      <c r="Z14" s="233">
        <f>X14+I14</f>
        <v>530.70000000000005</v>
      </c>
      <c r="AA14" s="341"/>
      <c r="AB14" s="22"/>
    </row>
    <row r="15" spans="1:32" s="6" customFormat="1" ht="32.1" customHeight="1">
      <c r="A15" s="339">
        <v>8</v>
      </c>
      <c r="B15" s="756" t="s">
        <v>520</v>
      </c>
      <c r="C15" s="176"/>
      <c r="D15" s="233">
        <f t="shared" si="4"/>
        <v>6.95</v>
      </c>
      <c r="E15" s="233">
        <v>7</v>
      </c>
      <c r="F15" s="234">
        <f t="shared" si="1"/>
        <v>49.999999999999822</v>
      </c>
      <c r="G15" s="709" t="s">
        <v>45</v>
      </c>
      <c r="H15" s="709"/>
      <c r="I15" s="235">
        <v>2.2000000000000002</v>
      </c>
      <c r="J15" s="340"/>
      <c r="K15" s="234">
        <v>4000</v>
      </c>
      <c r="L15" s="235">
        <v>1.25</v>
      </c>
      <c r="M15" s="235"/>
      <c r="N15" s="342"/>
      <c r="O15" s="233"/>
      <c r="P15" s="233"/>
      <c r="Q15" s="233"/>
      <c r="R15" s="233"/>
      <c r="S15" s="233"/>
      <c r="T15" s="233">
        <v>1.2999999999999999E-2</v>
      </c>
      <c r="U15" s="235">
        <v>0</v>
      </c>
      <c r="V15" s="233">
        <v>1.2999999999999999E-2</v>
      </c>
      <c r="W15" s="233">
        <f t="shared" si="3"/>
        <v>528.5</v>
      </c>
      <c r="X15" s="233">
        <v>528.48699999999997</v>
      </c>
      <c r="Y15" s="233">
        <f>Z14</f>
        <v>530.70000000000005</v>
      </c>
      <c r="Z15" s="233">
        <f t="shared" ref="Z15:Z20" si="5">X15+I15</f>
        <v>530.68700000000001</v>
      </c>
      <c r="AA15" s="557"/>
      <c r="AB15" s="22"/>
    </row>
    <row r="16" spans="1:32" s="6" customFormat="1" ht="32.1" customHeight="1">
      <c r="A16" s="339">
        <v>9</v>
      </c>
      <c r="B16" s="756"/>
      <c r="C16" s="176"/>
      <c r="D16" s="233">
        <f t="shared" si="4"/>
        <v>7</v>
      </c>
      <c r="E16" s="233">
        <v>7.3</v>
      </c>
      <c r="F16" s="234">
        <f t="shared" si="1"/>
        <v>299.99999999999983</v>
      </c>
      <c r="G16" s="235">
        <v>18.18</v>
      </c>
      <c r="H16" s="343">
        <v>5</v>
      </c>
      <c r="I16" s="235">
        <v>2.2000000000000002</v>
      </c>
      <c r="J16" s="340" t="str">
        <f>J14</f>
        <v>1 IN</v>
      </c>
      <c r="K16" s="234">
        <v>3600</v>
      </c>
      <c r="L16" s="235">
        <v>1</v>
      </c>
      <c r="M16" s="234" t="s">
        <v>517</v>
      </c>
      <c r="N16" s="233">
        <v>15.84</v>
      </c>
      <c r="O16" s="233">
        <v>11.223000000000001</v>
      </c>
      <c r="P16" s="233">
        <v>1.411</v>
      </c>
      <c r="Q16" s="233">
        <v>1.258</v>
      </c>
      <c r="R16" s="233">
        <v>1.165</v>
      </c>
      <c r="S16" s="233">
        <v>18.45</v>
      </c>
      <c r="T16" s="233">
        <v>8.3000000000000004E-2</v>
      </c>
      <c r="U16" s="235">
        <v>0</v>
      </c>
      <c r="V16" s="233">
        <v>8.3000000000000004E-2</v>
      </c>
      <c r="W16" s="233">
        <f t="shared" si="3"/>
        <v>528.48699999999997</v>
      </c>
      <c r="X16" s="233">
        <v>528.404</v>
      </c>
      <c r="Y16" s="233">
        <f t="shared" ref="Y16:Y20" si="6">Z15</f>
        <v>530.68700000000001</v>
      </c>
      <c r="Z16" s="233">
        <f t="shared" si="5"/>
        <v>530.60400000000004</v>
      </c>
      <c r="AA16" s="557"/>
      <c r="AB16" s="22"/>
    </row>
    <row r="17" spans="1:28" s="6" customFormat="1" ht="32.1" customHeight="1">
      <c r="A17" s="339">
        <v>10</v>
      </c>
      <c r="B17" s="756"/>
      <c r="C17" s="176"/>
      <c r="D17" s="233">
        <f t="shared" si="4"/>
        <v>7.3</v>
      </c>
      <c r="E17" s="233">
        <v>7.35</v>
      </c>
      <c r="F17" s="234">
        <f t="shared" si="1"/>
        <v>49.999999999999822</v>
      </c>
      <c r="G17" s="709" t="s">
        <v>45</v>
      </c>
      <c r="H17" s="709"/>
      <c r="I17" s="235">
        <v>2.2000000000000002</v>
      </c>
      <c r="J17" s="340"/>
      <c r="K17" s="234">
        <v>3600</v>
      </c>
      <c r="L17" s="235">
        <v>0.75</v>
      </c>
      <c r="M17" s="340"/>
      <c r="N17" s="233"/>
      <c r="O17" s="233"/>
      <c r="P17" s="233"/>
      <c r="Q17" s="233"/>
      <c r="R17" s="233"/>
      <c r="S17" s="233"/>
      <c r="T17" s="233">
        <v>1.4E-2</v>
      </c>
      <c r="U17" s="235">
        <v>0</v>
      </c>
      <c r="V17" s="233">
        <v>1.4E-2</v>
      </c>
      <c r="W17" s="233">
        <f t="shared" si="3"/>
        <v>528.404</v>
      </c>
      <c r="X17" s="233">
        <v>528.39</v>
      </c>
      <c r="Y17" s="233">
        <f t="shared" si="6"/>
        <v>530.60400000000004</v>
      </c>
      <c r="Z17" s="233">
        <f t="shared" si="5"/>
        <v>530.59</v>
      </c>
      <c r="AA17" s="557"/>
      <c r="AB17" s="22"/>
    </row>
    <row r="18" spans="1:28" s="6" customFormat="1" ht="32.1" customHeight="1">
      <c r="A18" s="339">
        <v>6</v>
      </c>
      <c r="B18" s="756"/>
      <c r="C18" s="176"/>
      <c r="D18" s="233">
        <f t="shared" si="4"/>
        <v>7.35</v>
      </c>
      <c r="E18" s="233">
        <v>8.1999999999999993</v>
      </c>
      <c r="F18" s="234">
        <f t="shared" si="1"/>
        <v>849.99999999999966</v>
      </c>
      <c r="G18" s="235">
        <v>18.18</v>
      </c>
      <c r="H18" s="343">
        <v>5.8</v>
      </c>
      <c r="I18" s="235">
        <v>2.2000000000000002</v>
      </c>
      <c r="J18" s="340" t="str">
        <f>J16</f>
        <v>1 IN</v>
      </c>
      <c r="K18" s="234">
        <v>3300</v>
      </c>
      <c r="L18" s="235">
        <v>0.5</v>
      </c>
      <c r="M18" s="234" t="s">
        <v>517</v>
      </c>
      <c r="N18" s="233">
        <v>15.18</v>
      </c>
      <c r="O18" s="233">
        <v>10.71</v>
      </c>
      <c r="P18" s="233">
        <v>1.4159999999999999</v>
      </c>
      <c r="Q18" s="233">
        <v>1.2609999999999999</v>
      </c>
      <c r="R18" s="233">
        <v>1.22</v>
      </c>
      <c r="S18" s="233">
        <v>18.510000000000002</v>
      </c>
      <c r="T18" s="233">
        <v>0.25800000000000001</v>
      </c>
      <c r="U18" s="235">
        <v>0</v>
      </c>
      <c r="V18" s="233">
        <v>0.25800000000000001</v>
      </c>
      <c r="W18" s="233">
        <f t="shared" si="3"/>
        <v>528.39</v>
      </c>
      <c r="X18" s="233">
        <v>528.13199999999995</v>
      </c>
      <c r="Y18" s="233">
        <f t="shared" si="6"/>
        <v>530.59</v>
      </c>
      <c r="Z18" s="233">
        <f t="shared" si="5"/>
        <v>530.33199999999999</v>
      </c>
      <c r="AA18" s="557"/>
      <c r="AB18" s="22"/>
    </row>
    <row r="19" spans="1:28" s="6" customFormat="1" ht="32.1" customHeight="1">
      <c r="A19" s="339">
        <v>7</v>
      </c>
      <c r="B19" s="756"/>
      <c r="C19" s="176"/>
      <c r="D19" s="233">
        <f t="shared" si="4"/>
        <v>8.1999999999999993</v>
      </c>
      <c r="E19" s="233">
        <v>8.25</v>
      </c>
      <c r="F19" s="234">
        <f t="shared" si="1"/>
        <v>50.000000000000711</v>
      </c>
      <c r="G19" s="709" t="s">
        <v>45</v>
      </c>
      <c r="H19" s="709"/>
      <c r="I19" s="235">
        <v>2.2000000000000002</v>
      </c>
      <c r="J19" s="340"/>
      <c r="K19" s="234">
        <v>3600</v>
      </c>
      <c r="L19" s="235">
        <v>1</v>
      </c>
      <c r="M19" s="340"/>
      <c r="N19" s="233"/>
      <c r="O19" s="233"/>
      <c r="P19" s="233"/>
      <c r="Q19" s="233"/>
      <c r="R19" s="233"/>
      <c r="S19" s="233"/>
      <c r="T19" s="233">
        <v>1.4E-2</v>
      </c>
      <c r="U19" s="235">
        <v>0</v>
      </c>
      <c r="V19" s="233">
        <v>1.4E-2</v>
      </c>
      <c r="W19" s="233">
        <f t="shared" si="3"/>
        <v>528.13199999999995</v>
      </c>
      <c r="X19" s="233">
        <v>528.11800000000005</v>
      </c>
      <c r="Y19" s="233">
        <f t="shared" si="6"/>
        <v>530.33199999999999</v>
      </c>
      <c r="Z19" s="233">
        <f t="shared" si="5"/>
        <v>530.3180000000001</v>
      </c>
      <c r="AA19" s="557"/>
      <c r="AB19" s="22"/>
    </row>
    <row r="20" spans="1:28" s="6" customFormat="1" ht="32.1" customHeight="1" thickBot="1">
      <c r="A20" s="344">
        <v>8</v>
      </c>
      <c r="B20" s="765"/>
      <c r="C20" s="345"/>
      <c r="D20" s="346">
        <f t="shared" si="4"/>
        <v>8.25</v>
      </c>
      <c r="E20" s="346">
        <v>8.625</v>
      </c>
      <c r="F20" s="347">
        <f t="shared" si="1"/>
        <v>375</v>
      </c>
      <c r="G20" s="348">
        <v>18.18</v>
      </c>
      <c r="H20" s="349">
        <v>5</v>
      </c>
      <c r="I20" s="348">
        <v>2.2000000000000002</v>
      </c>
      <c r="J20" s="350" t="str">
        <f>J18</f>
        <v>1 IN</v>
      </c>
      <c r="K20" s="347">
        <v>3600</v>
      </c>
      <c r="L20" s="348">
        <v>1</v>
      </c>
      <c r="M20" s="347" t="s">
        <v>517</v>
      </c>
      <c r="N20" s="346">
        <v>15.84</v>
      </c>
      <c r="O20" s="346">
        <v>11.22</v>
      </c>
      <c r="P20" s="346">
        <v>1.411</v>
      </c>
      <c r="Q20" s="346">
        <v>1.258</v>
      </c>
      <c r="R20" s="346">
        <v>1.165</v>
      </c>
      <c r="S20" s="346">
        <v>18.45</v>
      </c>
      <c r="T20" s="346">
        <v>0.104</v>
      </c>
      <c r="U20" s="348">
        <v>0</v>
      </c>
      <c r="V20" s="346">
        <v>0.104</v>
      </c>
      <c r="W20" s="346">
        <f t="shared" si="3"/>
        <v>528.11800000000005</v>
      </c>
      <c r="X20" s="346">
        <v>528.01400000000001</v>
      </c>
      <c r="Y20" s="346">
        <f t="shared" si="6"/>
        <v>530.3180000000001</v>
      </c>
      <c r="Z20" s="346">
        <f t="shared" si="5"/>
        <v>530.21400000000006</v>
      </c>
      <c r="AA20" s="558"/>
      <c r="AB20" s="22"/>
    </row>
    <row r="21" spans="1:28" s="6" customFormat="1" ht="27" customHeight="1">
      <c r="A21" s="170"/>
      <c r="B21" s="310"/>
      <c r="C21" s="310"/>
      <c r="D21" s="351"/>
      <c r="E21" s="351"/>
      <c r="F21" s="352"/>
      <c r="G21" s="351"/>
      <c r="H21" s="351"/>
      <c r="I21" s="353"/>
      <c r="J21" s="354"/>
      <c r="K21" s="353"/>
      <c r="L21" s="355"/>
      <c r="M21" s="353"/>
      <c r="N21" s="351"/>
      <c r="O21" s="351"/>
      <c r="P21" s="351"/>
      <c r="Q21" s="351"/>
      <c r="R21" s="351"/>
      <c r="S21" s="351"/>
      <c r="T21" s="351"/>
      <c r="U21" s="353"/>
      <c r="V21" s="351">
        <v>1.1339999999999999</v>
      </c>
      <c r="W21" s="351"/>
      <c r="X21" s="351"/>
      <c r="Y21" s="351"/>
      <c r="Z21" s="351"/>
      <c r="AA21" s="17"/>
      <c r="AB21" s="22"/>
    </row>
    <row r="22" spans="1:28" s="39" customFormat="1" ht="49.5" customHeight="1">
      <c r="A22" s="7"/>
      <c r="B22" s="724" t="s">
        <v>522</v>
      </c>
      <c r="C22" s="724"/>
      <c r="D22" s="724" t="s">
        <v>523</v>
      </c>
      <c r="E22" s="724"/>
      <c r="F22" s="724" t="s">
        <v>524</v>
      </c>
      <c r="G22" s="724"/>
      <c r="H22" s="724" t="s">
        <v>4</v>
      </c>
      <c r="I22" s="724"/>
      <c r="J22" s="356"/>
      <c r="K22" s="356"/>
      <c r="L22" s="356"/>
      <c r="M22" s="356"/>
      <c r="N22" s="356"/>
      <c r="O22" s="356"/>
      <c r="P22" s="356"/>
      <c r="Q22" s="356"/>
      <c r="R22" s="356"/>
      <c r="S22" s="356"/>
      <c r="T22" s="356"/>
      <c r="U22" s="356"/>
      <c r="V22" s="356"/>
      <c r="W22" s="356"/>
      <c r="X22" s="357"/>
      <c r="Y22" s="357"/>
      <c r="Z22" s="357"/>
      <c r="AA22" s="357"/>
    </row>
    <row r="23" spans="1:28" s="39" customFormat="1" ht="34.5" customHeight="1">
      <c r="A23" s="7"/>
      <c r="B23" s="722">
        <v>4.4000000000000004</v>
      </c>
      <c r="C23" s="722"/>
      <c r="D23" s="722">
        <v>4.46</v>
      </c>
      <c r="E23" s="722"/>
      <c r="F23" s="722" t="s">
        <v>528</v>
      </c>
      <c r="G23" s="722"/>
      <c r="H23" s="724" t="s">
        <v>529</v>
      </c>
      <c r="I23" s="724"/>
      <c r="J23" s="358"/>
      <c r="K23" s="358"/>
      <c r="L23" s="358"/>
      <c r="M23" s="358"/>
      <c r="N23" s="713" t="s">
        <v>525</v>
      </c>
      <c r="O23" s="713"/>
      <c r="P23" s="358" t="s">
        <v>526</v>
      </c>
      <c r="Q23" s="566">
        <v>490.8</v>
      </c>
      <c r="R23" s="566"/>
      <c r="S23" s="358"/>
      <c r="T23" s="713" t="s">
        <v>527</v>
      </c>
      <c r="U23" s="713"/>
      <c r="V23" s="358" t="s">
        <v>526</v>
      </c>
      <c r="W23" s="358">
        <v>38.347000000000001</v>
      </c>
      <c r="X23" s="359"/>
      <c r="Y23" s="359"/>
      <c r="Z23" s="359"/>
      <c r="AA23" s="359"/>
    </row>
    <row r="24" spans="1:28" s="39" customFormat="1" ht="45.75" customHeight="1">
      <c r="A24" s="7"/>
      <c r="B24" s="722">
        <v>5</v>
      </c>
      <c r="C24" s="722"/>
      <c r="D24" s="722">
        <v>5.12</v>
      </c>
      <c r="E24" s="722"/>
      <c r="F24" s="766" t="s">
        <v>484</v>
      </c>
      <c r="G24" s="766"/>
      <c r="H24" s="724" t="s">
        <v>532</v>
      </c>
      <c r="I24" s="724"/>
      <c r="J24" s="358"/>
      <c r="K24" s="358"/>
      <c r="L24" s="358"/>
      <c r="M24" s="358"/>
      <c r="N24" s="713" t="s">
        <v>530</v>
      </c>
      <c r="O24" s="713"/>
      <c r="P24" s="358" t="s">
        <v>526</v>
      </c>
      <c r="Q24" s="713">
        <v>528.01400000000001</v>
      </c>
      <c r="R24" s="713"/>
      <c r="S24" s="358"/>
      <c r="T24" s="713" t="s">
        <v>531</v>
      </c>
      <c r="U24" s="713"/>
      <c r="V24" s="358" t="s">
        <v>526</v>
      </c>
      <c r="W24" s="358">
        <v>1.1339999999999999</v>
      </c>
      <c r="X24" s="359"/>
      <c r="Y24" s="359"/>
      <c r="Z24" s="359"/>
      <c r="AA24" s="359"/>
    </row>
    <row r="25" spans="1:28" s="39" customFormat="1" ht="54.75" customHeight="1">
      <c r="A25" s="7"/>
      <c r="B25" s="722">
        <v>5.8</v>
      </c>
      <c r="C25" s="722"/>
      <c r="D25" s="722">
        <v>6.03</v>
      </c>
      <c r="E25" s="722"/>
      <c r="F25" s="766" t="s">
        <v>535</v>
      </c>
      <c r="G25" s="766"/>
      <c r="H25" s="724" t="s">
        <v>536</v>
      </c>
      <c r="I25" s="724"/>
      <c r="J25" s="358"/>
      <c r="K25" s="358"/>
      <c r="L25" s="358"/>
      <c r="M25" s="358"/>
      <c r="N25" s="713" t="s">
        <v>533</v>
      </c>
      <c r="O25" s="713"/>
      <c r="P25" s="358" t="s">
        <v>526</v>
      </c>
      <c r="Q25" s="713">
        <v>37.213999999999999</v>
      </c>
      <c r="R25" s="713"/>
      <c r="S25" s="358"/>
      <c r="T25" s="713" t="s">
        <v>534</v>
      </c>
      <c r="U25" s="713"/>
      <c r="V25" s="358" t="s">
        <v>526</v>
      </c>
      <c r="W25" s="358">
        <v>37.213999999999999</v>
      </c>
      <c r="X25" s="359"/>
      <c r="Y25" s="359"/>
      <c r="Z25" s="359"/>
      <c r="AA25" s="359"/>
    </row>
    <row r="26" spans="1:28" s="39" customFormat="1" ht="16.5" customHeight="1">
      <c r="A26" s="7"/>
      <c r="B26" s="359"/>
      <c r="C26" s="359"/>
      <c r="D26" s="359"/>
      <c r="E26" s="359"/>
      <c r="F26" s="359"/>
      <c r="G26" s="359"/>
      <c r="H26" s="359"/>
      <c r="I26" s="359"/>
      <c r="J26" s="359"/>
      <c r="K26" s="359"/>
      <c r="L26" s="359"/>
      <c r="M26" s="359"/>
      <c r="N26" s="359"/>
      <c r="O26" s="359"/>
      <c r="P26" s="359"/>
      <c r="Q26" s="359"/>
      <c r="R26" s="359"/>
      <c r="S26" s="359"/>
      <c r="T26" s="359"/>
      <c r="U26" s="359"/>
      <c r="V26" s="359"/>
      <c r="W26" s="359"/>
      <c r="X26" s="359"/>
      <c r="Y26" s="359"/>
      <c r="Z26" s="359"/>
      <c r="AA26" s="359"/>
    </row>
    <row r="27" spans="1:28" s="6" customFormat="1" ht="31.5" customHeight="1">
      <c r="A27" s="7"/>
      <c r="B27" s="17"/>
      <c r="C27" s="17"/>
      <c r="D27" s="566"/>
      <c r="E27" s="566"/>
      <c r="F27" s="566"/>
      <c r="G27" s="566"/>
      <c r="H27" s="16"/>
      <c r="I27" s="328"/>
      <c r="J27" s="329"/>
      <c r="K27" s="17"/>
      <c r="L27" s="16"/>
      <c r="M27" s="17"/>
      <c r="N27" s="16"/>
      <c r="O27" s="311"/>
      <c r="P27" s="655" t="s">
        <v>24</v>
      </c>
      <c r="Q27" s="655"/>
      <c r="R27" s="311"/>
      <c r="S27" s="311"/>
      <c r="T27" s="655" t="s">
        <v>537</v>
      </c>
      <c r="U27" s="655"/>
      <c r="V27" s="655"/>
      <c r="W27" s="655"/>
      <c r="X27" s="16"/>
      <c r="Y27" s="16"/>
      <c r="Z27" s="16"/>
      <c r="AA27" s="7"/>
    </row>
    <row r="28" spans="1:28" s="6" customFormat="1" ht="32.1" customHeight="1">
      <c r="A28" s="7"/>
      <c r="B28" s="7"/>
      <c r="C28" s="7"/>
      <c r="D28" s="16"/>
      <c r="E28" s="16"/>
      <c r="F28" s="332"/>
      <c r="G28" s="16"/>
      <c r="H28" s="328"/>
      <c r="I28" s="328"/>
      <c r="J28" s="329"/>
      <c r="K28" s="17"/>
      <c r="L28" s="330"/>
      <c r="M28" s="17"/>
      <c r="N28" s="16"/>
      <c r="O28" s="655" t="s">
        <v>538</v>
      </c>
      <c r="P28" s="655"/>
      <c r="Q28" s="655"/>
      <c r="R28" s="655"/>
      <c r="S28" s="311"/>
      <c r="T28" s="655"/>
      <c r="U28" s="655"/>
      <c r="V28" s="655"/>
      <c r="W28" s="655"/>
      <c r="X28" s="16"/>
      <c r="Y28" s="16"/>
      <c r="Z28" s="16"/>
    </row>
    <row r="29" spans="1:28" s="6" customFormat="1" ht="42" customHeight="1">
      <c r="A29" s="7"/>
      <c r="B29" s="7"/>
      <c r="C29" s="7"/>
      <c r="D29" s="16"/>
      <c r="E29" s="16"/>
      <c r="F29" s="332"/>
      <c r="G29" s="16"/>
      <c r="H29" s="328"/>
      <c r="I29" s="328"/>
      <c r="J29" s="329"/>
      <c r="K29" s="17"/>
      <c r="L29" s="330"/>
      <c r="M29" s="17"/>
      <c r="N29" s="16"/>
      <c r="O29" s="655"/>
      <c r="P29" s="655"/>
      <c r="Q29" s="655"/>
      <c r="R29" s="655"/>
      <c r="S29" s="311"/>
      <c r="T29" s="655"/>
      <c r="U29" s="655"/>
      <c r="V29" s="655"/>
      <c r="W29" s="655"/>
      <c r="X29" s="16"/>
      <c r="Y29" s="16"/>
      <c r="Z29" s="16"/>
    </row>
    <row r="30" spans="1:28" s="6" customFormat="1" ht="24.75" customHeight="1">
      <c r="A30" s="7"/>
      <c r="B30" s="7"/>
      <c r="C30" s="7"/>
      <c r="D30" s="16"/>
      <c r="E30" s="16"/>
      <c r="F30" s="332"/>
      <c r="G30" s="16"/>
      <c r="H30" s="328"/>
      <c r="I30" s="328"/>
      <c r="J30" s="16"/>
      <c r="K30" s="17" t="s">
        <v>22</v>
      </c>
      <c r="L30" s="330"/>
      <c r="M30" s="17"/>
      <c r="N30" s="16"/>
      <c r="O30" s="311"/>
      <c r="P30" s="311"/>
      <c r="Q30" s="311"/>
      <c r="R30" s="311"/>
      <c r="S30" s="311"/>
      <c r="T30" s="655"/>
      <c r="U30" s="655"/>
      <c r="V30" s="655"/>
      <c r="W30" s="655"/>
      <c r="X30" s="16"/>
      <c r="Y30" s="16"/>
      <c r="Z30" s="16"/>
    </row>
    <row r="31" spans="1:28" s="6" customFormat="1" ht="32.1" customHeight="1">
      <c r="A31" s="7"/>
      <c r="B31" s="7"/>
      <c r="C31" s="7"/>
      <c r="D31" s="16"/>
      <c r="E31" s="16"/>
      <c r="F31" s="332"/>
      <c r="G31" s="16"/>
      <c r="H31" s="328"/>
      <c r="I31" s="328"/>
      <c r="J31" s="16"/>
      <c r="K31" s="17" t="s">
        <v>15</v>
      </c>
      <c r="L31" s="330"/>
      <c r="M31" s="17"/>
      <c r="N31" s="16"/>
      <c r="O31" s="16"/>
      <c r="P31" s="16"/>
      <c r="Q31" s="16"/>
      <c r="R31" s="16"/>
      <c r="S31" s="16"/>
      <c r="T31" s="16"/>
      <c r="U31" s="16"/>
      <c r="V31" s="16"/>
      <c r="W31" s="16"/>
      <c r="X31" s="16"/>
      <c r="Y31" s="16"/>
      <c r="Z31" s="16"/>
    </row>
    <row r="32" spans="1:28" s="6" customFormat="1" ht="32.1" customHeight="1">
      <c r="A32" s="7"/>
      <c r="B32" s="7"/>
      <c r="C32" s="7"/>
      <c r="D32" s="16"/>
      <c r="E32" s="16"/>
      <c r="F32" s="332"/>
      <c r="G32" s="16"/>
      <c r="H32" s="328"/>
      <c r="I32" s="328"/>
      <c r="J32" s="16"/>
      <c r="K32" s="17"/>
      <c r="L32" s="330"/>
      <c r="M32" s="17"/>
      <c r="N32" s="16"/>
      <c r="O32" s="16"/>
      <c r="P32" s="16"/>
      <c r="Q32" s="16"/>
      <c r="R32" s="16"/>
      <c r="S32" s="16"/>
      <c r="T32" s="16"/>
      <c r="U32" s="16"/>
      <c r="V32" s="16"/>
      <c r="W32" s="16"/>
      <c r="X32" s="16"/>
      <c r="Y32" s="16"/>
      <c r="Z32" s="16"/>
    </row>
    <row r="33" spans="1:26" s="6" customFormat="1" ht="32.1" customHeight="1">
      <c r="A33" s="7"/>
      <c r="B33" s="7"/>
      <c r="C33" s="7"/>
      <c r="D33" s="16"/>
      <c r="E33" s="16"/>
      <c r="F33" s="332"/>
      <c r="G33" s="16"/>
      <c r="H33" s="328"/>
      <c r="I33" s="328"/>
      <c r="J33" s="16"/>
      <c r="K33" s="17"/>
      <c r="L33" s="330"/>
      <c r="M33" s="17"/>
      <c r="N33" s="16"/>
      <c r="O33" s="16"/>
      <c r="P33" s="16"/>
      <c r="Q33" s="16"/>
      <c r="R33" s="16"/>
      <c r="S33" s="16"/>
      <c r="T33" s="16"/>
      <c r="U33" s="16"/>
      <c r="V33" s="16"/>
      <c r="W33" s="16"/>
      <c r="X33" s="16"/>
      <c r="Y33" s="16"/>
      <c r="Z33" s="16"/>
    </row>
    <row r="34" spans="1:26" s="6" customFormat="1" ht="32.1" customHeight="1">
      <c r="A34" s="7"/>
      <c r="B34" s="7"/>
      <c r="C34" s="7"/>
      <c r="D34" s="16"/>
      <c r="E34" s="16"/>
      <c r="F34" s="332"/>
      <c r="G34" s="16"/>
      <c r="H34" s="328"/>
      <c r="I34" s="328"/>
      <c r="J34" s="16"/>
      <c r="K34" s="17"/>
      <c r="L34" s="330"/>
      <c r="M34" s="17"/>
      <c r="N34" s="16"/>
      <c r="O34" s="16"/>
      <c r="P34" s="16"/>
      <c r="Q34" s="16"/>
      <c r="R34" s="16"/>
      <c r="S34" s="16"/>
      <c r="T34" s="16"/>
      <c r="U34" s="16"/>
      <c r="V34" s="16"/>
      <c r="W34" s="16"/>
      <c r="X34" s="16"/>
      <c r="Y34" s="16"/>
      <c r="Z34" s="16"/>
    </row>
    <row r="35" spans="1:26" s="6" customFormat="1" ht="32.1" customHeight="1">
      <c r="A35" s="7"/>
      <c r="B35" s="7"/>
      <c r="C35" s="7"/>
      <c r="D35" s="16"/>
      <c r="E35" s="16"/>
      <c r="F35" s="332"/>
      <c r="G35" s="16"/>
      <c r="H35" s="328"/>
      <c r="I35" s="328"/>
      <c r="J35" s="16"/>
      <c r="K35" s="17"/>
      <c r="L35" s="330"/>
      <c r="M35" s="17"/>
      <c r="N35" s="16"/>
      <c r="O35" s="16"/>
      <c r="P35" s="16"/>
      <c r="Q35" s="16"/>
      <c r="R35" s="16"/>
      <c r="S35" s="16"/>
      <c r="T35" s="16"/>
      <c r="U35" s="16"/>
      <c r="V35" s="16"/>
      <c r="W35" s="16"/>
      <c r="X35" s="16"/>
      <c r="Y35" s="16"/>
      <c r="Z35" s="16"/>
    </row>
    <row r="36" spans="1:26" s="6" customFormat="1" ht="32.1" customHeight="1">
      <c r="A36" s="7"/>
      <c r="B36" s="7"/>
      <c r="C36" s="7"/>
      <c r="D36" s="16"/>
      <c r="E36" s="16"/>
      <c r="F36" s="332"/>
      <c r="G36" s="16"/>
      <c r="H36" s="328"/>
      <c r="I36" s="328"/>
      <c r="J36" s="16"/>
      <c r="K36" s="17"/>
      <c r="L36" s="330"/>
      <c r="M36" s="17"/>
      <c r="N36" s="16"/>
      <c r="O36" s="16"/>
      <c r="P36" s="16"/>
      <c r="Q36" s="16"/>
      <c r="R36" s="16"/>
      <c r="S36" s="16"/>
      <c r="T36" s="16"/>
      <c r="U36" s="16"/>
      <c r="V36" s="16"/>
      <c r="W36" s="16"/>
      <c r="X36" s="16"/>
      <c r="Y36" s="16"/>
      <c r="Z36" s="16"/>
    </row>
    <row r="37" spans="1:26" s="6" customFormat="1" ht="32.1" customHeight="1">
      <c r="A37" s="7"/>
      <c r="B37" s="7"/>
      <c r="C37" s="7"/>
      <c r="D37" s="16"/>
      <c r="E37" s="16"/>
      <c r="F37" s="332"/>
      <c r="G37" s="16"/>
      <c r="H37" s="328"/>
      <c r="I37" s="328"/>
      <c r="J37" s="16"/>
      <c r="K37" s="17"/>
      <c r="L37" s="330"/>
      <c r="M37" s="17"/>
      <c r="N37" s="16"/>
      <c r="O37" s="16"/>
      <c r="P37" s="16"/>
      <c r="Q37" s="16"/>
      <c r="R37" s="16"/>
      <c r="S37" s="16"/>
      <c r="T37" s="16"/>
      <c r="U37" s="16"/>
      <c r="V37" s="16"/>
      <c r="W37" s="16"/>
      <c r="X37" s="16"/>
      <c r="Y37" s="16"/>
      <c r="Z37" s="16"/>
    </row>
    <row r="38" spans="1:26" s="6" customFormat="1" ht="32.1" customHeight="1">
      <c r="A38" s="7"/>
      <c r="B38" s="7"/>
      <c r="C38" s="7"/>
      <c r="D38" s="16"/>
      <c r="E38" s="16"/>
      <c r="F38" s="332"/>
      <c r="G38" s="16"/>
      <c r="H38" s="328"/>
      <c r="I38" s="328"/>
      <c r="J38" s="16"/>
      <c r="K38" s="17"/>
      <c r="L38" s="330"/>
      <c r="M38" s="17"/>
      <c r="N38" s="16"/>
      <c r="O38" s="16"/>
      <c r="P38" s="16"/>
      <c r="Q38" s="16"/>
      <c r="R38" s="16"/>
      <c r="S38" s="16"/>
      <c r="T38" s="16"/>
      <c r="U38" s="16"/>
      <c r="V38" s="16"/>
      <c r="W38" s="16"/>
      <c r="X38" s="16"/>
      <c r="Y38" s="16"/>
      <c r="Z38" s="16"/>
    </row>
    <row r="39" spans="1:26" s="6" customFormat="1" ht="32.1" customHeight="1">
      <c r="A39" s="7"/>
      <c r="B39" s="7"/>
      <c r="C39" s="7"/>
      <c r="D39" s="16"/>
      <c r="E39" s="16"/>
      <c r="F39" s="332"/>
      <c r="G39" s="16"/>
      <c r="H39" s="328"/>
      <c r="I39" s="328"/>
      <c r="J39" s="16"/>
      <c r="K39" s="17"/>
      <c r="L39" s="330"/>
      <c r="M39" s="17"/>
      <c r="N39" s="16"/>
      <c r="O39" s="16"/>
      <c r="P39" s="16"/>
      <c r="Q39" s="16"/>
      <c r="R39" s="16"/>
      <c r="S39" s="16"/>
      <c r="T39" s="16"/>
      <c r="U39" s="16"/>
      <c r="V39" s="16"/>
      <c r="W39" s="16"/>
      <c r="X39" s="16"/>
      <c r="Y39" s="16"/>
      <c r="Z39" s="16"/>
    </row>
    <row r="40" spans="1:26" s="6" customFormat="1" ht="32.1" customHeight="1">
      <c r="A40" s="7"/>
      <c r="B40" s="7"/>
      <c r="C40" s="7"/>
      <c r="D40" s="16"/>
      <c r="E40" s="16"/>
      <c r="F40" s="332"/>
      <c r="G40" s="16"/>
      <c r="H40" s="328"/>
      <c r="I40" s="328"/>
      <c r="J40" s="16"/>
      <c r="K40" s="17"/>
      <c r="L40" s="330"/>
      <c r="M40" s="17"/>
      <c r="N40" s="16"/>
      <c r="O40" s="16"/>
      <c r="P40" s="16"/>
      <c r="Q40" s="16"/>
      <c r="R40" s="16"/>
      <c r="S40" s="16"/>
      <c r="T40" s="16"/>
      <c r="U40" s="16"/>
      <c r="V40" s="16"/>
      <c r="W40" s="16"/>
      <c r="X40" s="16"/>
      <c r="Y40" s="16"/>
      <c r="Z40" s="16"/>
    </row>
    <row r="41" spans="1:26" s="6" customFormat="1" ht="32.1" customHeight="1">
      <c r="A41" s="7"/>
      <c r="B41" s="7"/>
      <c r="C41" s="7"/>
      <c r="D41" s="16"/>
      <c r="E41" s="16"/>
      <c r="F41" s="332"/>
      <c r="G41" s="16"/>
      <c r="H41" s="328"/>
      <c r="I41" s="328"/>
      <c r="J41" s="16"/>
      <c r="K41" s="17"/>
      <c r="L41" s="330"/>
      <c r="M41" s="17"/>
      <c r="N41" s="16"/>
      <c r="O41" s="16"/>
      <c r="P41" s="16"/>
      <c r="Q41" s="16"/>
      <c r="R41" s="16"/>
      <c r="S41" s="16"/>
      <c r="T41" s="16"/>
      <c r="U41" s="16"/>
      <c r="V41" s="16"/>
      <c r="W41" s="16"/>
      <c r="X41" s="16"/>
      <c r="Y41" s="16"/>
      <c r="Z41" s="16"/>
    </row>
    <row r="42" spans="1:26" s="6" customFormat="1" ht="32.1" customHeight="1">
      <c r="A42" s="7"/>
      <c r="B42" s="7"/>
      <c r="C42" s="7"/>
      <c r="D42" s="16"/>
      <c r="E42" s="16"/>
      <c r="F42" s="332"/>
      <c r="G42" s="16"/>
      <c r="H42" s="328"/>
      <c r="I42" s="328"/>
      <c r="J42" s="16"/>
      <c r="K42" s="17"/>
      <c r="L42" s="330"/>
      <c r="M42" s="17"/>
      <c r="N42" s="16"/>
      <c r="O42" s="16"/>
      <c r="P42" s="16"/>
      <c r="Q42" s="16"/>
      <c r="R42" s="16"/>
      <c r="S42" s="16"/>
      <c r="T42" s="16"/>
      <c r="U42" s="16"/>
      <c r="V42" s="16"/>
      <c r="W42" s="16"/>
      <c r="X42" s="16"/>
      <c r="Y42" s="16"/>
      <c r="Z42" s="16"/>
    </row>
  </sheetData>
  <mergeCells count="53">
    <mergeCell ref="T25:U25"/>
    <mergeCell ref="D27:G27"/>
    <mergeCell ref="P27:Q27"/>
    <mergeCell ref="T27:W30"/>
    <mergeCell ref="O28:R29"/>
    <mergeCell ref="Q25:R25"/>
    <mergeCell ref="B25:C25"/>
    <mergeCell ref="D25:E25"/>
    <mergeCell ref="F25:G25"/>
    <mergeCell ref="H25:I25"/>
    <mergeCell ref="N25:O25"/>
    <mergeCell ref="Q23:R23"/>
    <mergeCell ref="T23:U23"/>
    <mergeCell ref="B24:C24"/>
    <mergeCell ref="D24:E24"/>
    <mergeCell ref="F24:G24"/>
    <mergeCell ref="H24:I24"/>
    <mergeCell ref="N24:O24"/>
    <mergeCell ref="Q24:R24"/>
    <mergeCell ref="T24:U24"/>
    <mergeCell ref="B23:C23"/>
    <mergeCell ref="D23:E23"/>
    <mergeCell ref="F23:G23"/>
    <mergeCell ref="H23:I23"/>
    <mergeCell ref="N23:O23"/>
    <mergeCell ref="B15:B20"/>
    <mergeCell ref="G15:H15"/>
    <mergeCell ref="G17:H17"/>
    <mergeCell ref="G19:H19"/>
    <mergeCell ref="B22:C22"/>
    <mergeCell ref="D22:E22"/>
    <mergeCell ref="F22:G22"/>
    <mergeCell ref="H22:I22"/>
    <mergeCell ref="G11:H11"/>
    <mergeCell ref="B13:B14"/>
    <mergeCell ref="G13:H13"/>
    <mergeCell ref="B8:B12"/>
    <mergeCell ref="G9:H9"/>
    <mergeCell ref="A1:AA1"/>
    <mergeCell ref="A2:AA2"/>
    <mergeCell ref="A3:AA3"/>
    <mergeCell ref="A4:AA4"/>
    <mergeCell ref="A5:A6"/>
    <mergeCell ref="B5:B6"/>
    <mergeCell ref="C5:C6"/>
    <mergeCell ref="D5:F5"/>
    <mergeCell ref="G5:S5"/>
    <mergeCell ref="T5:V5"/>
    <mergeCell ref="W5:X5"/>
    <mergeCell ref="Y5:Z5"/>
    <mergeCell ref="AA5:AA6"/>
    <mergeCell ref="J6:K6"/>
    <mergeCell ref="L6:M6"/>
  </mergeCells>
  <printOptions horizontalCentered="1"/>
  <pageMargins left="0.39370078740157483" right="0.31496062992125984" top="0.39370078740157483" bottom="0.23622047244094491" header="0" footer="0"/>
  <pageSetup paperSize="9" scale="55" orientation="landscape" errors="blank" verticalDpi="360" r:id="rId1"/>
  <headerFooter alignWithMargins="0"/>
  <rowBreaks count="1" manualBreakCount="1">
    <brk id="29" max="27" man="1"/>
  </rowBreaks>
</worksheet>
</file>

<file path=xl/worksheets/sheet37.xml><?xml version="1.0" encoding="utf-8"?>
<worksheet xmlns="http://schemas.openxmlformats.org/spreadsheetml/2006/main" xmlns:r="http://schemas.openxmlformats.org/officeDocument/2006/relationships">
  <sheetPr>
    <tabColor rgb="FF92D050"/>
  </sheetPr>
  <dimension ref="A1:AF42"/>
  <sheetViews>
    <sheetView tabSelected="1" view="pageBreakPreview" topLeftCell="A13" zoomScale="85" zoomScaleSheetLayoutView="85" workbookViewId="0">
      <selection activeCell="AC25" sqref="AC25"/>
    </sheetView>
  </sheetViews>
  <sheetFormatPr defaultColWidth="9.140625" defaultRowHeight="12.75"/>
  <cols>
    <col min="1" max="1" width="4.42578125" style="333" customWidth="1"/>
    <col min="2" max="2" width="5.42578125" style="333" customWidth="1"/>
    <col min="3" max="3" width="6.85546875" style="333" customWidth="1"/>
    <col min="4" max="6" width="9.140625" style="334" customWidth="1"/>
    <col min="7" max="7" width="10.7109375" style="333" customWidth="1"/>
    <col min="8" max="8" width="10.5703125" style="333" customWidth="1"/>
    <col min="9" max="9" width="7.42578125" style="333" customWidth="1"/>
    <col min="10" max="10" width="7" style="333" customWidth="1"/>
    <col min="11" max="11" width="9.140625" style="383" customWidth="1"/>
    <col min="12" max="12" width="8.140625" style="335" customWidth="1"/>
    <col min="13" max="13" width="6.42578125" style="333" customWidth="1"/>
    <col min="14" max="14" width="9" style="333" customWidth="1"/>
    <col min="15" max="15" width="9.140625" style="333" customWidth="1"/>
    <col min="16" max="16" width="9.140625" style="333" bestFit="1" customWidth="1"/>
    <col min="17" max="17" width="8" style="333" customWidth="1"/>
    <col min="18" max="18" width="9.140625" style="333" customWidth="1"/>
    <col min="19" max="19" width="11.28515625" style="333" customWidth="1"/>
    <col min="20" max="20" width="9" style="333" customWidth="1"/>
    <col min="21" max="21" width="9.28515625" style="333" customWidth="1"/>
    <col min="22" max="22" width="8.140625" style="333" customWidth="1"/>
    <col min="23" max="26" width="10.5703125" style="333" customWidth="1"/>
    <col min="27" max="27" width="18" style="333" customWidth="1"/>
    <col min="28" max="16384" width="9.140625" style="333"/>
  </cols>
  <sheetData>
    <row r="1" spans="1:32" s="314" customFormat="1" ht="24"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row>
    <row r="2" spans="1:32" s="314" customFormat="1" ht="17.25" customHeight="1">
      <c r="A2" s="726" t="s">
        <v>20</v>
      </c>
      <c r="B2" s="726"/>
      <c r="C2" s="726"/>
      <c r="D2" s="726"/>
      <c r="E2" s="726"/>
      <c r="F2" s="726"/>
      <c r="G2" s="726"/>
      <c r="H2" s="726"/>
      <c r="I2" s="726"/>
      <c r="J2" s="726"/>
      <c r="K2" s="726"/>
      <c r="L2" s="726"/>
      <c r="M2" s="726"/>
      <c r="N2" s="726"/>
      <c r="O2" s="726"/>
      <c r="P2" s="726"/>
      <c r="Q2" s="726"/>
      <c r="R2" s="726"/>
      <c r="S2" s="726"/>
      <c r="T2" s="726"/>
      <c r="U2" s="726"/>
      <c r="V2" s="726"/>
      <c r="W2" s="726"/>
      <c r="X2" s="726"/>
      <c r="Y2" s="726"/>
      <c r="Z2" s="726"/>
      <c r="AA2" s="726"/>
    </row>
    <row r="3" spans="1:32" s="15" customFormat="1" ht="15.75" customHeight="1">
      <c r="A3" s="726" t="s">
        <v>512</v>
      </c>
      <c r="B3" s="726"/>
      <c r="C3" s="726"/>
      <c r="D3" s="726"/>
      <c r="E3" s="726"/>
      <c r="F3" s="726"/>
      <c r="G3" s="726"/>
      <c r="H3" s="726"/>
      <c r="I3" s="726"/>
      <c r="J3" s="726"/>
      <c r="K3" s="726"/>
      <c r="L3" s="726"/>
      <c r="M3" s="726"/>
      <c r="N3" s="726"/>
      <c r="O3" s="726"/>
      <c r="P3" s="726"/>
      <c r="Q3" s="726"/>
      <c r="R3" s="726"/>
      <c r="S3" s="726"/>
      <c r="T3" s="726"/>
      <c r="U3" s="726"/>
      <c r="V3" s="726"/>
      <c r="W3" s="726"/>
      <c r="X3" s="726"/>
      <c r="Y3" s="726"/>
      <c r="Z3" s="726"/>
      <c r="AA3" s="726"/>
      <c r="AB3" s="85"/>
    </row>
    <row r="4" spans="1:32" s="3" customFormat="1" ht="21.95" customHeight="1" thickBot="1">
      <c r="A4" s="572" t="s">
        <v>648</v>
      </c>
      <c r="B4" s="572"/>
      <c r="C4" s="572"/>
      <c r="D4" s="572"/>
      <c r="E4" s="572"/>
      <c r="F4" s="572"/>
      <c r="G4" s="572"/>
      <c r="H4" s="572"/>
      <c r="I4" s="572"/>
      <c r="J4" s="572"/>
      <c r="K4" s="572"/>
      <c r="L4" s="572"/>
      <c r="M4" s="572"/>
      <c r="N4" s="572"/>
      <c r="O4" s="572"/>
      <c r="P4" s="572"/>
      <c r="Q4" s="572"/>
      <c r="R4" s="572"/>
      <c r="S4" s="572"/>
      <c r="T4" s="572"/>
      <c r="U4" s="572"/>
      <c r="V4" s="572"/>
      <c r="W4" s="572"/>
      <c r="X4" s="572"/>
      <c r="Y4" s="572"/>
      <c r="Z4" s="572"/>
      <c r="AA4" s="572"/>
    </row>
    <row r="5" spans="1:32" s="4" customFormat="1" ht="21.75" customHeight="1">
      <c r="A5" s="759" t="s">
        <v>0</v>
      </c>
      <c r="B5" s="761" t="s">
        <v>28</v>
      </c>
      <c r="C5" s="761" t="s">
        <v>514</v>
      </c>
      <c r="D5" s="761" t="s">
        <v>1</v>
      </c>
      <c r="E5" s="761"/>
      <c r="F5" s="761"/>
      <c r="G5" s="761" t="s">
        <v>2</v>
      </c>
      <c r="H5" s="761"/>
      <c r="I5" s="761"/>
      <c r="J5" s="761"/>
      <c r="K5" s="761"/>
      <c r="L5" s="761"/>
      <c r="M5" s="761"/>
      <c r="N5" s="761"/>
      <c r="O5" s="761"/>
      <c r="P5" s="761"/>
      <c r="Q5" s="761"/>
      <c r="R5" s="761"/>
      <c r="S5" s="761"/>
      <c r="T5" s="761" t="s">
        <v>37</v>
      </c>
      <c r="U5" s="761"/>
      <c r="V5" s="761"/>
      <c r="W5" s="762" t="s">
        <v>36</v>
      </c>
      <c r="X5" s="762"/>
      <c r="Y5" s="762" t="s">
        <v>3</v>
      </c>
      <c r="Z5" s="762"/>
      <c r="AA5" s="762" t="s">
        <v>4</v>
      </c>
    </row>
    <row r="6" spans="1:32" s="4" customFormat="1" ht="86.25" customHeight="1">
      <c r="A6" s="760"/>
      <c r="B6" s="571"/>
      <c r="C6" s="571"/>
      <c r="D6" s="309" t="s">
        <v>29</v>
      </c>
      <c r="E6" s="309" t="s">
        <v>265</v>
      </c>
      <c r="F6" s="309" t="s">
        <v>6</v>
      </c>
      <c r="G6" s="309" t="s">
        <v>7</v>
      </c>
      <c r="H6" s="309" t="s">
        <v>27</v>
      </c>
      <c r="I6" s="87" t="s">
        <v>8</v>
      </c>
      <c r="J6" s="755" t="s">
        <v>9</v>
      </c>
      <c r="K6" s="755"/>
      <c r="L6" s="571" t="s">
        <v>10</v>
      </c>
      <c r="M6" s="571"/>
      <c r="N6" s="88" t="s">
        <v>11</v>
      </c>
      <c r="O6" s="88" t="s">
        <v>12</v>
      </c>
      <c r="P6" s="88" t="s">
        <v>17</v>
      </c>
      <c r="Q6" s="88" t="s">
        <v>13</v>
      </c>
      <c r="R6" s="88" t="s">
        <v>26</v>
      </c>
      <c r="S6" s="309" t="s">
        <v>14</v>
      </c>
      <c r="T6" s="309" t="s">
        <v>35</v>
      </c>
      <c r="U6" s="309" t="s">
        <v>30</v>
      </c>
      <c r="V6" s="309" t="s">
        <v>25</v>
      </c>
      <c r="W6" s="88" t="s">
        <v>31</v>
      </c>
      <c r="X6" s="88" t="s">
        <v>32</v>
      </c>
      <c r="Y6" s="88" t="s">
        <v>33</v>
      </c>
      <c r="Z6" s="88" t="s">
        <v>34</v>
      </c>
      <c r="AA6" s="574"/>
      <c r="AD6" s="4" t="s">
        <v>239</v>
      </c>
    </row>
    <row r="7" spans="1:32" s="4" customFormat="1" ht="21" customHeight="1">
      <c r="A7" s="336">
        <v>1</v>
      </c>
      <c r="B7" s="309">
        <v>2</v>
      </c>
      <c r="C7" s="309">
        <v>3</v>
      </c>
      <c r="D7" s="309">
        <v>4</v>
      </c>
      <c r="E7" s="309">
        <v>5</v>
      </c>
      <c r="F7" s="309">
        <v>6</v>
      </c>
      <c r="G7" s="309">
        <v>7</v>
      </c>
      <c r="H7" s="309">
        <v>8</v>
      </c>
      <c r="I7" s="309">
        <v>9</v>
      </c>
      <c r="J7" s="309">
        <v>10</v>
      </c>
      <c r="K7" s="87">
        <v>11</v>
      </c>
      <c r="L7" s="337"/>
      <c r="M7" s="309"/>
      <c r="N7" s="309">
        <v>10</v>
      </c>
      <c r="O7" s="309">
        <v>11</v>
      </c>
      <c r="P7" s="309">
        <v>12</v>
      </c>
      <c r="Q7" s="309">
        <v>13</v>
      </c>
      <c r="R7" s="309">
        <v>14</v>
      </c>
      <c r="S7" s="309">
        <v>15</v>
      </c>
      <c r="T7" s="309">
        <v>16</v>
      </c>
      <c r="U7" s="309">
        <v>17</v>
      </c>
      <c r="V7" s="309">
        <v>18</v>
      </c>
      <c r="W7" s="309">
        <v>19</v>
      </c>
      <c r="X7" s="309">
        <v>20</v>
      </c>
      <c r="Y7" s="309">
        <v>21</v>
      </c>
      <c r="Z7" s="309">
        <v>22</v>
      </c>
      <c r="AA7" s="309">
        <v>23</v>
      </c>
      <c r="AB7" s="22">
        <f>E8-D8</f>
        <v>2</v>
      </c>
      <c r="AC7" s="6">
        <f>AB7*1000</f>
        <v>2000</v>
      </c>
    </row>
    <row r="8" spans="1:32" s="6" customFormat="1" ht="35.1" customHeight="1">
      <c r="A8" s="339">
        <v>1</v>
      </c>
      <c r="B8" s="360"/>
      <c r="C8" s="176">
        <v>1</v>
      </c>
      <c r="D8" s="361">
        <v>10</v>
      </c>
      <c r="E8" s="361">
        <v>12</v>
      </c>
      <c r="F8" s="362">
        <f>(E8-D8)*1000</f>
        <v>2000</v>
      </c>
      <c r="G8" s="363">
        <v>20.64</v>
      </c>
      <c r="H8" s="363">
        <v>5.5</v>
      </c>
      <c r="I8" s="363">
        <v>2.2000000000000002</v>
      </c>
      <c r="J8" s="364" t="s">
        <v>516</v>
      </c>
      <c r="K8" s="362">
        <v>4300</v>
      </c>
      <c r="L8" s="363">
        <v>1.5</v>
      </c>
      <c r="M8" s="362" t="s">
        <v>517</v>
      </c>
      <c r="N8" s="361">
        <v>19.36</v>
      </c>
      <c r="O8" s="361">
        <v>13.432</v>
      </c>
      <c r="P8" s="361">
        <v>1.4410000000000001</v>
      </c>
      <c r="Q8" s="361">
        <v>1.276</v>
      </c>
      <c r="R8" s="361">
        <v>1.081</v>
      </c>
      <c r="S8" s="361">
        <v>20.928000000000001</v>
      </c>
      <c r="T8" s="361">
        <v>0.46500000000000002</v>
      </c>
      <c r="U8" s="363">
        <v>0</v>
      </c>
      <c r="V8" s="361">
        <v>0.46500000000000002</v>
      </c>
      <c r="W8" s="361">
        <v>517.79999999999995</v>
      </c>
      <c r="X8" s="361">
        <v>517.33500000000004</v>
      </c>
      <c r="Y8" s="361">
        <v>520</v>
      </c>
      <c r="Z8" s="361">
        <v>519.53499999999997</v>
      </c>
      <c r="AA8" s="321" t="s">
        <v>542</v>
      </c>
      <c r="AB8" s="22" t="e">
        <f>#REF!-#REF!</f>
        <v>#REF!</v>
      </c>
      <c r="AC8" s="6" t="e">
        <f t="shared" ref="AC8" si="0">AB8*1000</f>
        <v>#REF!</v>
      </c>
      <c r="AF8" s="6" t="s">
        <v>244</v>
      </c>
    </row>
    <row r="9" spans="1:32" s="6" customFormat="1" ht="35.1" customHeight="1">
      <c r="A9" s="339">
        <v>2</v>
      </c>
      <c r="B9" s="360"/>
      <c r="C9" s="176"/>
      <c r="D9" s="361">
        <f>E8</f>
        <v>12</v>
      </c>
      <c r="E9" s="361">
        <v>12.05</v>
      </c>
      <c r="F9" s="362">
        <f t="shared" ref="F9:F24" si="1">(E9-D9)*1000</f>
        <v>50.000000000000711</v>
      </c>
      <c r="G9" s="767" t="s">
        <v>18</v>
      </c>
      <c r="H9" s="767"/>
      <c r="I9" s="363">
        <v>2.2000000000000002</v>
      </c>
      <c r="J9" s="364"/>
      <c r="K9" s="362">
        <v>4300</v>
      </c>
      <c r="L9" s="363"/>
      <c r="M9" s="362"/>
      <c r="N9" s="361"/>
      <c r="O9" s="361"/>
      <c r="P9" s="361"/>
      <c r="Q9" s="361"/>
      <c r="R9" s="361"/>
      <c r="S9" s="361"/>
      <c r="T9" s="361">
        <v>1.2E-2</v>
      </c>
      <c r="U9" s="363">
        <v>0</v>
      </c>
      <c r="V9" s="361">
        <f>T9+U9</f>
        <v>1.2E-2</v>
      </c>
      <c r="W9" s="361">
        <f>X8</f>
        <v>517.33500000000004</v>
      </c>
      <c r="X9" s="361">
        <v>517.32299999999998</v>
      </c>
      <c r="Y9" s="361">
        <f>Z8</f>
        <v>519.53499999999997</v>
      </c>
      <c r="Z9" s="361">
        <v>519.52300000000002</v>
      </c>
      <c r="AA9" s="321"/>
      <c r="AB9" s="22"/>
    </row>
    <row r="10" spans="1:32" s="6" customFormat="1" ht="35.1" customHeight="1">
      <c r="A10" s="339">
        <v>3</v>
      </c>
      <c r="B10" s="360"/>
      <c r="C10" s="176">
        <v>2</v>
      </c>
      <c r="D10" s="361">
        <f>E9</f>
        <v>12.05</v>
      </c>
      <c r="E10" s="361">
        <v>12.85</v>
      </c>
      <c r="F10" s="362">
        <f t="shared" si="1"/>
        <v>799.99999999999898</v>
      </c>
      <c r="G10" s="363">
        <v>20.64</v>
      </c>
      <c r="H10" s="363">
        <v>5.8</v>
      </c>
      <c r="I10" s="363">
        <v>2.2000000000000002</v>
      </c>
      <c r="J10" s="364" t="s">
        <v>516</v>
      </c>
      <c r="K10" s="362">
        <v>3600</v>
      </c>
      <c r="L10" s="363">
        <v>1</v>
      </c>
      <c r="M10" s="362" t="s">
        <v>517</v>
      </c>
      <c r="N10" s="361">
        <v>17.600000000000001</v>
      </c>
      <c r="O10" s="361">
        <v>12.023</v>
      </c>
      <c r="P10" s="361">
        <v>1.464</v>
      </c>
      <c r="Q10" s="361">
        <v>1.2889999999999999</v>
      </c>
      <c r="R10" s="361">
        <v>1.194</v>
      </c>
      <c r="S10" s="361">
        <v>21.01</v>
      </c>
      <c r="T10" s="361">
        <v>0.222</v>
      </c>
      <c r="U10" s="363">
        <v>0</v>
      </c>
      <c r="V10" s="361">
        <f t="shared" ref="V10:V24" si="2">T10+U10</f>
        <v>0.222</v>
      </c>
      <c r="W10" s="361">
        <f t="shared" ref="W10:W24" si="3">X9</f>
        <v>517.32299999999998</v>
      </c>
      <c r="X10" s="361">
        <v>517.101</v>
      </c>
      <c r="Y10" s="361">
        <f t="shared" ref="Y10:Y24" si="4">Z9</f>
        <v>519.52300000000002</v>
      </c>
      <c r="Z10" s="365">
        <v>519.30100000000004</v>
      </c>
      <c r="AA10" s="321" t="s">
        <v>543</v>
      </c>
      <c r="AB10" s="22"/>
    </row>
    <row r="11" spans="1:32" s="6" customFormat="1" ht="35.1" customHeight="1">
      <c r="A11" s="339">
        <v>4</v>
      </c>
      <c r="B11" s="360"/>
      <c r="C11" s="176"/>
      <c r="D11" s="361">
        <f t="shared" ref="D11:D25" si="5">E10</f>
        <v>12.85</v>
      </c>
      <c r="E11" s="361">
        <v>12.9</v>
      </c>
      <c r="F11" s="362">
        <f t="shared" si="1"/>
        <v>50.000000000000711</v>
      </c>
      <c r="G11" s="767" t="s">
        <v>18</v>
      </c>
      <c r="H11" s="767"/>
      <c r="I11" s="363">
        <v>2.2000000000000002</v>
      </c>
      <c r="J11" s="364"/>
      <c r="K11" s="362">
        <v>3600</v>
      </c>
      <c r="L11" s="363"/>
      <c r="M11" s="362"/>
      <c r="N11" s="361"/>
      <c r="O11" s="361"/>
      <c r="P11" s="361"/>
      <c r="Q11" s="342"/>
      <c r="R11" s="361"/>
      <c r="S11" s="361"/>
      <c r="T11" s="361">
        <v>1.4E-2</v>
      </c>
      <c r="U11" s="363">
        <v>0</v>
      </c>
      <c r="V11" s="361">
        <f t="shared" si="2"/>
        <v>1.4E-2</v>
      </c>
      <c r="W11" s="361">
        <f t="shared" si="3"/>
        <v>517.101</v>
      </c>
      <c r="X11" s="361">
        <v>517.08699999999999</v>
      </c>
      <c r="Y11" s="361">
        <f t="shared" si="4"/>
        <v>519.30100000000004</v>
      </c>
      <c r="Z11" s="361">
        <v>519.28700000000003</v>
      </c>
      <c r="AA11" s="321"/>
      <c r="AB11" s="22"/>
    </row>
    <row r="12" spans="1:32" s="6" customFormat="1" ht="35.1" customHeight="1">
      <c r="A12" s="339">
        <v>5</v>
      </c>
      <c r="B12" s="360"/>
      <c r="C12" s="176">
        <v>3</v>
      </c>
      <c r="D12" s="361">
        <f t="shared" si="5"/>
        <v>12.9</v>
      </c>
      <c r="E12" s="361">
        <v>13.55</v>
      </c>
      <c r="F12" s="362">
        <f t="shared" si="1"/>
        <v>650.00000000000034</v>
      </c>
      <c r="G12" s="363">
        <v>20.64</v>
      </c>
      <c r="H12" s="363">
        <v>5.5</v>
      </c>
      <c r="I12" s="363">
        <v>2.2000000000000002</v>
      </c>
      <c r="J12" s="364" t="str">
        <f>J10</f>
        <v>1 IN</v>
      </c>
      <c r="K12" s="362">
        <v>4300</v>
      </c>
      <c r="L12" s="363">
        <v>1.5</v>
      </c>
      <c r="M12" s="362" t="s">
        <v>517</v>
      </c>
      <c r="N12" s="361">
        <v>19.36</v>
      </c>
      <c r="O12" s="361">
        <v>13.432</v>
      </c>
      <c r="P12" s="361">
        <v>1.4410000000000001</v>
      </c>
      <c r="Q12" s="361">
        <v>1.276</v>
      </c>
      <c r="R12" s="361">
        <v>1.081</v>
      </c>
      <c r="S12" s="361">
        <v>20.928000000000001</v>
      </c>
      <c r="T12" s="361">
        <v>0.151</v>
      </c>
      <c r="U12" s="363">
        <v>0</v>
      </c>
      <c r="V12" s="361">
        <f t="shared" si="2"/>
        <v>0.151</v>
      </c>
      <c r="W12" s="361">
        <f t="shared" si="3"/>
        <v>517.08699999999999</v>
      </c>
      <c r="X12" s="361">
        <v>516.93600000000004</v>
      </c>
      <c r="Y12" s="361">
        <f t="shared" si="4"/>
        <v>519.28700000000003</v>
      </c>
      <c r="Z12" s="361">
        <v>516.13599999999997</v>
      </c>
      <c r="AA12" s="321" t="s">
        <v>544</v>
      </c>
      <c r="AB12" s="22"/>
    </row>
    <row r="13" spans="1:32" s="6" customFormat="1" ht="35.1" customHeight="1">
      <c r="A13" s="339">
        <v>6</v>
      </c>
      <c r="B13" s="176"/>
      <c r="C13" s="176"/>
      <c r="D13" s="361">
        <f t="shared" si="5"/>
        <v>13.55</v>
      </c>
      <c r="E13" s="361">
        <v>13.6</v>
      </c>
      <c r="F13" s="362">
        <f t="shared" si="1"/>
        <v>49.999999999998934</v>
      </c>
      <c r="G13" s="767" t="s">
        <v>18</v>
      </c>
      <c r="H13" s="767"/>
      <c r="I13" s="363">
        <v>2.2000000000000002</v>
      </c>
      <c r="J13" s="364"/>
      <c r="K13" s="362">
        <v>4300</v>
      </c>
      <c r="L13" s="363"/>
      <c r="M13" s="363"/>
      <c r="N13" s="361"/>
      <c r="O13" s="342"/>
      <c r="P13" s="361"/>
      <c r="Q13" s="342"/>
      <c r="R13" s="361"/>
      <c r="S13" s="361"/>
      <c r="T13" s="361">
        <v>1.2E-2</v>
      </c>
      <c r="U13" s="363">
        <v>0</v>
      </c>
      <c r="V13" s="361">
        <f t="shared" si="2"/>
        <v>1.2E-2</v>
      </c>
      <c r="W13" s="361">
        <f t="shared" si="3"/>
        <v>516.93600000000004</v>
      </c>
      <c r="X13" s="361">
        <v>516.92399999999998</v>
      </c>
      <c r="Y13" s="361">
        <f t="shared" si="4"/>
        <v>516.13599999999997</v>
      </c>
      <c r="Z13" s="361">
        <v>519.12400000000002</v>
      </c>
      <c r="AA13" s="321"/>
      <c r="AB13" s="22"/>
    </row>
    <row r="14" spans="1:32" s="6" customFormat="1" ht="35.1" customHeight="1">
      <c r="A14" s="339">
        <v>7</v>
      </c>
      <c r="B14" s="176"/>
      <c r="C14" s="176">
        <v>4</v>
      </c>
      <c r="D14" s="361">
        <f t="shared" si="5"/>
        <v>13.6</v>
      </c>
      <c r="E14" s="361">
        <v>14.45</v>
      </c>
      <c r="F14" s="362">
        <f t="shared" si="1"/>
        <v>849.99999999999966</v>
      </c>
      <c r="G14" s="363">
        <v>20.64</v>
      </c>
      <c r="H14" s="363">
        <v>5.5</v>
      </c>
      <c r="I14" s="363">
        <v>2.2000000000000002</v>
      </c>
      <c r="J14" s="364" t="str">
        <f>J12</f>
        <v>1 IN</v>
      </c>
      <c r="K14" s="362">
        <v>5300</v>
      </c>
      <c r="L14" s="363">
        <v>2</v>
      </c>
      <c r="M14" s="362" t="s">
        <v>517</v>
      </c>
      <c r="N14" s="361">
        <v>21.78</v>
      </c>
      <c r="O14" s="361">
        <v>15.339</v>
      </c>
      <c r="P14" s="361">
        <v>1.42</v>
      </c>
      <c r="Q14" s="361">
        <v>1.2629999999999999</v>
      </c>
      <c r="R14" s="361">
        <v>0.96399999999999997</v>
      </c>
      <c r="S14" s="361">
        <v>20.997</v>
      </c>
      <c r="T14" s="361">
        <v>0.16</v>
      </c>
      <c r="U14" s="363">
        <v>0</v>
      </c>
      <c r="V14" s="361">
        <f t="shared" si="2"/>
        <v>0.16</v>
      </c>
      <c r="W14" s="361">
        <f t="shared" si="3"/>
        <v>516.92399999999998</v>
      </c>
      <c r="X14" s="361">
        <v>516.76400000000001</v>
      </c>
      <c r="Y14" s="361">
        <f t="shared" si="4"/>
        <v>519.12400000000002</v>
      </c>
      <c r="Z14" s="361">
        <v>518.96400000000006</v>
      </c>
      <c r="AA14" s="321" t="s">
        <v>545</v>
      </c>
      <c r="AB14" s="22"/>
    </row>
    <row r="15" spans="1:32" s="6" customFormat="1" ht="35.1" customHeight="1">
      <c r="A15" s="339">
        <v>8</v>
      </c>
      <c r="B15" s="176"/>
      <c r="C15" s="176"/>
      <c r="D15" s="361">
        <f t="shared" si="5"/>
        <v>14.45</v>
      </c>
      <c r="E15" s="361">
        <v>14.5</v>
      </c>
      <c r="F15" s="362">
        <f t="shared" si="1"/>
        <v>50.000000000000711</v>
      </c>
      <c r="G15" s="767" t="s">
        <v>18</v>
      </c>
      <c r="H15" s="767"/>
      <c r="I15" s="363">
        <v>2.2000000000000002</v>
      </c>
      <c r="J15" s="364"/>
      <c r="K15" s="362">
        <v>5300</v>
      </c>
      <c r="L15" s="363"/>
      <c r="M15" s="363"/>
      <c r="N15" s="342"/>
      <c r="O15" s="342"/>
      <c r="P15" s="361"/>
      <c r="Q15" s="342"/>
      <c r="R15" s="361"/>
      <c r="S15" s="361"/>
      <c r="T15" s="361">
        <v>8.9999999999999993E-3</v>
      </c>
      <c r="U15" s="363">
        <v>0</v>
      </c>
      <c r="V15" s="361">
        <f t="shared" si="2"/>
        <v>8.9999999999999993E-3</v>
      </c>
      <c r="W15" s="361">
        <f t="shared" si="3"/>
        <v>516.76400000000001</v>
      </c>
      <c r="X15" s="361">
        <v>516.73500000000001</v>
      </c>
      <c r="Y15" s="361">
        <f t="shared" si="4"/>
        <v>518.96400000000006</v>
      </c>
      <c r="Z15" s="361">
        <v>518.95500000000004</v>
      </c>
      <c r="AA15" s="321"/>
      <c r="AB15" s="22"/>
    </row>
    <row r="16" spans="1:32" s="6" customFormat="1" ht="35.1" customHeight="1">
      <c r="A16" s="339">
        <v>9</v>
      </c>
      <c r="B16" s="176"/>
      <c r="C16" s="176">
        <v>5</v>
      </c>
      <c r="D16" s="361">
        <f t="shared" si="5"/>
        <v>14.5</v>
      </c>
      <c r="E16" s="361">
        <v>17.7</v>
      </c>
      <c r="F16" s="362">
        <f t="shared" si="1"/>
        <v>3199.9999999999991</v>
      </c>
      <c r="G16" s="363">
        <v>20.64</v>
      </c>
      <c r="H16" s="366">
        <v>5.5</v>
      </c>
      <c r="I16" s="363">
        <v>2.2000000000000002</v>
      </c>
      <c r="J16" s="364" t="str">
        <f>J14</f>
        <v>1 IN</v>
      </c>
      <c r="K16" s="362">
        <v>4300</v>
      </c>
      <c r="L16" s="363">
        <v>1.5</v>
      </c>
      <c r="M16" s="362" t="s">
        <v>517</v>
      </c>
      <c r="N16" s="361">
        <v>19.36</v>
      </c>
      <c r="O16" s="361">
        <v>13.432</v>
      </c>
      <c r="P16" s="361">
        <v>1.4410000000000001</v>
      </c>
      <c r="Q16" s="361">
        <v>1.276</v>
      </c>
      <c r="R16" s="361">
        <v>1.081</v>
      </c>
      <c r="S16" s="361">
        <v>20.928000000000001</v>
      </c>
      <c r="T16" s="361">
        <v>0.74399999999999999</v>
      </c>
      <c r="U16" s="363">
        <v>0</v>
      </c>
      <c r="V16" s="361">
        <f t="shared" si="2"/>
        <v>0.74399999999999999</v>
      </c>
      <c r="W16" s="361">
        <f t="shared" si="3"/>
        <v>516.73500000000001</v>
      </c>
      <c r="X16" s="361">
        <v>516.01099999999997</v>
      </c>
      <c r="Y16" s="361">
        <f t="shared" si="4"/>
        <v>518.95500000000004</v>
      </c>
      <c r="Z16" s="361">
        <v>518.21100000000001</v>
      </c>
      <c r="AA16" s="321" t="s">
        <v>546</v>
      </c>
      <c r="AB16" s="22"/>
    </row>
    <row r="17" spans="1:28" s="6" customFormat="1" ht="35.1" customHeight="1">
      <c r="A17" s="339">
        <v>10</v>
      </c>
      <c r="B17" s="176"/>
      <c r="C17" s="176"/>
      <c r="D17" s="361">
        <f t="shared" si="5"/>
        <v>17.7</v>
      </c>
      <c r="E17" s="361">
        <v>17.75</v>
      </c>
      <c r="F17" s="362">
        <f t="shared" si="1"/>
        <v>50.000000000000711</v>
      </c>
      <c r="G17" s="767" t="s">
        <v>18</v>
      </c>
      <c r="H17" s="767"/>
      <c r="I17" s="363">
        <v>2.2000000000000002</v>
      </c>
      <c r="J17" s="364"/>
      <c r="K17" s="362">
        <v>4300</v>
      </c>
      <c r="L17" s="363"/>
      <c r="M17" s="364"/>
      <c r="N17" s="361"/>
      <c r="O17" s="361"/>
      <c r="P17" s="361"/>
      <c r="Q17" s="342"/>
      <c r="R17" s="361"/>
      <c r="S17" s="361"/>
      <c r="T17" s="361">
        <v>1.2E-2</v>
      </c>
      <c r="U17" s="363">
        <v>0</v>
      </c>
      <c r="V17" s="361">
        <f t="shared" si="2"/>
        <v>1.2E-2</v>
      </c>
      <c r="W17" s="361">
        <f t="shared" si="3"/>
        <v>516.01099999999997</v>
      </c>
      <c r="X17" s="361">
        <v>515.99900000000002</v>
      </c>
      <c r="Y17" s="361">
        <f t="shared" si="4"/>
        <v>518.21100000000001</v>
      </c>
      <c r="Z17" s="361">
        <v>518.19899999999996</v>
      </c>
      <c r="AA17" s="321"/>
      <c r="AB17" s="22"/>
    </row>
    <row r="18" spans="1:28" s="6" customFormat="1" ht="35.1" customHeight="1">
      <c r="A18" s="339">
        <v>11</v>
      </c>
      <c r="B18" s="176"/>
      <c r="C18" s="176">
        <v>6</v>
      </c>
      <c r="D18" s="361">
        <f t="shared" si="5"/>
        <v>17.75</v>
      </c>
      <c r="E18" s="361">
        <v>18.8</v>
      </c>
      <c r="F18" s="362">
        <f t="shared" si="1"/>
        <v>1050.0000000000007</v>
      </c>
      <c r="G18" s="363">
        <v>20.64</v>
      </c>
      <c r="H18" s="366">
        <v>5.8</v>
      </c>
      <c r="I18" s="363">
        <v>2.2000000000000002</v>
      </c>
      <c r="J18" s="364" t="str">
        <f>J16</f>
        <v>1 IN</v>
      </c>
      <c r="K18" s="362">
        <v>3600</v>
      </c>
      <c r="L18" s="363">
        <v>1</v>
      </c>
      <c r="M18" s="362" t="s">
        <v>517</v>
      </c>
      <c r="N18" s="361">
        <v>17.600000000000001</v>
      </c>
      <c r="O18" s="361">
        <v>12.023</v>
      </c>
      <c r="P18" s="361">
        <v>1.464</v>
      </c>
      <c r="Q18" s="361">
        <v>1.2889999999999999</v>
      </c>
      <c r="R18" s="361">
        <v>1.194</v>
      </c>
      <c r="S18" s="361">
        <v>21.01</v>
      </c>
      <c r="T18" s="361">
        <v>0.29199999999999998</v>
      </c>
      <c r="U18" s="363">
        <v>0</v>
      </c>
      <c r="V18" s="361">
        <f t="shared" si="2"/>
        <v>0.29199999999999998</v>
      </c>
      <c r="W18" s="361">
        <f t="shared" si="3"/>
        <v>515.99900000000002</v>
      </c>
      <c r="X18" s="361">
        <v>515.70699999999999</v>
      </c>
      <c r="Y18" s="361">
        <f t="shared" si="4"/>
        <v>518.19899999999996</v>
      </c>
      <c r="Z18" s="361">
        <v>517.90700000000004</v>
      </c>
      <c r="AA18" s="321" t="s">
        <v>544</v>
      </c>
      <c r="AB18" s="22"/>
    </row>
    <row r="19" spans="1:28" s="6" customFormat="1" ht="35.1" customHeight="1">
      <c r="A19" s="339">
        <v>12</v>
      </c>
      <c r="B19" s="176"/>
      <c r="C19" s="176"/>
      <c r="D19" s="361">
        <f t="shared" si="5"/>
        <v>18.8</v>
      </c>
      <c r="E19" s="361">
        <v>18.850000000000001</v>
      </c>
      <c r="F19" s="362">
        <f t="shared" si="1"/>
        <v>50.000000000000711</v>
      </c>
      <c r="G19" s="767" t="s">
        <v>18</v>
      </c>
      <c r="H19" s="767"/>
      <c r="I19" s="363">
        <v>2.2000000000000002</v>
      </c>
      <c r="J19" s="364"/>
      <c r="K19" s="362">
        <v>3600</v>
      </c>
      <c r="L19" s="363"/>
      <c r="M19" s="364"/>
      <c r="N19" s="361"/>
      <c r="O19" s="361"/>
      <c r="P19" s="361"/>
      <c r="Q19" s="361"/>
      <c r="R19" s="361"/>
      <c r="S19" s="361"/>
      <c r="T19" s="361">
        <v>1.4E-2</v>
      </c>
      <c r="U19" s="363">
        <v>0</v>
      </c>
      <c r="V19" s="361">
        <f t="shared" si="2"/>
        <v>1.4E-2</v>
      </c>
      <c r="W19" s="361">
        <f t="shared" si="3"/>
        <v>515.70699999999999</v>
      </c>
      <c r="X19" s="361">
        <v>515.69299999999998</v>
      </c>
      <c r="Y19" s="361">
        <f t="shared" si="4"/>
        <v>517.90700000000004</v>
      </c>
      <c r="Z19" s="361">
        <v>517.89300000000003</v>
      </c>
      <c r="AA19" s="321"/>
      <c r="AB19" s="22"/>
    </row>
    <row r="20" spans="1:28" s="6" customFormat="1" ht="35.1" customHeight="1">
      <c r="A20" s="339">
        <v>13</v>
      </c>
      <c r="B20" s="176"/>
      <c r="C20" s="176">
        <v>7</v>
      </c>
      <c r="D20" s="361">
        <f t="shared" si="5"/>
        <v>18.850000000000001</v>
      </c>
      <c r="E20" s="361">
        <v>19</v>
      </c>
      <c r="F20" s="362">
        <f t="shared" si="1"/>
        <v>149.99999999999858</v>
      </c>
      <c r="G20" s="363">
        <v>18.18</v>
      </c>
      <c r="H20" s="366">
        <v>5.8</v>
      </c>
      <c r="I20" s="363">
        <v>2.2000000000000002</v>
      </c>
      <c r="J20" s="364" t="str">
        <f>J18</f>
        <v>1 IN</v>
      </c>
      <c r="K20" s="362">
        <v>3300</v>
      </c>
      <c r="L20" s="363">
        <v>0.5</v>
      </c>
      <c r="M20" s="362" t="s">
        <v>517</v>
      </c>
      <c r="N20" s="361">
        <v>15.18</v>
      </c>
      <c r="O20" s="361">
        <v>10.718999999999999</v>
      </c>
      <c r="P20" s="361">
        <v>1.4159999999999999</v>
      </c>
      <c r="Q20" s="361">
        <v>1.2609999999999999</v>
      </c>
      <c r="R20" s="361">
        <v>1.22</v>
      </c>
      <c r="S20" s="361">
        <v>18.510000000000002</v>
      </c>
      <c r="T20" s="361">
        <v>4.4999999999999998E-2</v>
      </c>
      <c r="U20" s="363">
        <v>0</v>
      </c>
      <c r="V20" s="361">
        <f t="shared" si="2"/>
        <v>4.4999999999999998E-2</v>
      </c>
      <c r="W20" s="361">
        <f t="shared" si="3"/>
        <v>515.69299999999998</v>
      </c>
      <c r="X20" s="361">
        <v>515.64800000000002</v>
      </c>
      <c r="Y20" s="361">
        <f t="shared" si="4"/>
        <v>517.89300000000003</v>
      </c>
      <c r="Z20" s="365">
        <v>517.84799999999996</v>
      </c>
      <c r="AA20" s="321" t="s">
        <v>547</v>
      </c>
      <c r="AB20" s="22"/>
    </row>
    <row r="21" spans="1:28" s="6" customFormat="1" ht="35.1" customHeight="1">
      <c r="A21" s="339">
        <v>14</v>
      </c>
      <c r="B21" s="176"/>
      <c r="C21" s="176"/>
      <c r="D21" s="361">
        <f t="shared" si="5"/>
        <v>19</v>
      </c>
      <c r="E21" s="361">
        <v>19.2</v>
      </c>
      <c r="F21" s="362">
        <f t="shared" si="1"/>
        <v>199.99999999999929</v>
      </c>
      <c r="G21" s="767" t="s">
        <v>548</v>
      </c>
      <c r="H21" s="767"/>
      <c r="I21" s="363"/>
      <c r="J21" s="364"/>
      <c r="K21" s="362"/>
      <c r="L21" s="768"/>
      <c r="M21" s="768"/>
      <c r="N21" s="768"/>
      <c r="O21" s="768"/>
      <c r="P21" s="768"/>
      <c r="Q21" s="361"/>
      <c r="R21" s="361"/>
      <c r="S21" s="361"/>
      <c r="T21" s="361"/>
      <c r="U21" s="363">
        <v>0</v>
      </c>
      <c r="V21" s="361">
        <f t="shared" si="2"/>
        <v>0</v>
      </c>
      <c r="W21" s="361">
        <f t="shared" si="3"/>
        <v>515.64800000000002</v>
      </c>
      <c r="X21" s="361">
        <v>561.1</v>
      </c>
      <c r="Y21" s="361">
        <f t="shared" si="4"/>
        <v>517.84799999999996</v>
      </c>
      <c r="Z21" s="365">
        <v>563.29999999999995</v>
      </c>
      <c r="AA21" s="321"/>
      <c r="AB21" s="22"/>
    </row>
    <row r="22" spans="1:28" s="6" customFormat="1" ht="35.1" customHeight="1">
      <c r="A22" s="339">
        <v>15</v>
      </c>
      <c r="B22" s="176"/>
      <c r="C22" s="176"/>
      <c r="D22" s="361">
        <f t="shared" si="5"/>
        <v>19.2</v>
      </c>
      <c r="E22" s="361">
        <v>19.25</v>
      </c>
      <c r="F22" s="362">
        <f t="shared" si="1"/>
        <v>50.000000000000711</v>
      </c>
      <c r="G22" s="767" t="s">
        <v>18</v>
      </c>
      <c r="H22" s="767"/>
      <c r="I22" s="363">
        <v>2.2000000000000002</v>
      </c>
      <c r="J22" s="364" t="str">
        <f>J20</f>
        <v>1 IN</v>
      </c>
      <c r="K22" s="362">
        <v>3300</v>
      </c>
      <c r="L22" s="367"/>
      <c r="M22" s="363"/>
      <c r="N22" s="361"/>
      <c r="O22" s="361"/>
      <c r="P22" s="361"/>
      <c r="Q22" s="361"/>
      <c r="R22" s="361"/>
      <c r="S22" s="361"/>
      <c r="T22" s="361">
        <v>1.4999999999999999E-2</v>
      </c>
      <c r="U22" s="363">
        <v>0</v>
      </c>
      <c r="V22" s="361">
        <f t="shared" si="2"/>
        <v>1.4999999999999999E-2</v>
      </c>
      <c r="W22" s="361">
        <f t="shared" si="3"/>
        <v>561.1</v>
      </c>
      <c r="X22" s="361">
        <v>561.08500000000004</v>
      </c>
      <c r="Y22" s="361">
        <f t="shared" si="4"/>
        <v>563.29999999999995</v>
      </c>
      <c r="Z22" s="365">
        <v>563.28499999999997</v>
      </c>
      <c r="AA22" s="321"/>
      <c r="AB22" s="22"/>
    </row>
    <row r="23" spans="1:28" s="6" customFormat="1" ht="35.1" customHeight="1">
      <c r="A23" s="339">
        <v>16</v>
      </c>
      <c r="B23" s="176"/>
      <c r="C23" s="176">
        <v>8</v>
      </c>
      <c r="D23" s="361">
        <f t="shared" si="5"/>
        <v>19.25</v>
      </c>
      <c r="E23" s="361">
        <v>19.524999999999999</v>
      </c>
      <c r="F23" s="362">
        <f t="shared" si="1"/>
        <v>274.99999999999858</v>
      </c>
      <c r="G23" s="363">
        <v>18.18</v>
      </c>
      <c r="H23" s="767" t="s">
        <v>549</v>
      </c>
      <c r="I23" s="767"/>
      <c r="J23" s="364"/>
      <c r="K23" s="362">
        <v>1330</v>
      </c>
      <c r="L23" s="367"/>
      <c r="M23" s="363"/>
      <c r="N23" s="361"/>
      <c r="O23" s="361"/>
      <c r="P23" s="361"/>
      <c r="Q23" s="361"/>
      <c r="R23" s="361"/>
      <c r="S23" s="361"/>
      <c r="T23" s="361">
        <v>0.20699999999999999</v>
      </c>
      <c r="U23" s="363">
        <v>0</v>
      </c>
      <c r="V23" s="361">
        <f t="shared" si="2"/>
        <v>0.20699999999999999</v>
      </c>
      <c r="W23" s="361">
        <f t="shared" si="3"/>
        <v>561.08500000000004</v>
      </c>
      <c r="X23" s="361">
        <v>560.57799999999997</v>
      </c>
      <c r="Y23" s="361">
        <f t="shared" si="4"/>
        <v>563.28499999999997</v>
      </c>
      <c r="Z23" s="365">
        <v>563.07799999999997</v>
      </c>
      <c r="AA23" s="321"/>
      <c r="AB23" s="22"/>
    </row>
    <row r="24" spans="1:28" s="6" customFormat="1" ht="35.1" customHeight="1">
      <c r="A24" s="339">
        <v>17</v>
      </c>
      <c r="B24" s="176"/>
      <c r="C24" s="176"/>
      <c r="D24" s="361">
        <f t="shared" si="5"/>
        <v>19.524999999999999</v>
      </c>
      <c r="E24" s="361">
        <v>19.574999999999999</v>
      </c>
      <c r="F24" s="362">
        <f t="shared" si="1"/>
        <v>50.000000000000711</v>
      </c>
      <c r="G24" s="767" t="s">
        <v>18</v>
      </c>
      <c r="H24" s="767"/>
      <c r="I24" s="363">
        <v>2.5</v>
      </c>
      <c r="J24" s="364"/>
      <c r="K24" s="362">
        <v>8000</v>
      </c>
      <c r="L24" s="363"/>
      <c r="M24" s="362"/>
      <c r="N24" s="361"/>
      <c r="O24" s="361"/>
      <c r="P24" s="361"/>
      <c r="Q24" s="361"/>
      <c r="R24" s="361"/>
      <c r="S24" s="361"/>
      <c r="T24" s="361">
        <v>6.0000000000000001E-3</v>
      </c>
      <c r="U24" s="363">
        <v>0</v>
      </c>
      <c r="V24" s="361">
        <f t="shared" si="2"/>
        <v>6.0000000000000001E-3</v>
      </c>
      <c r="W24" s="361">
        <f t="shared" si="3"/>
        <v>560.57799999999997</v>
      </c>
      <c r="X24" s="361">
        <v>560.572</v>
      </c>
      <c r="Y24" s="361">
        <f t="shared" si="4"/>
        <v>563.07799999999997</v>
      </c>
      <c r="Z24" s="365">
        <v>563.072</v>
      </c>
      <c r="AA24" s="321"/>
      <c r="AB24" s="22"/>
    </row>
    <row r="25" spans="1:28" s="6" customFormat="1" ht="39.75" customHeight="1" thickBot="1">
      <c r="A25" s="344">
        <v>18</v>
      </c>
      <c r="B25" s="345"/>
      <c r="C25" s="345">
        <v>9</v>
      </c>
      <c r="D25" s="368">
        <f t="shared" si="5"/>
        <v>19.574999999999999</v>
      </c>
      <c r="E25" s="368" t="s">
        <v>550</v>
      </c>
      <c r="F25" s="369">
        <v>23</v>
      </c>
      <c r="G25" s="370">
        <v>18.18</v>
      </c>
      <c r="H25" s="370">
        <v>6</v>
      </c>
      <c r="I25" s="370">
        <v>2.5</v>
      </c>
      <c r="J25" s="371"/>
      <c r="K25" s="369">
        <v>8000</v>
      </c>
      <c r="L25" s="372">
        <v>1.5</v>
      </c>
      <c r="M25" s="369" t="s">
        <v>517</v>
      </c>
      <c r="N25" s="368">
        <v>24.375</v>
      </c>
      <c r="O25" s="368">
        <v>15.013999999999999</v>
      </c>
      <c r="P25" s="368">
        <v>1.623</v>
      </c>
      <c r="Q25" s="368">
        <v>1.381</v>
      </c>
      <c r="R25" s="368">
        <v>0.85799999999999998</v>
      </c>
      <c r="S25" s="368">
        <v>20.914000000000001</v>
      </c>
      <c r="T25" s="368">
        <v>3.0000000000000001E-3</v>
      </c>
      <c r="U25" s="370">
        <v>0</v>
      </c>
      <c r="V25" s="368">
        <v>3.0000000000000001E-3</v>
      </c>
      <c r="W25" s="368">
        <v>560.572</v>
      </c>
      <c r="X25" s="368">
        <v>560.56899999999996</v>
      </c>
      <c r="Y25" s="368">
        <v>563.072</v>
      </c>
      <c r="Z25" s="373">
        <v>563.06899999999996</v>
      </c>
      <c r="AA25" s="374" t="s">
        <v>542</v>
      </c>
      <c r="AB25" s="22"/>
    </row>
    <row r="26" spans="1:28" s="6" customFormat="1" ht="23.25" customHeight="1">
      <c r="A26" s="19"/>
      <c r="B26" s="375"/>
      <c r="C26" s="375"/>
      <c r="D26" s="376"/>
      <c r="E26" s="376"/>
      <c r="F26" s="377"/>
      <c r="G26" s="378"/>
      <c r="H26" s="378"/>
      <c r="I26" s="378"/>
      <c r="J26" s="379"/>
      <c r="K26" s="377"/>
      <c r="L26" s="380"/>
      <c r="M26" s="377"/>
      <c r="N26" s="376"/>
      <c r="O26" s="376"/>
      <c r="P26" s="376"/>
      <c r="Q26" s="376"/>
      <c r="R26" s="376"/>
      <c r="S26" s="376"/>
      <c r="T26" s="376">
        <v>2.383</v>
      </c>
      <c r="U26" s="378">
        <v>0</v>
      </c>
      <c r="V26" s="376">
        <v>2.383</v>
      </c>
      <c r="W26" s="376"/>
      <c r="X26" s="376"/>
      <c r="Y26" s="376"/>
      <c r="Z26" s="381"/>
      <c r="AA26" s="327"/>
      <c r="AB26" s="22"/>
    </row>
    <row r="27" spans="1:28" s="6" customFormat="1" ht="31.5" customHeight="1">
      <c r="A27" s="7"/>
      <c r="B27" s="17"/>
      <c r="C27" s="17"/>
      <c r="D27" s="566"/>
      <c r="E27" s="566"/>
      <c r="F27" s="566"/>
      <c r="G27" s="566"/>
      <c r="H27" s="16"/>
      <c r="I27" s="328"/>
      <c r="J27" s="329"/>
      <c r="K27" s="382"/>
      <c r="L27" s="330"/>
      <c r="M27" s="17"/>
      <c r="N27" s="16"/>
      <c r="O27" s="311"/>
      <c r="P27" s="655" t="s">
        <v>24</v>
      </c>
      <c r="Q27" s="655"/>
      <c r="R27" s="311"/>
      <c r="S27" s="311"/>
      <c r="T27" s="655" t="s">
        <v>671</v>
      </c>
      <c r="U27" s="655"/>
      <c r="V27" s="655"/>
      <c r="W27" s="655"/>
      <c r="X27" s="655"/>
      <c r="Y27" s="16"/>
      <c r="Z27" s="16"/>
      <c r="AA27" s="331"/>
    </row>
    <row r="28" spans="1:28" s="6" customFormat="1" ht="32.1" customHeight="1">
      <c r="A28" s="7"/>
      <c r="B28" s="7"/>
      <c r="C28" s="7"/>
      <c r="D28" s="16"/>
      <c r="E28" s="16"/>
      <c r="F28" s="332"/>
      <c r="G28" s="16"/>
      <c r="H28" s="328"/>
      <c r="I28" s="328"/>
      <c r="J28" s="329"/>
      <c r="K28" s="382"/>
      <c r="L28" s="330"/>
      <c r="M28" s="17"/>
      <c r="N28" s="16"/>
      <c r="O28" s="655" t="s">
        <v>276</v>
      </c>
      <c r="P28" s="655"/>
      <c r="Q28" s="655"/>
      <c r="R28" s="655"/>
      <c r="S28" s="311"/>
      <c r="T28" s="655"/>
      <c r="U28" s="655"/>
      <c r="V28" s="655"/>
      <c r="W28" s="655"/>
      <c r="X28" s="655"/>
      <c r="Y28" s="16"/>
      <c r="Z28" s="16"/>
      <c r="AA28" s="331"/>
    </row>
    <row r="29" spans="1:28" s="6" customFormat="1" ht="42" customHeight="1">
      <c r="A29" s="7"/>
      <c r="B29" s="7"/>
      <c r="C29" s="7"/>
      <c r="D29" s="16"/>
      <c r="E29" s="16"/>
      <c r="F29" s="332"/>
      <c r="G29" s="16"/>
      <c r="H29" s="328"/>
      <c r="I29" s="328"/>
      <c r="J29" s="329"/>
      <c r="K29" s="382"/>
      <c r="L29" s="330"/>
      <c r="M29" s="17"/>
      <c r="N29" s="16"/>
      <c r="O29" s="655"/>
      <c r="P29" s="655"/>
      <c r="Q29" s="655"/>
      <c r="R29" s="655"/>
      <c r="S29" s="311"/>
      <c r="T29" s="655"/>
      <c r="U29" s="655"/>
      <c r="V29" s="655"/>
      <c r="W29" s="655"/>
      <c r="X29" s="655"/>
      <c r="Y29" s="16"/>
      <c r="Z29" s="16"/>
      <c r="AA29" s="331"/>
    </row>
    <row r="30" spans="1:28" s="6" customFormat="1" ht="24.75" customHeight="1">
      <c r="A30" s="7"/>
      <c r="B30" s="7"/>
      <c r="C30" s="7"/>
      <c r="D30" s="16"/>
      <c r="E30" s="16"/>
      <c r="F30" s="332"/>
      <c r="G30" s="16"/>
      <c r="H30" s="328"/>
      <c r="I30" s="328"/>
      <c r="J30" s="16"/>
      <c r="K30" s="382" t="s">
        <v>22</v>
      </c>
      <c r="L30" s="330"/>
      <c r="M30" s="17"/>
      <c r="N30" s="16"/>
      <c r="O30" s="311"/>
      <c r="P30" s="311"/>
      <c r="Q30" s="311"/>
      <c r="R30" s="311"/>
      <c r="S30" s="311"/>
      <c r="T30" s="165"/>
      <c r="U30" s="165"/>
      <c r="V30" s="165"/>
      <c r="W30" s="165"/>
      <c r="X30" s="16"/>
      <c r="Y30" s="16"/>
      <c r="Z30" s="16"/>
      <c r="AA30" s="331"/>
    </row>
    <row r="31" spans="1:28" s="6" customFormat="1" ht="32.1" customHeight="1">
      <c r="A31" s="7"/>
      <c r="B31" s="7"/>
      <c r="C31" s="7"/>
      <c r="D31" s="16"/>
      <c r="E31" s="16"/>
      <c r="F31" s="332"/>
      <c r="G31" s="16"/>
      <c r="H31" s="328"/>
      <c r="I31" s="328"/>
      <c r="J31" s="16"/>
      <c r="K31" s="382" t="s">
        <v>15</v>
      </c>
      <c r="L31" s="330"/>
      <c r="M31" s="17"/>
      <c r="N31" s="16"/>
      <c r="O31" s="16"/>
      <c r="P31" s="16"/>
      <c r="Q31" s="16"/>
      <c r="R31" s="16"/>
      <c r="S31" s="16"/>
      <c r="T31" s="16"/>
      <c r="U31" s="16"/>
      <c r="V31" s="16"/>
      <c r="W31" s="16"/>
      <c r="X31" s="16"/>
      <c r="Y31" s="16"/>
      <c r="Z31" s="16"/>
      <c r="AA31" s="331"/>
    </row>
    <row r="32" spans="1:28" s="6" customFormat="1" ht="32.1" customHeight="1">
      <c r="A32" s="7"/>
      <c r="B32" s="7"/>
      <c r="C32" s="7"/>
      <c r="D32" s="16"/>
      <c r="E32" s="16"/>
      <c r="F32" s="332"/>
      <c r="G32" s="16"/>
      <c r="H32" s="328"/>
      <c r="I32" s="328"/>
      <c r="J32" s="16"/>
      <c r="K32" s="382"/>
      <c r="L32" s="330"/>
      <c r="M32" s="17"/>
      <c r="N32" s="16"/>
      <c r="O32" s="16"/>
      <c r="P32" s="16"/>
      <c r="Q32" s="16"/>
      <c r="R32" s="16"/>
      <c r="S32" s="16"/>
      <c r="T32" s="16"/>
      <c r="U32" s="16"/>
      <c r="V32" s="16"/>
      <c r="W32" s="16"/>
      <c r="X32" s="16"/>
      <c r="Y32" s="16"/>
      <c r="Z32" s="16"/>
      <c r="AA32" s="331"/>
    </row>
    <row r="33" spans="1:27" s="6" customFormat="1" ht="32.1" customHeight="1">
      <c r="A33" s="7"/>
      <c r="B33" s="7"/>
      <c r="C33" s="7"/>
      <c r="D33" s="16"/>
      <c r="E33" s="16"/>
      <c r="F33" s="332"/>
      <c r="G33" s="16"/>
      <c r="H33" s="328"/>
      <c r="I33" s="328"/>
      <c r="J33" s="16"/>
      <c r="K33" s="382"/>
      <c r="L33" s="330"/>
      <c r="M33" s="17"/>
      <c r="N33" s="16"/>
      <c r="O33" s="16"/>
      <c r="P33" s="16"/>
      <c r="Q33" s="16"/>
      <c r="R33" s="16"/>
      <c r="S33" s="16"/>
      <c r="T33" s="16"/>
      <c r="U33" s="16"/>
      <c r="V33" s="16"/>
      <c r="W33" s="16"/>
      <c r="X33" s="16"/>
      <c r="Y33" s="16"/>
      <c r="Z33" s="16"/>
      <c r="AA33" s="331"/>
    </row>
    <row r="34" spans="1:27" s="6" customFormat="1" ht="32.1" customHeight="1">
      <c r="A34" s="7"/>
      <c r="B34" s="7"/>
      <c r="C34" s="7"/>
      <c r="D34" s="16"/>
      <c r="E34" s="16"/>
      <c r="F34" s="332"/>
      <c r="G34" s="16"/>
      <c r="H34" s="328"/>
      <c r="I34" s="328"/>
      <c r="J34" s="16"/>
      <c r="K34" s="382"/>
      <c r="L34" s="330"/>
      <c r="M34" s="17"/>
      <c r="N34" s="16"/>
      <c r="O34" s="16"/>
      <c r="P34" s="16"/>
      <c r="Q34" s="16"/>
      <c r="R34" s="16"/>
      <c r="S34" s="16"/>
      <c r="T34" s="16"/>
      <c r="U34" s="16"/>
      <c r="V34" s="16"/>
      <c r="W34" s="16"/>
      <c r="X34" s="16"/>
      <c r="Y34" s="16"/>
      <c r="Z34" s="16"/>
      <c r="AA34" s="331"/>
    </row>
    <row r="35" spans="1:27" s="6" customFormat="1" ht="32.1" customHeight="1">
      <c r="A35" s="7"/>
      <c r="B35" s="7"/>
      <c r="C35" s="7"/>
      <c r="D35" s="16"/>
      <c r="E35" s="16"/>
      <c r="F35" s="332"/>
      <c r="G35" s="16"/>
      <c r="H35" s="328"/>
      <c r="I35" s="328"/>
      <c r="J35" s="16"/>
      <c r="K35" s="382"/>
      <c r="L35" s="330"/>
      <c r="M35" s="17"/>
      <c r="N35" s="16"/>
      <c r="O35" s="16"/>
      <c r="P35" s="16"/>
      <c r="Q35" s="16"/>
      <c r="R35" s="16"/>
      <c r="S35" s="16"/>
      <c r="T35" s="16"/>
      <c r="U35" s="16"/>
      <c r="V35" s="16"/>
      <c r="W35" s="16"/>
      <c r="X35" s="16"/>
      <c r="Y35" s="16"/>
      <c r="Z35" s="16"/>
      <c r="AA35" s="331"/>
    </row>
    <row r="36" spans="1:27" s="6" customFormat="1" ht="32.1" customHeight="1">
      <c r="A36" s="7"/>
      <c r="B36" s="7"/>
      <c r="C36" s="7"/>
      <c r="D36" s="16"/>
      <c r="E36" s="16"/>
      <c r="F36" s="332"/>
      <c r="G36" s="16"/>
      <c r="H36" s="328"/>
      <c r="I36" s="328"/>
      <c r="J36" s="16"/>
      <c r="K36" s="382"/>
      <c r="L36" s="330"/>
      <c r="M36" s="17"/>
      <c r="N36" s="16"/>
      <c r="O36" s="16"/>
      <c r="P36" s="16"/>
      <c r="Q36" s="16"/>
      <c r="R36" s="16"/>
      <c r="S36" s="16"/>
      <c r="T36" s="16"/>
      <c r="U36" s="16"/>
      <c r="V36" s="16"/>
      <c r="W36" s="16"/>
      <c r="X36" s="16"/>
      <c r="Y36" s="16"/>
      <c r="Z36" s="16"/>
      <c r="AA36" s="331"/>
    </row>
    <row r="37" spans="1:27" s="6" customFormat="1" ht="32.1" customHeight="1">
      <c r="A37" s="7"/>
      <c r="B37" s="7"/>
      <c r="C37" s="7"/>
      <c r="D37" s="16"/>
      <c r="E37" s="16"/>
      <c r="F37" s="332"/>
      <c r="G37" s="16"/>
      <c r="H37" s="328"/>
      <c r="I37" s="328"/>
      <c r="J37" s="16"/>
      <c r="K37" s="382"/>
      <c r="L37" s="330"/>
      <c r="M37" s="17"/>
      <c r="N37" s="16"/>
      <c r="O37" s="16"/>
      <c r="P37" s="16"/>
      <c r="Q37" s="16"/>
      <c r="R37" s="16"/>
      <c r="S37" s="16"/>
      <c r="T37" s="16"/>
      <c r="U37" s="16"/>
      <c r="V37" s="16"/>
      <c r="W37" s="16"/>
      <c r="X37" s="16"/>
      <c r="Y37" s="16"/>
      <c r="Z37" s="16"/>
      <c r="AA37" s="331"/>
    </row>
    <row r="38" spans="1:27" s="6" customFormat="1" ht="32.1" customHeight="1">
      <c r="A38" s="7"/>
      <c r="B38" s="7"/>
      <c r="C38" s="7"/>
      <c r="D38" s="16"/>
      <c r="E38" s="16"/>
      <c r="F38" s="332"/>
      <c r="G38" s="16"/>
      <c r="H38" s="328"/>
      <c r="I38" s="328"/>
      <c r="J38" s="16"/>
      <c r="K38" s="382"/>
      <c r="L38" s="330"/>
      <c r="M38" s="17"/>
      <c r="N38" s="16"/>
      <c r="O38" s="16"/>
      <c r="P38" s="16"/>
      <c r="Q38" s="16"/>
      <c r="R38" s="16"/>
      <c r="S38" s="16"/>
      <c r="T38" s="16"/>
      <c r="U38" s="16"/>
      <c r="V38" s="16"/>
      <c r="W38" s="16"/>
      <c r="X38" s="16"/>
      <c r="Y38" s="16"/>
      <c r="Z38" s="16"/>
      <c r="AA38" s="331"/>
    </row>
    <row r="39" spans="1:27" s="6" customFormat="1" ht="32.1" customHeight="1">
      <c r="A39" s="7"/>
      <c r="B39" s="7"/>
      <c r="C39" s="7"/>
      <c r="D39" s="16"/>
      <c r="E39" s="16"/>
      <c r="F39" s="332"/>
      <c r="G39" s="16"/>
      <c r="H39" s="328"/>
      <c r="I39" s="328"/>
      <c r="J39" s="16"/>
      <c r="K39" s="382"/>
      <c r="L39" s="330"/>
      <c r="M39" s="17"/>
      <c r="N39" s="16"/>
      <c r="O39" s="16"/>
      <c r="P39" s="16"/>
      <c r="Q39" s="16"/>
      <c r="R39" s="16"/>
      <c r="S39" s="16"/>
      <c r="T39" s="16"/>
      <c r="U39" s="16"/>
      <c r="V39" s="16"/>
      <c r="W39" s="16"/>
      <c r="X39" s="16"/>
      <c r="Y39" s="16"/>
      <c r="Z39" s="16"/>
      <c r="AA39" s="331"/>
    </row>
    <row r="40" spans="1:27" s="6" customFormat="1" ht="32.1" customHeight="1">
      <c r="A40" s="7"/>
      <c r="B40" s="7"/>
      <c r="C40" s="7"/>
      <c r="D40" s="16"/>
      <c r="E40" s="16"/>
      <c r="F40" s="332"/>
      <c r="G40" s="16"/>
      <c r="H40" s="328"/>
      <c r="I40" s="328"/>
      <c r="J40" s="16"/>
      <c r="K40" s="382"/>
      <c r="L40" s="330"/>
      <c r="M40" s="17"/>
      <c r="N40" s="16"/>
      <c r="O40" s="16"/>
      <c r="P40" s="16"/>
      <c r="Q40" s="16"/>
      <c r="R40" s="16"/>
      <c r="S40" s="16"/>
      <c r="T40" s="16"/>
      <c r="U40" s="16"/>
      <c r="V40" s="16"/>
      <c r="W40" s="16"/>
      <c r="X40" s="16"/>
      <c r="Y40" s="16"/>
      <c r="Z40" s="16"/>
      <c r="AA40" s="331"/>
    </row>
    <row r="41" spans="1:27" s="6" customFormat="1" ht="32.1" customHeight="1">
      <c r="A41" s="7"/>
      <c r="B41" s="7"/>
      <c r="C41" s="7"/>
      <c r="D41" s="16"/>
      <c r="E41" s="16"/>
      <c r="F41" s="332"/>
      <c r="G41" s="16"/>
      <c r="H41" s="328"/>
      <c r="I41" s="328"/>
      <c r="J41" s="16"/>
      <c r="K41" s="382"/>
      <c r="L41" s="330"/>
      <c r="M41" s="17"/>
      <c r="N41" s="16"/>
      <c r="O41" s="16"/>
      <c r="P41" s="16"/>
      <c r="Q41" s="16"/>
      <c r="R41" s="16"/>
      <c r="S41" s="16"/>
      <c r="T41" s="16"/>
      <c r="U41" s="16"/>
      <c r="V41" s="16"/>
      <c r="W41" s="16"/>
      <c r="X41" s="16"/>
      <c r="Y41" s="16"/>
      <c r="Z41" s="16"/>
      <c r="AA41" s="331"/>
    </row>
    <row r="42" spans="1:27" s="6" customFormat="1" ht="32.1" customHeight="1">
      <c r="A42" s="7"/>
      <c r="B42" s="7"/>
      <c r="C42" s="7"/>
      <c r="D42" s="16"/>
      <c r="E42" s="16"/>
      <c r="F42" s="332"/>
      <c r="G42" s="16"/>
      <c r="H42" s="328"/>
      <c r="I42" s="328"/>
      <c r="J42" s="16"/>
      <c r="K42" s="382"/>
      <c r="L42" s="330"/>
      <c r="M42" s="17"/>
      <c r="N42" s="16"/>
      <c r="O42" s="16"/>
      <c r="P42" s="16"/>
      <c r="Q42" s="16"/>
      <c r="R42" s="16"/>
      <c r="S42" s="16"/>
      <c r="T42" s="16"/>
      <c r="U42" s="16"/>
      <c r="V42" s="16"/>
      <c r="W42" s="16"/>
      <c r="X42" s="16"/>
      <c r="Y42" s="16"/>
      <c r="Z42" s="16"/>
      <c r="AA42" s="331"/>
    </row>
  </sheetData>
  <mergeCells count="30">
    <mergeCell ref="O28:R29"/>
    <mergeCell ref="L21:P21"/>
    <mergeCell ref="G22:H22"/>
    <mergeCell ref="H23:I23"/>
    <mergeCell ref="G24:H24"/>
    <mergeCell ref="D27:G27"/>
    <mergeCell ref="P27:Q27"/>
    <mergeCell ref="G21:H21"/>
    <mergeCell ref="T27:X29"/>
    <mergeCell ref="G11:H11"/>
    <mergeCell ref="G13:H13"/>
    <mergeCell ref="G15:H15"/>
    <mergeCell ref="G17:H17"/>
    <mergeCell ref="G19:H19"/>
    <mergeCell ref="G9:H9"/>
    <mergeCell ref="A1:AA1"/>
    <mergeCell ref="A2:AA2"/>
    <mergeCell ref="A3:AA3"/>
    <mergeCell ref="A4:AA4"/>
    <mergeCell ref="A5:A6"/>
    <mergeCell ref="B5:B6"/>
    <mergeCell ref="C5:C6"/>
    <mergeCell ref="D5:F5"/>
    <mergeCell ref="G5:S5"/>
    <mergeCell ref="T5:V5"/>
    <mergeCell ref="W5:X5"/>
    <mergeCell ref="Y5:Z5"/>
    <mergeCell ref="AA5:AA6"/>
    <mergeCell ref="J6:K6"/>
    <mergeCell ref="L6:M6"/>
  </mergeCells>
  <printOptions horizontalCentered="1"/>
  <pageMargins left="0.39370078740157483" right="0.31496062992125984" top="0.31496062992125984" bottom="0.15748031496062992" header="0" footer="0"/>
  <pageSetup paperSize="9" scale="55" orientation="landscape" errors="blank" verticalDpi="360" r:id="rId1"/>
  <headerFooter alignWithMargins="0"/>
</worksheet>
</file>

<file path=xl/worksheets/sheet4.xml><?xml version="1.0" encoding="utf-8"?>
<worksheet xmlns="http://schemas.openxmlformats.org/spreadsheetml/2006/main" xmlns:r="http://schemas.openxmlformats.org/officeDocument/2006/relationships">
  <sheetPr>
    <tabColor rgb="FF00B050"/>
  </sheetPr>
  <dimension ref="A1:Z32"/>
  <sheetViews>
    <sheetView view="pageBreakPreview" zoomScale="70" zoomScaleSheetLayoutView="70" workbookViewId="0">
      <selection activeCell="F24" sqref="F24"/>
    </sheetView>
  </sheetViews>
  <sheetFormatPr defaultColWidth="9.140625" defaultRowHeight="12.75"/>
  <cols>
    <col min="1" max="1" width="4.42578125" style="1" customWidth="1"/>
    <col min="2" max="2" width="6.140625" style="1" customWidth="1"/>
    <col min="3" max="3" width="10.140625" style="14" customWidth="1"/>
    <col min="4" max="4" width="10.5703125" style="14" customWidth="1"/>
    <col min="5" max="5" width="10.85546875" style="14" customWidth="1"/>
    <col min="6" max="6" width="12.5703125" style="1" customWidth="1"/>
    <col min="7" max="7" width="7.85546875" style="1" customWidth="1"/>
    <col min="8" max="8" width="7.42578125" style="1" customWidth="1"/>
    <col min="9" max="9" width="10.5703125" style="1" customWidth="1"/>
    <col min="10" max="10" width="8.85546875" style="1" customWidth="1"/>
    <col min="11" max="11" width="9.42578125" style="1" customWidth="1"/>
    <col min="12" max="12" width="9.140625" style="1" customWidth="1"/>
    <col min="13" max="13" width="8.42578125" style="1" customWidth="1"/>
    <col min="14" max="14" width="8" style="1" customWidth="1"/>
    <col min="15" max="15" width="10.5703125" style="1" customWidth="1"/>
    <col min="16" max="16" width="12.7109375" style="1" customWidth="1"/>
    <col min="17" max="17" width="10.42578125" style="1" customWidth="1"/>
    <col min="18" max="18" width="12.28515625" style="1" customWidth="1"/>
    <col min="19" max="19" width="8.140625" style="1" customWidth="1"/>
    <col min="20" max="23" width="10.5703125" style="1" customWidth="1"/>
    <col min="24" max="24" width="24.140625" style="1" customWidth="1"/>
    <col min="25" max="25" width="14.42578125" style="1" bestFit="1" customWidth="1"/>
    <col min="26" max="16384" width="9.140625" style="1"/>
  </cols>
  <sheetData>
    <row r="1" spans="1:26"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6"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6" s="15" customFormat="1" ht="15.75" customHeight="1">
      <c r="A3" s="570" t="s">
        <v>49</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6" s="3" customFormat="1" ht="21.95" customHeight="1">
      <c r="A4" s="572" t="s">
        <v>385</v>
      </c>
      <c r="B4" s="572"/>
      <c r="C4" s="572"/>
      <c r="D4" s="572"/>
      <c r="E4" s="572"/>
      <c r="F4" s="572"/>
      <c r="G4" s="572"/>
      <c r="H4" s="572"/>
      <c r="I4" s="572"/>
      <c r="J4" s="572"/>
      <c r="K4" s="572"/>
      <c r="L4" s="572"/>
      <c r="M4" s="572"/>
      <c r="N4" s="572"/>
      <c r="O4" s="572"/>
      <c r="P4" s="572"/>
      <c r="Q4" s="572"/>
      <c r="R4" s="572"/>
      <c r="S4" s="572"/>
      <c r="T4" s="572"/>
      <c r="U4" s="572"/>
      <c r="V4" s="572"/>
      <c r="W4" s="572"/>
      <c r="X4" s="572"/>
    </row>
    <row r="5" spans="1:26" s="3" customFormat="1" ht="27.75" customHeight="1">
      <c r="A5" s="586"/>
      <c r="B5" s="586"/>
      <c r="C5" s="586"/>
      <c r="D5" s="586"/>
      <c r="E5" s="586"/>
      <c r="F5" s="586"/>
      <c r="G5" s="586"/>
      <c r="H5" s="191"/>
      <c r="I5" s="191"/>
      <c r="J5" s="191"/>
      <c r="K5" s="191"/>
      <c r="L5" s="191"/>
      <c r="M5" s="191"/>
      <c r="N5" s="191"/>
      <c r="O5" s="191"/>
      <c r="P5" s="191"/>
      <c r="Q5" s="191"/>
      <c r="R5" s="191"/>
      <c r="S5" s="191"/>
      <c r="T5" s="191"/>
      <c r="U5" s="191"/>
      <c r="V5" s="191"/>
      <c r="W5" s="191"/>
      <c r="X5" s="191"/>
    </row>
    <row r="6" spans="1:26" s="4" customFormat="1" ht="34.5" customHeight="1">
      <c r="A6" s="594" t="s">
        <v>0</v>
      </c>
      <c r="B6" s="594" t="s">
        <v>28</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row>
    <row r="7" spans="1:26" s="4" customFormat="1" ht="64.5" customHeight="1">
      <c r="A7" s="594"/>
      <c r="B7" s="594"/>
      <c r="C7" s="190" t="s">
        <v>29</v>
      </c>
      <c r="D7" s="190" t="s">
        <v>265</v>
      </c>
      <c r="E7" s="190" t="s">
        <v>246</v>
      </c>
      <c r="F7" s="190" t="s">
        <v>7</v>
      </c>
      <c r="G7" s="190" t="s">
        <v>27</v>
      </c>
      <c r="H7" s="136" t="s">
        <v>8</v>
      </c>
      <c r="I7" s="137" t="s">
        <v>9</v>
      </c>
      <c r="J7" s="190" t="s">
        <v>10</v>
      </c>
      <c r="K7" s="137" t="s">
        <v>11</v>
      </c>
      <c r="L7" s="137" t="s">
        <v>12</v>
      </c>
      <c r="M7" s="137" t="s">
        <v>17</v>
      </c>
      <c r="N7" s="137" t="s">
        <v>13</v>
      </c>
      <c r="O7" s="137" t="s">
        <v>26</v>
      </c>
      <c r="P7" s="190" t="s">
        <v>14</v>
      </c>
      <c r="Q7" s="190" t="s">
        <v>35</v>
      </c>
      <c r="R7" s="190" t="s">
        <v>286</v>
      </c>
      <c r="S7" s="190" t="s">
        <v>25</v>
      </c>
      <c r="T7" s="137" t="s">
        <v>287</v>
      </c>
      <c r="U7" s="137" t="s">
        <v>288</v>
      </c>
      <c r="V7" s="137" t="s">
        <v>289</v>
      </c>
      <c r="W7" s="137" t="s">
        <v>290</v>
      </c>
      <c r="X7" s="592"/>
      <c r="Y7" s="4">
        <v>1.7926666666666666</v>
      </c>
    </row>
    <row r="8" spans="1:26" s="4" customFormat="1" ht="23.25" customHeight="1">
      <c r="A8" s="190">
        <v>1</v>
      </c>
      <c r="B8" s="190"/>
      <c r="C8" s="190">
        <v>2</v>
      </c>
      <c r="D8" s="190">
        <v>3</v>
      </c>
      <c r="E8" s="190">
        <v>4</v>
      </c>
      <c r="F8" s="190">
        <v>5</v>
      </c>
      <c r="G8" s="190">
        <v>6</v>
      </c>
      <c r="H8" s="190">
        <v>7</v>
      </c>
      <c r="I8" s="190">
        <v>8</v>
      </c>
      <c r="J8" s="190">
        <v>9</v>
      </c>
      <c r="K8" s="190">
        <v>10</v>
      </c>
      <c r="L8" s="190">
        <v>11</v>
      </c>
      <c r="M8" s="190">
        <v>12</v>
      </c>
      <c r="N8" s="190">
        <v>13</v>
      </c>
      <c r="O8" s="190">
        <v>14</v>
      </c>
      <c r="P8" s="190">
        <v>15</v>
      </c>
      <c r="Q8" s="190">
        <v>16</v>
      </c>
      <c r="R8" s="190">
        <v>17</v>
      </c>
      <c r="S8" s="190">
        <v>18</v>
      </c>
      <c r="T8" s="190">
        <v>19</v>
      </c>
      <c r="U8" s="190">
        <v>20</v>
      </c>
      <c r="V8" s="190">
        <v>21</v>
      </c>
      <c r="W8" s="190">
        <v>22</v>
      </c>
      <c r="X8" s="190">
        <v>23</v>
      </c>
      <c r="Y8" s="22">
        <v>0.5</v>
      </c>
      <c r="Z8" s="6">
        <v>500</v>
      </c>
    </row>
    <row r="9" spans="1:26" s="6" customFormat="1" ht="30" customHeight="1">
      <c r="A9" s="193">
        <v>1</v>
      </c>
      <c r="B9" s="96">
        <v>3</v>
      </c>
      <c r="C9" s="205">
        <v>230.5</v>
      </c>
      <c r="D9" s="205">
        <v>230.55</v>
      </c>
      <c r="E9" s="206">
        <v>50</v>
      </c>
      <c r="F9" s="590" t="s">
        <v>18</v>
      </c>
      <c r="G9" s="590"/>
      <c r="H9" s="207">
        <v>3.7</v>
      </c>
      <c r="I9" s="208" t="s">
        <v>362</v>
      </c>
      <c r="K9" s="189"/>
      <c r="L9" s="189"/>
      <c r="M9" s="189"/>
      <c r="N9" s="189"/>
      <c r="O9" s="189"/>
      <c r="P9" s="189"/>
      <c r="Q9" s="189">
        <v>4.0000000000000001E-3</v>
      </c>
      <c r="R9" s="207">
        <v>0</v>
      </c>
      <c r="S9" s="205">
        <f>Q9</f>
        <v>4.0000000000000001E-3</v>
      </c>
      <c r="T9" s="205">
        <v>458.93700000000001</v>
      </c>
      <c r="U9" s="205">
        <f>T10</f>
        <v>458.93299999999999</v>
      </c>
      <c r="V9" s="189">
        <v>462.637</v>
      </c>
      <c r="W9" s="189">
        <f>V10</f>
        <v>462.63299999999998</v>
      </c>
      <c r="X9" s="226"/>
      <c r="Y9" s="22">
        <v>4.9999999999982947E-2</v>
      </c>
      <c r="Z9" s="6">
        <v>49.999999999982947</v>
      </c>
    </row>
    <row r="10" spans="1:26" s="6" customFormat="1" ht="33" customHeight="1">
      <c r="A10" s="95">
        <v>2</v>
      </c>
      <c r="B10" s="96"/>
      <c r="C10" s="205">
        <f>D9</f>
        <v>230.55</v>
      </c>
      <c r="D10" s="205">
        <v>231.32499999999999</v>
      </c>
      <c r="E10" s="206">
        <v>775</v>
      </c>
      <c r="F10" s="180">
        <v>71.3</v>
      </c>
      <c r="G10" s="180">
        <v>14.4</v>
      </c>
      <c r="H10" s="207">
        <v>3.7</v>
      </c>
      <c r="I10" s="208" t="s">
        <v>361</v>
      </c>
      <c r="J10" s="207" t="s">
        <v>153</v>
      </c>
      <c r="K10" s="189">
        <v>60.13</v>
      </c>
      <c r="L10" s="189">
        <v>22.672999999999998</v>
      </c>
      <c r="M10" s="189">
        <v>2.6520000000000001</v>
      </c>
      <c r="N10" s="189">
        <v>1.9159999999999999</v>
      </c>
      <c r="O10" s="189">
        <v>1.19</v>
      </c>
      <c r="P10" s="189">
        <v>71.548000000000002</v>
      </c>
      <c r="Q10" s="189">
        <v>9.7000000000000003E-2</v>
      </c>
      <c r="R10" s="207">
        <v>0</v>
      </c>
      <c r="S10" s="205">
        <f t="shared" ref="S10:S11" si="0">Q10</f>
        <v>9.7000000000000003E-2</v>
      </c>
      <c r="T10" s="205">
        <v>458.93299999999999</v>
      </c>
      <c r="U10" s="205">
        <f t="shared" ref="U10" si="1">T11</f>
        <v>458.83600000000001</v>
      </c>
      <c r="V10" s="189">
        <v>462.63299999999998</v>
      </c>
      <c r="W10" s="189">
        <f t="shared" ref="W10" si="2">V11</f>
        <v>462.536</v>
      </c>
      <c r="X10" s="192" t="s">
        <v>386</v>
      </c>
      <c r="Y10" s="22">
        <v>2.375</v>
      </c>
      <c r="Z10" s="6">
        <v>2375</v>
      </c>
    </row>
    <row r="11" spans="1:26" s="6" customFormat="1" ht="30" customHeight="1">
      <c r="A11" s="193">
        <v>3</v>
      </c>
      <c r="B11" s="96">
        <v>4</v>
      </c>
      <c r="C11" s="205">
        <f>D10</f>
        <v>231.32499999999999</v>
      </c>
      <c r="D11" s="205">
        <v>231.375</v>
      </c>
      <c r="E11" s="206">
        <v>50</v>
      </c>
      <c r="F11" s="596" t="s">
        <v>18</v>
      </c>
      <c r="G11" s="597"/>
      <c r="H11" s="207">
        <v>3.7</v>
      </c>
      <c r="I11" s="209" t="s">
        <v>364</v>
      </c>
      <c r="J11" s="207"/>
      <c r="K11" s="189"/>
      <c r="L11" s="189"/>
      <c r="M11" s="189"/>
      <c r="N11" s="189"/>
      <c r="O11" s="189"/>
      <c r="P11" s="189"/>
      <c r="Q11" s="189">
        <v>5.0000000000000001E-3</v>
      </c>
      <c r="R11" s="207">
        <v>0</v>
      </c>
      <c r="S11" s="205">
        <f t="shared" si="0"/>
        <v>5.0000000000000001E-3</v>
      </c>
      <c r="T11" s="205">
        <v>458.83600000000001</v>
      </c>
      <c r="U11" s="205">
        <v>458.83100000000002</v>
      </c>
      <c r="V11" s="189">
        <v>462.536</v>
      </c>
      <c r="W11" s="189">
        <v>462.53100000000001</v>
      </c>
      <c r="X11" s="192"/>
      <c r="Y11" s="22">
        <v>5.0000000000011369E-2</v>
      </c>
      <c r="Z11" s="6">
        <v>50.000000000011369</v>
      </c>
    </row>
    <row r="12" spans="1:26" s="49" customFormat="1" ht="15" customHeight="1">
      <c r="A12" s="40"/>
      <c r="B12" s="188"/>
      <c r="C12" s="42"/>
      <c r="D12" s="42"/>
      <c r="E12" s="43"/>
      <c r="F12" s="42"/>
      <c r="G12" s="44"/>
      <c r="H12" s="44"/>
      <c r="I12" s="45"/>
      <c r="J12" s="46"/>
      <c r="K12" s="42"/>
      <c r="L12" s="42"/>
      <c r="M12" s="42"/>
      <c r="N12" s="42"/>
      <c r="O12" s="42"/>
      <c r="P12" s="42"/>
      <c r="Q12" s="42"/>
      <c r="R12" s="42"/>
      <c r="S12" s="42"/>
      <c r="T12" s="42"/>
      <c r="U12" s="42"/>
      <c r="V12" s="42"/>
      <c r="W12" s="42"/>
      <c r="X12" s="47"/>
    </row>
    <row r="13" spans="1:26" s="49" customFormat="1" ht="21.75" customHeight="1">
      <c r="A13" s="40"/>
      <c r="B13" s="588" t="s">
        <v>47</v>
      </c>
      <c r="C13" s="588"/>
      <c r="D13" s="588"/>
      <c r="E13" s="588"/>
      <c r="F13" s="588"/>
      <c r="G13" s="588"/>
      <c r="H13" s="588"/>
      <c r="I13" s="588"/>
      <c r="J13" s="588"/>
      <c r="K13" s="588"/>
      <c r="L13" s="588"/>
      <c r="M13" s="588"/>
      <c r="N13" s="588"/>
      <c r="O13" s="588"/>
      <c r="P13" s="588"/>
      <c r="Q13" s="588"/>
      <c r="R13" s="588"/>
      <c r="S13" s="588"/>
      <c r="T13" s="588"/>
      <c r="U13" s="588"/>
      <c r="V13" s="588"/>
      <c r="W13" s="588"/>
      <c r="X13" s="588"/>
    </row>
    <row r="14" spans="1:26" s="49" customFormat="1" ht="42" customHeight="1">
      <c r="A14" s="40"/>
      <c r="B14" s="588" t="s">
        <v>387</v>
      </c>
      <c r="C14" s="588"/>
      <c r="D14" s="588"/>
      <c r="E14" s="588"/>
      <c r="F14" s="588"/>
      <c r="G14" s="588"/>
      <c r="H14" s="588"/>
      <c r="I14" s="588"/>
      <c r="J14" s="588"/>
      <c r="K14" s="588"/>
      <c r="L14" s="588"/>
      <c r="M14" s="588"/>
      <c r="N14" s="588"/>
      <c r="O14" s="588"/>
      <c r="P14" s="588"/>
      <c r="Q14" s="588"/>
      <c r="R14" s="588"/>
      <c r="S14" s="588"/>
      <c r="T14" s="588"/>
      <c r="U14" s="588"/>
      <c r="V14" s="588"/>
      <c r="W14" s="588"/>
      <c r="X14" s="588"/>
    </row>
    <row r="15" spans="1:26" s="49" customFormat="1" ht="21.75" customHeight="1">
      <c r="A15" s="40"/>
      <c r="B15" s="588"/>
      <c r="C15" s="588"/>
      <c r="D15" s="588"/>
      <c r="E15" s="588"/>
      <c r="F15" s="588"/>
      <c r="G15" s="588"/>
      <c r="H15" s="588"/>
      <c r="I15" s="588"/>
      <c r="J15" s="588"/>
      <c r="K15" s="588"/>
      <c r="L15" s="588"/>
      <c r="M15" s="588"/>
      <c r="N15" s="588"/>
      <c r="O15" s="588"/>
      <c r="P15" s="588"/>
      <c r="Q15" s="588"/>
      <c r="R15" s="588"/>
      <c r="S15" s="588"/>
      <c r="T15" s="588"/>
      <c r="U15" s="588"/>
      <c r="V15" s="588"/>
      <c r="W15" s="588"/>
      <c r="X15" s="588"/>
    </row>
    <row r="16" spans="1:26" s="49" customFormat="1" ht="11.25" customHeight="1">
      <c r="A16" s="40"/>
      <c r="B16" s="589"/>
      <c r="C16" s="589"/>
      <c r="D16" s="589"/>
      <c r="E16" s="589"/>
      <c r="F16" s="589"/>
      <c r="G16" s="589"/>
      <c r="H16" s="589"/>
      <c r="I16" s="589"/>
      <c r="J16" s="589"/>
      <c r="K16" s="589"/>
      <c r="L16" s="589"/>
      <c r="M16" s="589"/>
      <c r="N16" s="589"/>
      <c r="O16" s="589"/>
      <c r="P16" s="589"/>
      <c r="Q16" s="589"/>
      <c r="R16" s="589"/>
      <c r="S16" s="589"/>
      <c r="T16" s="589"/>
      <c r="U16" s="589"/>
      <c r="V16" s="589"/>
      <c r="W16" s="589"/>
      <c r="X16" s="589"/>
    </row>
    <row r="17" spans="1:24" s="6" customFormat="1" ht="31.5" customHeight="1">
      <c r="A17" s="7"/>
      <c r="B17" s="17"/>
      <c r="C17" s="566"/>
      <c r="D17" s="566"/>
      <c r="E17" s="566"/>
      <c r="F17" s="566"/>
      <c r="G17" s="16"/>
      <c r="H17" s="10"/>
      <c r="I17" s="30"/>
      <c r="J17" s="11"/>
      <c r="K17" s="66"/>
      <c r="L17" s="187"/>
      <c r="M17" s="561" t="s">
        <v>24</v>
      </c>
      <c r="N17" s="561"/>
      <c r="O17" s="187"/>
      <c r="P17" s="187"/>
      <c r="Q17" s="561" t="s">
        <v>388</v>
      </c>
      <c r="R17" s="561"/>
      <c r="S17" s="561"/>
      <c r="T17" s="561"/>
      <c r="U17" s="66"/>
      <c r="V17" s="66"/>
      <c r="W17" s="66"/>
      <c r="X17" s="12"/>
    </row>
    <row r="18" spans="1:24" s="6" customFormat="1" ht="32.1" customHeight="1">
      <c r="A18" s="7"/>
      <c r="B18" s="7"/>
      <c r="C18" s="66"/>
      <c r="D18" s="66"/>
      <c r="E18" s="9"/>
      <c r="F18" s="66"/>
      <c r="G18" s="10"/>
      <c r="H18" s="10"/>
      <c r="I18" s="30"/>
      <c r="J18" s="11"/>
      <c r="K18" s="66"/>
      <c r="L18" s="561" t="s">
        <v>389</v>
      </c>
      <c r="M18" s="561"/>
      <c r="N18" s="561"/>
      <c r="O18" s="561"/>
      <c r="P18" s="187"/>
      <c r="Q18" s="561"/>
      <c r="R18" s="561"/>
      <c r="S18" s="561"/>
      <c r="T18" s="561"/>
      <c r="U18" s="66"/>
      <c r="V18" s="66"/>
      <c r="W18" s="66"/>
      <c r="X18" s="12"/>
    </row>
    <row r="19" spans="1:24" s="6" customFormat="1" ht="32.1" customHeight="1">
      <c r="A19" s="7"/>
      <c r="B19" s="7"/>
      <c r="C19" s="66"/>
      <c r="D19" s="66"/>
      <c r="E19" s="9"/>
      <c r="F19" s="66"/>
      <c r="G19" s="10"/>
      <c r="H19" s="10"/>
      <c r="I19" s="30"/>
      <c r="J19" s="11"/>
      <c r="K19" s="66"/>
      <c r="L19" s="561"/>
      <c r="M19" s="561"/>
      <c r="N19" s="561"/>
      <c r="O19" s="561"/>
      <c r="P19" s="187"/>
      <c r="Q19" s="561"/>
      <c r="R19" s="561"/>
      <c r="S19" s="561"/>
      <c r="T19" s="561"/>
      <c r="U19" s="66"/>
      <c r="V19" s="66"/>
      <c r="W19" s="66"/>
      <c r="X19" s="12"/>
    </row>
    <row r="20" spans="1:24" s="6" customFormat="1" ht="24.75" customHeight="1">
      <c r="A20" s="7"/>
      <c r="B20" s="7"/>
      <c r="C20" s="66"/>
      <c r="D20" s="66"/>
      <c r="E20" s="9"/>
      <c r="F20" s="66"/>
      <c r="G20" s="10"/>
      <c r="H20" s="10"/>
      <c r="I20" s="66"/>
      <c r="J20" s="11" t="s">
        <v>22</v>
      </c>
      <c r="K20" s="66"/>
      <c r="L20" s="187"/>
      <c r="M20" s="187"/>
      <c r="N20" s="187"/>
      <c r="O20" s="187"/>
      <c r="P20" s="187"/>
      <c r="Q20" s="561"/>
      <c r="R20" s="561"/>
      <c r="S20" s="561"/>
      <c r="T20" s="561"/>
      <c r="U20" s="66"/>
      <c r="V20" s="66"/>
      <c r="W20" s="66"/>
      <c r="X20" s="12"/>
    </row>
    <row r="21" spans="1:24" s="6" customFormat="1" ht="32.1" customHeight="1">
      <c r="A21" s="7"/>
      <c r="B21" s="7"/>
      <c r="C21" s="66"/>
      <c r="D21" s="66"/>
      <c r="E21" s="9"/>
      <c r="F21" s="66"/>
      <c r="G21" s="10"/>
      <c r="H21" s="10"/>
      <c r="I21" s="66"/>
      <c r="J21" s="11" t="s">
        <v>15</v>
      </c>
      <c r="K21" s="66"/>
      <c r="L21" s="66"/>
      <c r="M21" s="66"/>
      <c r="N21" s="66"/>
      <c r="O21" s="66"/>
      <c r="P21" s="66"/>
      <c r="Q21" s="66"/>
      <c r="R21" s="66"/>
      <c r="S21" s="66"/>
      <c r="T21" s="66"/>
      <c r="U21" s="66"/>
      <c r="V21" s="66"/>
      <c r="W21" s="66"/>
      <c r="X21" s="12"/>
    </row>
    <row r="22" spans="1:24"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12"/>
    </row>
    <row r="23" spans="1:24"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12"/>
    </row>
    <row r="24" spans="1:24"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12"/>
    </row>
    <row r="25" spans="1:24"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12"/>
    </row>
    <row r="26" spans="1:24"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12"/>
    </row>
    <row r="27" spans="1:24"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12"/>
    </row>
    <row r="28" spans="1:24"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12"/>
    </row>
    <row r="29" spans="1:24" s="6" customFormat="1" ht="32.1" customHeight="1">
      <c r="A29" s="7"/>
      <c r="B29" s="7"/>
      <c r="C29" s="66"/>
      <c r="D29" s="66"/>
      <c r="E29" s="9"/>
      <c r="F29" s="66"/>
      <c r="G29" s="10"/>
      <c r="H29" s="10"/>
      <c r="I29" s="66"/>
      <c r="J29" s="11"/>
      <c r="K29" s="66"/>
      <c r="L29" s="66"/>
      <c r="M29" s="66"/>
      <c r="N29" s="66"/>
      <c r="O29" s="66"/>
      <c r="P29" s="66"/>
      <c r="Q29" s="66"/>
      <c r="R29" s="66"/>
      <c r="S29" s="66"/>
      <c r="T29" s="66"/>
      <c r="U29" s="66"/>
      <c r="V29" s="66"/>
      <c r="W29" s="66"/>
      <c r="X29" s="12"/>
    </row>
    <row r="30" spans="1:24" s="6" customFormat="1" ht="32.1" customHeight="1">
      <c r="A30" s="7"/>
      <c r="B30" s="7"/>
      <c r="C30" s="66"/>
      <c r="D30" s="66"/>
      <c r="E30" s="9"/>
      <c r="F30" s="66"/>
      <c r="G30" s="10"/>
      <c r="H30" s="10"/>
      <c r="I30" s="66"/>
      <c r="J30" s="11"/>
      <c r="K30" s="66"/>
      <c r="L30" s="66"/>
      <c r="M30" s="66"/>
      <c r="N30" s="66"/>
      <c r="O30" s="66"/>
      <c r="P30" s="66"/>
      <c r="Q30" s="66"/>
      <c r="R30" s="66"/>
      <c r="S30" s="66"/>
      <c r="T30" s="66"/>
      <c r="U30" s="66"/>
      <c r="V30" s="66"/>
      <c r="W30" s="66"/>
      <c r="X30" s="12"/>
    </row>
    <row r="31" spans="1:24" s="6" customFormat="1" ht="32.1" customHeight="1">
      <c r="A31" s="7"/>
      <c r="B31" s="7"/>
      <c r="C31" s="66"/>
      <c r="D31" s="66"/>
      <c r="E31" s="9"/>
      <c r="F31" s="66"/>
      <c r="G31" s="10"/>
      <c r="H31" s="10"/>
      <c r="I31" s="66"/>
      <c r="J31" s="11"/>
      <c r="K31" s="66"/>
      <c r="L31" s="66"/>
      <c r="M31" s="66"/>
      <c r="N31" s="66"/>
      <c r="O31" s="66"/>
      <c r="P31" s="66"/>
      <c r="Q31" s="66"/>
      <c r="R31" s="66"/>
      <c r="S31" s="66"/>
      <c r="T31" s="66"/>
      <c r="U31" s="66"/>
      <c r="V31" s="66"/>
      <c r="W31" s="66"/>
      <c r="X31" s="12"/>
    </row>
    <row r="32" spans="1:24" s="6" customFormat="1" ht="32.1" customHeight="1">
      <c r="A32" s="7"/>
      <c r="B32" s="7"/>
      <c r="C32" s="66"/>
      <c r="D32" s="66"/>
      <c r="E32" s="9"/>
      <c r="F32" s="66"/>
      <c r="G32" s="10"/>
      <c r="H32" s="10"/>
      <c r="I32" s="66"/>
      <c r="J32" s="11"/>
      <c r="K32" s="66"/>
      <c r="L32" s="66"/>
      <c r="M32" s="66"/>
      <c r="N32" s="66"/>
      <c r="O32" s="66"/>
      <c r="P32" s="66"/>
      <c r="Q32" s="66"/>
      <c r="R32" s="66"/>
      <c r="S32" s="66"/>
      <c r="T32" s="66"/>
      <c r="U32" s="66"/>
      <c r="V32" s="66"/>
      <c r="W32" s="66"/>
      <c r="X32" s="12"/>
    </row>
  </sheetData>
  <mergeCells count="23">
    <mergeCell ref="B13:X13"/>
    <mergeCell ref="A1:X1"/>
    <mergeCell ref="A2:X2"/>
    <mergeCell ref="A3:X3"/>
    <mergeCell ref="A4:X4"/>
    <mergeCell ref="A5:G5"/>
    <mergeCell ref="A6:A7"/>
    <mergeCell ref="B6:B7"/>
    <mergeCell ref="C6:E6"/>
    <mergeCell ref="F6:P6"/>
    <mergeCell ref="Q6:S6"/>
    <mergeCell ref="T6:U6"/>
    <mergeCell ref="V6:W6"/>
    <mergeCell ref="X6:X7"/>
    <mergeCell ref="F9:G9"/>
    <mergeCell ref="F11:G11"/>
    <mergeCell ref="B14:X14"/>
    <mergeCell ref="B15:X15"/>
    <mergeCell ref="B16:X16"/>
    <mergeCell ref="C17:F17"/>
    <mergeCell ref="M17:N17"/>
    <mergeCell ref="Q17:T20"/>
    <mergeCell ref="L18:O19"/>
  </mergeCells>
  <printOptions horizontalCentered="1"/>
  <pageMargins left="0.39370078740157483" right="0.31496062992125984" top="0.78740157480314965" bottom="0.23622047244094491" header="0" footer="0"/>
  <pageSetup paperSize="9" scale="56" orientation="landscape" errors="blank" verticalDpi="360" r:id="rId1"/>
  <headerFooter alignWithMargins="0"/>
</worksheet>
</file>

<file path=xl/worksheets/sheet5.xml><?xml version="1.0" encoding="utf-8"?>
<worksheet xmlns="http://schemas.openxmlformats.org/spreadsheetml/2006/main" xmlns:r="http://schemas.openxmlformats.org/officeDocument/2006/relationships">
  <sheetPr>
    <tabColor rgb="FF00B050"/>
  </sheetPr>
  <dimension ref="A1:Z33"/>
  <sheetViews>
    <sheetView view="pageBreakPreview" zoomScale="70" zoomScaleSheetLayoutView="70" workbookViewId="0">
      <selection activeCell="T25" sqref="T25"/>
    </sheetView>
  </sheetViews>
  <sheetFormatPr defaultColWidth="9.140625" defaultRowHeight="12.75"/>
  <cols>
    <col min="1" max="1" width="4.42578125" style="1" customWidth="1"/>
    <col min="2" max="2" width="6.140625" style="1" customWidth="1"/>
    <col min="3" max="3" width="10.140625" style="14" customWidth="1"/>
    <col min="4" max="4" width="11.140625" style="14" customWidth="1"/>
    <col min="5" max="5" width="10.85546875" style="14" customWidth="1"/>
    <col min="6" max="6" width="12.5703125" style="1" customWidth="1"/>
    <col min="7" max="7" width="7.85546875" style="1" customWidth="1"/>
    <col min="8" max="8" width="7.42578125" style="1" customWidth="1"/>
    <col min="9" max="9" width="12.140625" style="1" customWidth="1"/>
    <col min="10" max="10" width="8.85546875" style="1" customWidth="1"/>
    <col min="11" max="11" width="9.42578125" style="1" customWidth="1"/>
    <col min="12" max="12" width="9.140625" style="1" customWidth="1"/>
    <col min="13" max="13" width="8.42578125" style="1" customWidth="1"/>
    <col min="14" max="14" width="8" style="1" customWidth="1"/>
    <col min="15" max="15" width="10.5703125" style="1" customWidth="1"/>
    <col min="16" max="16" width="12.7109375" style="1" customWidth="1"/>
    <col min="17" max="17" width="10.42578125" style="1" customWidth="1"/>
    <col min="18" max="18" width="12.28515625" style="1" customWidth="1"/>
    <col min="19" max="19" width="8.140625" style="1" customWidth="1"/>
    <col min="20" max="23" width="10.5703125" style="1" customWidth="1"/>
    <col min="24" max="24" width="24.140625" style="1" customWidth="1"/>
    <col min="25" max="25" width="14.42578125" style="1" bestFit="1" customWidth="1"/>
    <col min="26" max="16384" width="9.140625" style="1"/>
  </cols>
  <sheetData>
    <row r="1" spans="1:26"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6"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6" s="15" customFormat="1" ht="15.75" customHeight="1">
      <c r="A3" s="570" t="s">
        <v>49</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6" s="3" customFormat="1" ht="21.95" customHeight="1">
      <c r="A4" s="572" t="s">
        <v>390</v>
      </c>
      <c r="B4" s="572"/>
      <c r="C4" s="572"/>
      <c r="D4" s="572"/>
      <c r="E4" s="572"/>
      <c r="F4" s="572"/>
      <c r="G4" s="572"/>
      <c r="H4" s="572"/>
      <c r="I4" s="572"/>
      <c r="J4" s="572"/>
      <c r="K4" s="572"/>
      <c r="L4" s="572"/>
      <c r="M4" s="572"/>
      <c r="N4" s="572"/>
      <c r="O4" s="572"/>
      <c r="P4" s="572"/>
      <c r="Q4" s="572"/>
      <c r="R4" s="572"/>
      <c r="S4" s="572"/>
      <c r="T4" s="572"/>
      <c r="U4" s="572"/>
      <c r="V4" s="572"/>
      <c r="W4" s="572"/>
      <c r="X4" s="572"/>
    </row>
    <row r="5" spans="1:26" s="3" customFormat="1" ht="27.75" customHeight="1">
      <c r="A5" s="586"/>
      <c r="B5" s="586"/>
      <c r="C5" s="586"/>
      <c r="D5" s="586"/>
      <c r="E5" s="586"/>
      <c r="F5" s="586"/>
      <c r="G5" s="586"/>
      <c r="H5" s="191"/>
      <c r="I5" s="191"/>
      <c r="J5" s="191"/>
      <c r="K5" s="191"/>
      <c r="L5" s="191"/>
      <c r="M5" s="191"/>
      <c r="N5" s="191"/>
      <c r="O5" s="191"/>
      <c r="P5" s="191"/>
      <c r="Q5" s="191"/>
      <c r="R5" s="191"/>
      <c r="S5" s="191"/>
      <c r="T5" s="191"/>
      <c r="U5" s="191"/>
      <c r="V5" s="191"/>
      <c r="W5" s="191"/>
      <c r="X5" s="191"/>
    </row>
    <row r="6" spans="1:26" s="4" customFormat="1" ht="34.5" customHeight="1">
      <c r="A6" s="594" t="s">
        <v>0</v>
      </c>
      <c r="B6" s="594" t="s">
        <v>28</v>
      </c>
      <c r="C6" s="594" t="s">
        <v>1</v>
      </c>
      <c r="D6" s="594"/>
      <c r="E6" s="594"/>
      <c r="F6" s="594" t="s">
        <v>2</v>
      </c>
      <c r="G6" s="594"/>
      <c r="H6" s="594"/>
      <c r="I6" s="594"/>
      <c r="J6" s="594"/>
      <c r="K6" s="594"/>
      <c r="L6" s="594"/>
      <c r="M6" s="594"/>
      <c r="N6" s="594"/>
      <c r="O6" s="594"/>
      <c r="P6" s="594"/>
      <c r="Q6" s="594" t="s">
        <v>37</v>
      </c>
      <c r="R6" s="594"/>
      <c r="S6" s="594"/>
      <c r="T6" s="592" t="s">
        <v>36</v>
      </c>
      <c r="U6" s="592"/>
      <c r="V6" s="592" t="s">
        <v>3</v>
      </c>
      <c r="W6" s="592"/>
      <c r="X6" s="592" t="s">
        <v>4</v>
      </c>
    </row>
    <row r="7" spans="1:26" s="4" customFormat="1" ht="64.5" customHeight="1">
      <c r="A7" s="594"/>
      <c r="B7" s="594"/>
      <c r="C7" s="190" t="s">
        <v>29</v>
      </c>
      <c r="D7" s="190" t="s">
        <v>265</v>
      </c>
      <c r="E7" s="190" t="s">
        <v>246</v>
      </c>
      <c r="F7" s="190" t="s">
        <v>7</v>
      </c>
      <c r="G7" s="190" t="s">
        <v>27</v>
      </c>
      <c r="H7" s="136" t="s">
        <v>8</v>
      </c>
      <c r="I7" s="137" t="s">
        <v>9</v>
      </c>
      <c r="J7" s="190" t="s">
        <v>10</v>
      </c>
      <c r="K7" s="137" t="s">
        <v>11</v>
      </c>
      <c r="L7" s="137" t="s">
        <v>12</v>
      </c>
      <c r="M7" s="137" t="s">
        <v>17</v>
      </c>
      <c r="N7" s="137" t="s">
        <v>13</v>
      </c>
      <c r="O7" s="137" t="s">
        <v>26</v>
      </c>
      <c r="P7" s="190" t="s">
        <v>14</v>
      </c>
      <c r="Q7" s="190" t="s">
        <v>35</v>
      </c>
      <c r="R7" s="190" t="s">
        <v>286</v>
      </c>
      <c r="S7" s="190" t="s">
        <v>25</v>
      </c>
      <c r="T7" s="137" t="s">
        <v>287</v>
      </c>
      <c r="U7" s="137" t="s">
        <v>288</v>
      </c>
      <c r="V7" s="137" t="s">
        <v>289</v>
      </c>
      <c r="W7" s="137" t="s">
        <v>290</v>
      </c>
      <c r="X7" s="592"/>
      <c r="Y7" s="4">
        <v>1.7926666666666666</v>
      </c>
    </row>
    <row r="8" spans="1:26" s="4" customFormat="1" ht="23.25" customHeight="1">
      <c r="A8" s="190">
        <v>1</v>
      </c>
      <c r="B8" s="190"/>
      <c r="C8" s="190">
        <v>2</v>
      </c>
      <c r="D8" s="190">
        <v>3</v>
      </c>
      <c r="E8" s="190">
        <v>4</v>
      </c>
      <c r="F8" s="190">
        <v>5</v>
      </c>
      <c r="G8" s="190">
        <v>6</v>
      </c>
      <c r="H8" s="190">
        <v>7</v>
      </c>
      <c r="I8" s="190">
        <v>8</v>
      </c>
      <c r="J8" s="190">
        <v>9</v>
      </c>
      <c r="K8" s="190">
        <v>10</v>
      </c>
      <c r="L8" s="190">
        <v>11</v>
      </c>
      <c r="M8" s="190">
        <v>12</v>
      </c>
      <c r="N8" s="190">
        <v>13</v>
      </c>
      <c r="O8" s="190">
        <v>14</v>
      </c>
      <c r="P8" s="190">
        <v>15</v>
      </c>
      <c r="Q8" s="190">
        <v>16</v>
      </c>
      <c r="R8" s="190">
        <v>17</v>
      </c>
      <c r="S8" s="190">
        <v>18</v>
      </c>
      <c r="T8" s="190">
        <v>19</v>
      </c>
      <c r="U8" s="190">
        <v>20</v>
      </c>
      <c r="V8" s="190">
        <v>21</v>
      </c>
      <c r="W8" s="190">
        <v>22</v>
      </c>
      <c r="X8" s="190">
        <v>23</v>
      </c>
      <c r="Y8" s="22">
        <v>0.5</v>
      </c>
      <c r="Z8" s="6">
        <v>500</v>
      </c>
    </row>
    <row r="9" spans="1:26" s="6" customFormat="1" ht="30" customHeight="1">
      <c r="A9" s="193">
        <v>1</v>
      </c>
      <c r="B9" s="96"/>
      <c r="C9" s="205">
        <v>241.6</v>
      </c>
      <c r="D9" s="205">
        <f>C10</f>
        <v>241.65</v>
      </c>
      <c r="E9" s="206">
        <v>50</v>
      </c>
      <c r="F9" s="590" t="s">
        <v>18</v>
      </c>
      <c r="G9" s="590"/>
      <c r="H9" s="207">
        <v>3.7</v>
      </c>
      <c r="I9" s="208" t="s">
        <v>391</v>
      </c>
      <c r="K9" s="189"/>
      <c r="L9" s="189"/>
      <c r="M9" s="189"/>
      <c r="N9" s="189"/>
      <c r="O9" s="189"/>
      <c r="P9" s="189"/>
      <c r="Q9" s="189">
        <v>5.0000000000000001E-3</v>
      </c>
      <c r="R9" s="207">
        <v>0</v>
      </c>
      <c r="S9" s="205">
        <f>Q9</f>
        <v>5.0000000000000001E-3</v>
      </c>
      <c r="T9" s="205">
        <v>457.815</v>
      </c>
      <c r="U9" s="205">
        <f>T10</f>
        <v>457.81</v>
      </c>
      <c r="V9" s="189">
        <v>461.51499999999999</v>
      </c>
      <c r="W9" s="189">
        <f>V10</f>
        <v>461.51</v>
      </c>
      <c r="X9" s="255"/>
      <c r="Y9" s="22">
        <v>4.9999999999982947E-2</v>
      </c>
      <c r="Z9" s="6">
        <v>49.999999999982947</v>
      </c>
    </row>
    <row r="10" spans="1:26" s="6" customFormat="1" ht="33" customHeight="1">
      <c r="A10" s="95">
        <v>2</v>
      </c>
      <c r="B10" s="96">
        <v>12</v>
      </c>
      <c r="C10" s="205">
        <v>241.65</v>
      </c>
      <c r="D10" s="205">
        <f>C11</f>
        <v>242.13300000000001</v>
      </c>
      <c r="E10" s="206">
        <v>483</v>
      </c>
      <c r="F10" s="180">
        <v>71.3</v>
      </c>
      <c r="G10" s="180">
        <v>13.2</v>
      </c>
      <c r="H10" s="207">
        <v>3.7</v>
      </c>
      <c r="I10" s="208" t="s">
        <v>392</v>
      </c>
      <c r="J10" s="207" t="s">
        <v>393</v>
      </c>
      <c r="K10" s="189">
        <v>62.53</v>
      </c>
      <c r="L10" s="189">
        <v>23.664999999999999</v>
      </c>
      <c r="M10" s="189">
        <v>2.6419999999999999</v>
      </c>
      <c r="N10" s="189">
        <v>1.911</v>
      </c>
      <c r="O10" s="189">
        <v>1.145</v>
      </c>
      <c r="P10" s="189">
        <v>71.596000000000004</v>
      </c>
      <c r="Q10" s="189">
        <v>5.6000000000000001E-2</v>
      </c>
      <c r="R10" s="207">
        <v>0</v>
      </c>
      <c r="S10" s="205">
        <f t="shared" ref="S10:S11" si="0">Q10</f>
        <v>5.6000000000000001E-2</v>
      </c>
      <c r="T10" s="205">
        <v>457.81</v>
      </c>
      <c r="U10" s="205">
        <f t="shared" ref="U10" si="1">T11</f>
        <v>457.75400000000002</v>
      </c>
      <c r="V10" s="189">
        <v>461.51</v>
      </c>
      <c r="W10" s="189">
        <f t="shared" ref="W10" si="2">V11</f>
        <v>461.45400000000001</v>
      </c>
      <c r="X10" s="192" t="s">
        <v>394</v>
      </c>
      <c r="Y10" s="22">
        <v>2.375</v>
      </c>
      <c r="Z10" s="6">
        <v>2375</v>
      </c>
    </row>
    <row r="11" spans="1:26" s="6" customFormat="1" ht="37.5" customHeight="1">
      <c r="A11" s="193">
        <v>3</v>
      </c>
      <c r="B11" s="96"/>
      <c r="C11" s="205">
        <v>242.13300000000001</v>
      </c>
      <c r="D11" s="205" t="s">
        <v>395</v>
      </c>
      <c r="E11" s="206">
        <v>50</v>
      </c>
      <c r="F11" s="596" t="s">
        <v>18</v>
      </c>
      <c r="G11" s="597"/>
      <c r="H11" s="207">
        <v>3.7</v>
      </c>
      <c r="I11" s="209" t="s">
        <v>396</v>
      </c>
      <c r="J11" s="207"/>
      <c r="K11" s="189"/>
      <c r="L11" s="189"/>
      <c r="M11" s="189"/>
      <c r="N11" s="189"/>
      <c r="O11" s="189"/>
      <c r="P11" s="189"/>
      <c r="Q11" s="189">
        <v>6.0000000000000001E-3</v>
      </c>
      <c r="R11" s="207">
        <v>0</v>
      </c>
      <c r="S11" s="205">
        <f t="shared" si="0"/>
        <v>6.0000000000000001E-3</v>
      </c>
      <c r="T11" s="205">
        <v>457.75400000000002</v>
      </c>
      <c r="U11" s="205">
        <v>457.74799999999999</v>
      </c>
      <c r="V11" s="189">
        <v>461.45400000000001</v>
      </c>
      <c r="W11" s="189">
        <v>461.44799999999998</v>
      </c>
      <c r="X11" s="192"/>
      <c r="Y11" s="22">
        <v>5.0000000000011369E-2</v>
      </c>
      <c r="Z11" s="6">
        <v>50.000000000011369</v>
      </c>
    </row>
    <row r="12" spans="1:26" s="49" customFormat="1" ht="15" customHeight="1">
      <c r="A12" s="40"/>
      <c r="B12" s="188"/>
      <c r="C12" s="42"/>
      <c r="D12" s="42"/>
      <c r="E12" s="43"/>
      <c r="F12" s="42"/>
      <c r="G12" s="44"/>
      <c r="H12" s="44"/>
      <c r="I12" s="45"/>
      <c r="J12" s="46"/>
      <c r="K12" s="42"/>
      <c r="L12" s="42"/>
      <c r="M12" s="42"/>
      <c r="N12" s="42"/>
      <c r="O12" s="42"/>
      <c r="P12" s="42"/>
      <c r="Q12" s="42"/>
      <c r="R12" s="42"/>
      <c r="S12" s="42"/>
      <c r="T12" s="42"/>
      <c r="U12" s="42"/>
      <c r="V12" s="42"/>
      <c r="W12" s="42"/>
      <c r="X12" s="47"/>
    </row>
    <row r="13" spans="1:26" s="49" customFormat="1" ht="21.75" customHeight="1">
      <c r="A13" s="40"/>
      <c r="B13" s="588" t="s">
        <v>47</v>
      </c>
      <c r="C13" s="588"/>
      <c r="D13" s="588"/>
      <c r="E13" s="588"/>
      <c r="F13" s="588"/>
      <c r="G13" s="588"/>
      <c r="H13" s="588"/>
      <c r="I13" s="588"/>
      <c r="J13" s="588"/>
      <c r="K13" s="588"/>
      <c r="L13" s="588"/>
      <c r="M13" s="588"/>
      <c r="N13" s="588"/>
      <c r="O13" s="588"/>
      <c r="P13" s="588"/>
      <c r="Q13" s="588"/>
      <c r="R13" s="588"/>
      <c r="S13" s="588"/>
      <c r="T13" s="588"/>
      <c r="U13" s="588"/>
      <c r="V13" s="588"/>
      <c r="W13" s="588"/>
      <c r="X13" s="588"/>
    </row>
    <row r="14" spans="1:26" s="49" customFormat="1" ht="42" customHeight="1">
      <c r="A14" s="40"/>
      <c r="B14" s="588" t="s">
        <v>397</v>
      </c>
      <c r="C14" s="588"/>
      <c r="D14" s="588"/>
      <c r="E14" s="588"/>
      <c r="F14" s="588"/>
      <c r="G14" s="588"/>
      <c r="H14" s="588"/>
      <c r="I14" s="588"/>
      <c r="J14" s="588"/>
      <c r="K14" s="588"/>
      <c r="L14" s="588"/>
      <c r="M14" s="588"/>
      <c r="N14" s="588"/>
      <c r="O14" s="588"/>
      <c r="P14" s="588"/>
      <c r="Q14" s="588"/>
      <c r="R14" s="588"/>
      <c r="S14" s="588"/>
      <c r="T14" s="588"/>
      <c r="U14" s="588"/>
      <c r="V14" s="588"/>
      <c r="W14" s="588"/>
      <c r="X14" s="588"/>
    </row>
    <row r="15" spans="1:26" s="49" customFormat="1" ht="21.75" customHeight="1">
      <c r="A15" s="40"/>
      <c r="B15" s="588" t="s">
        <v>398</v>
      </c>
      <c r="C15" s="588"/>
      <c r="D15" s="588"/>
      <c r="E15" s="588"/>
      <c r="F15" s="588"/>
      <c r="G15" s="588"/>
      <c r="H15" s="588"/>
      <c r="I15" s="588"/>
      <c r="J15" s="588"/>
      <c r="K15" s="588"/>
      <c r="L15" s="588"/>
      <c r="M15" s="588"/>
      <c r="N15" s="588"/>
      <c r="O15" s="588"/>
      <c r="P15" s="588"/>
      <c r="Q15" s="588"/>
      <c r="R15" s="588"/>
      <c r="S15" s="588"/>
      <c r="T15" s="588"/>
      <c r="U15" s="588"/>
      <c r="V15" s="588"/>
      <c r="W15" s="588"/>
      <c r="X15" s="588"/>
    </row>
    <row r="16" spans="1:26" s="49" customFormat="1" ht="21.75" customHeight="1">
      <c r="A16" s="40"/>
      <c r="B16" s="588"/>
      <c r="C16" s="588"/>
      <c r="D16" s="588"/>
      <c r="E16" s="588"/>
      <c r="F16" s="588"/>
      <c r="G16" s="588"/>
      <c r="H16" s="588"/>
      <c r="I16" s="588"/>
      <c r="J16" s="588"/>
      <c r="K16" s="588"/>
      <c r="L16" s="588"/>
      <c r="M16" s="588"/>
      <c r="N16" s="588"/>
      <c r="O16" s="588"/>
      <c r="P16" s="588"/>
      <c r="Q16" s="588"/>
      <c r="R16" s="588"/>
      <c r="S16" s="588"/>
      <c r="T16" s="588"/>
      <c r="U16" s="588"/>
      <c r="V16" s="588"/>
      <c r="W16" s="588"/>
      <c r="X16" s="588"/>
    </row>
    <row r="17" spans="1:24" s="49" customFormat="1" ht="11.25" customHeight="1">
      <c r="A17" s="40"/>
      <c r="B17" s="589"/>
      <c r="C17" s="589"/>
      <c r="D17" s="589"/>
      <c r="E17" s="589"/>
      <c r="F17" s="589"/>
      <c r="G17" s="589"/>
      <c r="H17" s="589"/>
      <c r="I17" s="589"/>
      <c r="J17" s="589"/>
      <c r="K17" s="589"/>
      <c r="L17" s="589"/>
      <c r="M17" s="589"/>
      <c r="N17" s="589"/>
      <c r="O17" s="589"/>
      <c r="P17" s="589"/>
      <c r="Q17" s="589"/>
      <c r="R17" s="589"/>
      <c r="S17" s="589"/>
      <c r="T17" s="589"/>
      <c r="U17" s="589"/>
      <c r="V17" s="589"/>
      <c r="W17" s="589"/>
      <c r="X17" s="589"/>
    </row>
    <row r="18" spans="1:24" s="6" customFormat="1" ht="31.5" customHeight="1">
      <c r="A18" s="7"/>
      <c r="B18" s="17"/>
      <c r="C18" s="566"/>
      <c r="D18" s="566"/>
      <c r="E18" s="566"/>
      <c r="F18" s="566"/>
      <c r="G18" s="16"/>
      <c r="H18" s="10"/>
      <c r="I18" s="30"/>
      <c r="J18" s="11"/>
      <c r="K18" s="66"/>
      <c r="L18" s="187"/>
      <c r="M18" s="561" t="s">
        <v>24</v>
      </c>
      <c r="N18" s="561"/>
      <c r="O18" s="187"/>
      <c r="P18" s="187"/>
      <c r="Q18" s="561" t="s">
        <v>399</v>
      </c>
      <c r="R18" s="561"/>
      <c r="S18" s="561"/>
      <c r="T18" s="561"/>
      <c r="U18" s="66"/>
      <c r="V18" s="66"/>
      <c r="W18" s="66"/>
      <c r="X18" s="12"/>
    </row>
    <row r="19" spans="1:24" s="6" customFormat="1" ht="32.1" customHeight="1">
      <c r="A19" s="7"/>
      <c r="B19" s="7"/>
      <c r="C19" s="66"/>
      <c r="D19" s="66"/>
      <c r="E19" s="210"/>
      <c r="F19" s="66"/>
      <c r="G19" s="10"/>
      <c r="H19" s="10"/>
      <c r="I19" s="30"/>
      <c r="J19" s="11"/>
      <c r="K19" s="66"/>
      <c r="L19" s="561" t="s">
        <v>400</v>
      </c>
      <c r="M19" s="561"/>
      <c r="N19" s="561"/>
      <c r="O19" s="561"/>
      <c r="P19" s="187"/>
      <c r="Q19" s="561"/>
      <c r="R19" s="561"/>
      <c r="S19" s="561"/>
      <c r="T19" s="561"/>
      <c r="U19" s="66"/>
      <c r="V19" s="66"/>
      <c r="W19" s="66"/>
      <c r="X19" s="12"/>
    </row>
    <row r="20" spans="1:24" s="6" customFormat="1" ht="32.1" customHeight="1">
      <c r="A20" s="7"/>
      <c r="B20" s="7"/>
      <c r="C20" s="66"/>
      <c r="D20" s="66"/>
      <c r="E20" s="9"/>
      <c r="F20" s="66"/>
      <c r="G20" s="10"/>
      <c r="H20" s="10"/>
      <c r="I20" s="30"/>
      <c r="J20" s="11"/>
      <c r="K20" s="66"/>
      <c r="L20" s="561"/>
      <c r="M20" s="561"/>
      <c r="N20" s="561"/>
      <c r="O20" s="561"/>
      <c r="P20" s="187"/>
      <c r="Q20" s="561"/>
      <c r="R20" s="561"/>
      <c r="S20" s="561"/>
      <c r="T20" s="561"/>
      <c r="U20" s="66"/>
      <c r="V20" s="66"/>
      <c r="W20" s="66"/>
      <c r="X20" s="12"/>
    </row>
    <row r="21" spans="1:24" s="6" customFormat="1" ht="24.75" customHeight="1">
      <c r="A21" s="7"/>
      <c r="B21" s="7"/>
      <c r="C21" s="66"/>
      <c r="D21" s="66"/>
      <c r="E21" s="9"/>
      <c r="F21" s="66"/>
      <c r="G21" s="10"/>
      <c r="H21" s="10"/>
      <c r="I21" s="66"/>
      <c r="J21" s="11" t="s">
        <v>22</v>
      </c>
      <c r="K21" s="66"/>
      <c r="L21" s="187"/>
      <c r="M21" s="187"/>
      <c r="N21" s="187"/>
      <c r="O21" s="187"/>
      <c r="P21" s="187"/>
      <c r="Q21" s="561"/>
      <c r="R21" s="561"/>
      <c r="S21" s="561"/>
      <c r="T21" s="561"/>
      <c r="U21" s="66"/>
      <c r="V21" s="66"/>
      <c r="W21" s="66"/>
      <c r="X21" s="12"/>
    </row>
    <row r="22" spans="1:24" s="6" customFormat="1" ht="32.1" customHeight="1">
      <c r="A22" s="7"/>
      <c r="B22" s="7"/>
      <c r="C22" s="66" t="s">
        <v>401</v>
      </c>
      <c r="D22" s="66"/>
      <c r="E22" s="9"/>
      <c r="F22" s="66"/>
      <c r="G22" s="10"/>
      <c r="H22" s="10"/>
      <c r="I22" s="66"/>
      <c r="J22" s="11" t="s">
        <v>15</v>
      </c>
      <c r="K22" s="66"/>
      <c r="L22" s="66"/>
      <c r="M22" s="66"/>
      <c r="N22" s="66"/>
      <c r="O22" s="66"/>
      <c r="P22" s="66"/>
      <c r="Q22" s="66"/>
      <c r="R22" s="66"/>
      <c r="S22" s="66"/>
      <c r="T22" s="66"/>
      <c r="U22" s="66"/>
      <c r="V22" s="66"/>
      <c r="W22" s="66"/>
      <c r="X22" s="12"/>
    </row>
    <row r="23" spans="1:24"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12"/>
    </row>
    <row r="24" spans="1:24"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12"/>
    </row>
    <row r="25" spans="1:24"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12"/>
    </row>
    <row r="26" spans="1:24"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12"/>
    </row>
    <row r="27" spans="1:24"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12"/>
    </row>
    <row r="28" spans="1:24"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12"/>
    </row>
    <row r="29" spans="1:24" s="6" customFormat="1" ht="32.1" customHeight="1">
      <c r="A29" s="7"/>
      <c r="B29" s="7"/>
      <c r="C29" s="66"/>
      <c r="D29" s="66"/>
      <c r="E29" s="9"/>
      <c r="F29" s="66"/>
      <c r="G29" s="10"/>
      <c r="H29" s="10"/>
      <c r="I29" s="66"/>
      <c r="J29" s="11"/>
      <c r="K29" s="66"/>
      <c r="L29" s="66"/>
      <c r="M29" s="66"/>
      <c r="N29" s="66"/>
      <c r="O29" s="66"/>
      <c r="P29" s="66"/>
      <c r="Q29" s="66"/>
      <c r="R29" s="66"/>
      <c r="S29" s="66"/>
      <c r="T29" s="66"/>
      <c r="U29" s="66"/>
      <c r="V29" s="66"/>
      <c r="W29" s="66"/>
      <c r="X29" s="12"/>
    </row>
    <row r="30" spans="1:24" s="6" customFormat="1" ht="32.1" customHeight="1">
      <c r="A30" s="7"/>
      <c r="B30" s="7"/>
      <c r="C30" s="66"/>
      <c r="D30" s="66"/>
      <c r="E30" s="9"/>
      <c r="F30" s="66"/>
      <c r="G30" s="10"/>
      <c r="H30" s="10"/>
      <c r="I30" s="66"/>
      <c r="J30" s="11"/>
      <c r="K30" s="66"/>
      <c r="L30" s="66"/>
      <c r="M30" s="66"/>
      <c r="N30" s="66"/>
      <c r="O30" s="66"/>
      <c r="P30" s="66"/>
      <c r="Q30" s="66"/>
      <c r="R30" s="66"/>
      <c r="S30" s="66"/>
      <c r="T30" s="66"/>
      <c r="U30" s="66"/>
      <c r="V30" s="66"/>
      <c r="W30" s="66"/>
      <c r="X30" s="12"/>
    </row>
    <row r="31" spans="1:24" s="6" customFormat="1" ht="32.1" customHeight="1">
      <c r="A31" s="7"/>
      <c r="B31" s="7"/>
      <c r="C31" s="66"/>
      <c r="D31" s="66"/>
      <c r="E31" s="9"/>
      <c r="F31" s="66"/>
      <c r="G31" s="10"/>
      <c r="H31" s="10"/>
      <c r="I31" s="66"/>
      <c r="J31" s="11"/>
      <c r="K31" s="66"/>
      <c r="L31" s="66"/>
      <c r="M31" s="66"/>
      <c r="N31" s="66"/>
      <c r="O31" s="66"/>
      <c r="P31" s="66"/>
      <c r="Q31" s="66"/>
      <c r="R31" s="66"/>
      <c r="S31" s="66"/>
      <c r="T31" s="66"/>
      <c r="U31" s="66"/>
      <c r="V31" s="66"/>
      <c r="W31" s="66"/>
      <c r="X31" s="12"/>
    </row>
    <row r="32" spans="1:24" s="6" customFormat="1" ht="32.1" customHeight="1">
      <c r="A32" s="7"/>
      <c r="B32" s="7"/>
      <c r="C32" s="66"/>
      <c r="D32" s="66"/>
      <c r="E32" s="9"/>
      <c r="F32" s="66"/>
      <c r="G32" s="10"/>
      <c r="H32" s="10"/>
      <c r="I32" s="66"/>
      <c r="J32" s="11"/>
      <c r="K32" s="66"/>
      <c r="L32" s="66"/>
      <c r="M32" s="66"/>
      <c r="N32" s="66"/>
      <c r="O32" s="66"/>
      <c r="P32" s="66"/>
      <c r="Q32" s="66"/>
      <c r="R32" s="66"/>
      <c r="S32" s="66"/>
      <c r="T32" s="66"/>
      <c r="U32" s="66"/>
      <c r="V32" s="66"/>
      <c r="W32" s="66"/>
      <c r="X32" s="12"/>
    </row>
    <row r="33" spans="1:24" s="6" customFormat="1" ht="32.1" customHeight="1">
      <c r="A33" s="7"/>
      <c r="B33" s="7"/>
      <c r="C33" s="66"/>
      <c r="D33" s="66"/>
      <c r="E33" s="9"/>
      <c r="F33" s="66"/>
      <c r="G33" s="10"/>
      <c r="H33" s="10"/>
      <c r="I33" s="66"/>
      <c r="J33" s="11"/>
      <c r="K33" s="66"/>
      <c r="L33" s="66"/>
      <c r="M33" s="66"/>
      <c r="N33" s="66"/>
      <c r="O33" s="66"/>
      <c r="P33" s="66"/>
      <c r="Q33" s="66"/>
      <c r="R33" s="66"/>
      <c r="S33" s="66"/>
      <c r="T33" s="66"/>
      <c r="U33" s="66"/>
      <c r="V33" s="66"/>
      <c r="W33" s="66"/>
      <c r="X33" s="12"/>
    </row>
  </sheetData>
  <mergeCells count="24">
    <mergeCell ref="B13:X13"/>
    <mergeCell ref="A1:X1"/>
    <mergeCell ref="A2:X2"/>
    <mergeCell ref="A3:X3"/>
    <mergeCell ref="A4:X4"/>
    <mergeCell ref="A5:G5"/>
    <mergeCell ref="A6:A7"/>
    <mergeCell ref="B6:B7"/>
    <mergeCell ref="C6:E6"/>
    <mergeCell ref="F6:P6"/>
    <mergeCell ref="Q6:S6"/>
    <mergeCell ref="T6:U6"/>
    <mergeCell ref="V6:W6"/>
    <mergeCell ref="X6:X7"/>
    <mergeCell ref="F9:G9"/>
    <mergeCell ref="F11:G11"/>
    <mergeCell ref="B14:X14"/>
    <mergeCell ref="B15:X15"/>
    <mergeCell ref="B16:X16"/>
    <mergeCell ref="B17:X17"/>
    <mergeCell ref="C18:F18"/>
    <mergeCell ref="M18:N18"/>
    <mergeCell ref="Q18:T21"/>
    <mergeCell ref="L19:O20"/>
  </mergeCells>
  <printOptions horizontalCentered="1"/>
  <pageMargins left="0.39370078740157483" right="0.31496062992125984" top="0.78740157480314965" bottom="0.23622047244094491" header="0" footer="0"/>
  <pageSetup paperSize="9" scale="55" orientation="landscape" errors="blank" verticalDpi="360" r:id="rId1"/>
  <headerFooter alignWithMargins="0"/>
</worksheet>
</file>

<file path=xl/worksheets/sheet6.xml><?xml version="1.0" encoding="utf-8"?>
<worksheet xmlns="http://schemas.openxmlformats.org/spreadsheetml/2006/main" xmlns:r="http://schemas.openxmlformats.org/officeDocument/2006/relationships">
  <sheetPr>
    <tabColor rgb="FF00B050"/>
  </sheetPr>
  <dimension ref="A1:AA48"/>
  <sheetViews>
    <sheetView view="pageBreakPreview" topLeftCell="A4" zoomScale="70" zoomScaleSheetLayoutView="70" workbookViewId="0">
      <selection activeCell="AB23" sqref="AB23"/>
    </sheetView>
  </sheetViews>
  <sheetFormatPr defaultColWidth="9.140625" defaultRowHeight="12.75"/>
  <cols>
    <col min="1" max="1" width="4.42578125" style="1" customWidth="1"/>
    <col min="2" max="2" width="6.5703125" style="1" customWidth="1"/>
    <col min="3" max="3" width="10.42578125" style="14" customWidth="1"/>
    <col min="4" max="5" width="10.85546875" style="14" customWidth="1"/>
    <col min="6" max="6" width="12.7109375" style="1" customWidth="1"/>
    <col min="7" max="7" width="7.85546875" style="1" customWidth="1"/>
    <col min="8" max="8" width="7.42578125" style="1" customWidth="1"/>
    <col min="9" max="9" width="11.140625" style="1" customWidth="1"/>
    <col min="10" max="10" width="9.140625" style="1" customWidth="1"/>
    <col min="11" max="11" width="8.85546875" style="1" customWidth="1"/>
    <col min="12" max="12" width="9" style="1" customWidth="1"/>
    <col min="13" max="14" width="7.42578125" style="1" customWidth="1"/>
    <col min="15" max="15" width="10" style="1" customWidth="1"/>
    <col min="16" max="16" width="12.42578125" style="1" customWidth="1"/>
    <col min="17" max="17" width="9.5703125" style="1" customWidth="1"/>
    <col min="18" max="18" width="13.140625" style="1" customWidth="1"/>
    <col min="19" max="19" width="8.140625" style="1" customWidth="1"/>
    <col min="20" max="23" width="10.5703125" style="1" customWidth="1"/>
    <col min="24" max="24" width="18.5703125" style="1" customWidth="1"/>
    <col min="25" max="25" width="14.42578125" style="1" customWidth="1"/>
    <col min="26" max="26" width="14.42578125" style="1" bestFit="1" customWidth="1"/>
    <col min="27"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61</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62</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0.5" customHeight="1">
      <c r="A5" s="586"/>
      <c r="B5" s="586"/>
      <c r="C5" s="586"/>
      <c r="D5" s="586"/>
      <c r="E5" s="586"/>
      <c r="F5" s="586"/>
      <c r="G5" s="586"/>
      <c r="H5" s="20"/>
      <c r="I5" s="20"/>
      <c r="J5" s="20"/>
      <c r="K5" s="20"/>
      <c r="L5" s="20"/>
      <c r="M5" s="20"/>
      <c r="N5" s="20"/>
      <c r="O5" s="20"/>
      <c r="P5" s="20"/>
      <c r="Q5" s="20"/>
      <c r="R5" s="20"/>
      <c r="S5" s="20"/>
      <c r="T5" s="20"/>
      <c r="U5" s="20"/>
      <c r="V5" s="20"/>
      <c r="W5" s="20"/>
      <c r="X5" s="595"/>
      <c r="Y5" s="595"/>
    </row>
    <row r="6" spans="1:27" s="4" customFormat="1" ht="21.75" customHeight="1">
      <c r="A6" s="600" t="s">
        <v>0</v>
      </c>
      <c r="B6" s="600" t="s">
        <v>28</v>
      </c>
      <c r="C6" s="602" t="s">
        <v>1</v>
      </c>
      <c r="D6" s="602"/>
      <c r="E6" s="602"/>
      <c r="F6" s="602" t="s">
        <v>2</v>
      </c>
      <c r="G6" s="602"/>
      <c r="H6" s="602"/>
      <c r="I6" s="602"/>
      <c r="J6" s="602"/>
      <c r="K6" s="602"/>
      <c r="L6" s="602"/>
      <c r="M6" s="602"/>
      <c r="N6" s="602"/>
      <c r="O6" s="602"/>
      <c r="P6" s="602"/>
      <c r="Q6" s="600" t="s">
        <v>37</v>
      </c>
      <c r="R6" s="600"/>
      <c r="S6" s="600"/>
      <c r="T6" s="598" t="s">
        <v>36</v>
      </c>
      <c r="U6" s="598"/>
      <c r="V6" s="598" t="s">
        <v>3</v>
      </c>
      <c r="W6" s="598"/>
      <c r="X6" s="598" t="s">
        <v>4</v>
      </c>
      <c r="Y6" s="598"/>
    </row>
    <row r="7" spans="1:27" s="4" customFormat="1" ht="54.75" customHeight="1">
      <c r="A7" s="601"/>
      <c r="B7" s="601"/>
      <c r="C7" s="36" t="s">
        <v>29</v>
      </c>
      <c r="D7" s="122" t="s">
        <v>265</v>
      </c>
      <c r="E7" s="83" t="s">
        <v>246</v>
      </c>
      <c r="F7" s="36" t="s">
        <v>7</v>
      </c>
      <c r="G7" s="36" t="s">
        <v>27</v>
      </c>
      <c r="H7" s="5" t="s">
        <v>282</v>
      </c>
      <c r="I7" s="38" t="s">
        <v>9</v>
      </c>
      <c r="J7" s="36" t="s">
        <v>10</v>
      </c>
      <c r="K7" s="38" t="s">
        <v>11</v>
      </c>
      <c r="L7" s="38" t="s">
        <v>12</v>
      </c>
      <c r="M7" s="38" t="s">
        <v>17</v>
      </c>
      <c r="N7" s="38" t="s">
        <v>13</v>
      </c>
      <c r="O7" s="38" t="s">
        <v>26</v>
      </c>
      <c r="P7" s="36" t="s">
        <v>14</v>
      </c>
      <c r="Q7" s="36" t="s">
        <v>35</v>
      </c>
      <c r="R7" s="36" t="s">
        <v>30</v>
      </c>
      <c r="S7" s="36" t="s">
        <v>25</v>
      </c>
      <c r="T7" s="38" t="s">
        <v>31</v>
      </c>
      <c r="U7" s="38" t="s">
        <v>32</v>
      </c>
      <c r="V7" s="38" t="s">
        <v>33</v>
      </c>
      <c r="W7" s="38" t="s">
        <v>34</v>
      </c>
      <c r="X7" s="599"/>
      <c r="Y7" s="599"/>
      <c r="Z7" s="4">
        <f>(M9*2)/3</f>
        <v>1.7886666666666666</v>
      </c>
    </row>
    <row r="8" spans="1:27" s="4" customFormat="1" ht="18" customHeight="1">
      <c r="A8" s="36">
        <v>1</v>
      </c>
      <c r="B8" s="36"/>
      <c r="C8" s="36">
        <v>2</v>
      </c>
      <c r="D8" s="36">
        <v>3</v>
      </c>
      <c r="E8" s="36">
        <v>4</v>
      </c>
      <c r="F8" s="36">
        <v>5</v>
      </c>
      <c r="G8" s="36">
        <v>6</v>
      </c>
      <c r="H8" s="36">
        <v>7</v>
      </c>
      <c r="I8" s="36">
        <v>8</v>
      </c>
      <c r="J8" s="36">
        <v>9</v>
      </c>
      <c r="K8" s="36">
        <v>10</v>
      </c>
      <c r="L8" s="36">
        <v>11</v>
      </c>
      <c r="M8" s="36">
        <v>12</v>
      </c>
      <c r="N8" s="36">
        <v>13</v>
      </c>
      <c r="O8" s="36">
        <v>14</v>
      </c>
      <c r="P8" s="36">
        <v>15</v>
      </c>
      <c r="Q8" s="36">
        <v>16</v>
      </c>
      <c r="R8" s="36">
        <v>17</v>
      </c>
      <c r="S8" s="36">
        <v>18</v>
      </c>
      <c r="T8" s="36">
        <v>19</v>
      </c>
      <c r="U8" s="36">
        <v>20</v>
      </c>
      <c r="V8" s="36">
        <v>21</v>
      </c>
      <c r="W8" s="36">
        <v>22</v>
      </c>
      <c r="X8" s="36">
        <v>23</v>
      </c>
      <c r="Y8" s="36">
        <v>24</v>
      </c>
      <c r="Z8" s="22">
        <f>D9-C9</f>
        <v>0.80000000000001137</v>
      </c>
      <c r="AA8" s="6">
        <f>Z8*1000</f>
        <v>800.00000000001137</v>
      </c>
    </row>
    <row r="9" spans="1:27" s="6" customFormat="1" ht="105">
      <c r="A9" s="95"/>
      <c r="B9" s="96">
        <v>1</v>
      </c>
      <c r="C9" s="97">
        <v>245</v>
      </c>
      <c r="D9" s="230">
        <v>245.8</v>
      </c>
      <c r="E9" s="99">
        <f>AA8</f>
        <v>800.00000000001137</v>
      </c>
      <c r="F9" s="97">
        <v>71.3</v>
      </c>
      <c r="G9" s="100">
        <v>15</v>
      </c>
      <c r="H9" s="100">
        <v>3.7</v>
      </c>
      <c r="I9" s="101" t="s">
        <v>247</v>
      </c>
      <c r="J9" s="100" t="s">
        <v>21</v>
      </c>
      <c r="K9" s="97">
        <v>76.040000000000006</v>
      </c>
      <c r="L9" s="97">
        <v>28.341000000000001</v>
      </c>
      <c r="M9" s="97">
        <v>2.6829999999999998</v>
      </c>
      <c r="N9" s="97">
        <v>1.931</v>
      </c>
      <c r="O9" s="97">
        <v>0.94099999999999995</v>
      </c>
      <c r="P9" s="97">
        <v>71.533000000000001</v>
      </c>
      <c r="Q9" s="97">
        <v>6.2E-2</v>
      </c>
      <c r="R9" s="100">
        <v>0</v>
      </c>
      <c r="S9" s="97">
        <f>Q9+R9</f>
        <v>6.2E-2</v>
      </c>
      <c r="T9" s="97">
        <v>457.55</v>
      </c>
      <c r="U9" s="97">
        <v>457.488</v>
      </c>
      <c r="V9" s="97">
        <v>461.25</v>
      </c>
      <c r="W9" s="97">
        <v>461.18799999999999</v>
      </c>
      <c r="X9" s="50" t="s">
        <v>63</v>
      </c>
      <c r="Y9" s="51" t="s">
        <v>39</v>
      </c>
      <c r="Z9" s="22"/>
      <c r="AA9" s="6">
        <f t="shared" ref="AA9:AA25" si="0">Z9*1000</f>
        <v>0</v>
      </c>
    </row>
    <row r="10" spans="1:27" s="6" customFormat="1" ht="27" customHeight="1">
      <c r="A10" s="95">
        <v>4</v>
      </c>
      <c r="B10" s="96"/>
      <c r="C10" s="97">
        <f>D9</f>
        <v>245.8</v>
      </c>
      <c r="D10" s="97">
        <v>245.85</v>
      </c>
      <c r="E10" s="99">
        <v>50</v>
      </c>
      <c r="F10" s="567" t="s">
        <v>18</v>
      </c>
      <c r="G10" s="568"/>
      <c r="H10" s="100">
        <f>H9</f>
        <v>3.7</v>
      </c>
      <c r="I10" s="101" t="s">
        <v>248</v>
      </c>
      <c r="J10" s="106"/>
      <c r="K10" s="562"/>
      <c r="L10" s="563"/>
      <c r="M10" s="563"/>
      <c r="N10" s="563"/>
      <c r="O10" s="563"/>
      <c r="P10" s="564"/>
      <c r="Q10" s="105">
        <v>4.0000000000000001E-3</v>
      </c>
      <c r="R10" s="100">
        <v>0</v>
      </c>
      <c r="S10" s="97">
        <f t="shared" ref="S10:S25" si="1">Q10+R10</f>
        <v>4.0000000000000001E-3</v>
      </c>
      <c r="T10" s="97">
        <f>U9</f>
        <v>457.488</v>
      </c>
      <c r="U10" s="105">
        <v>457.48399999999998</v>
      </c>
      <c r="V10" s="105">
        <f>W9</f>
        <v>461.18799999999999</v>
      </c>
      <c r="W10" s="105">
        <v>461.18400000000003</v>
      </c>
      <c r="X10" s="23"/>
      <c r="Y10" s="13"/>
      <c r="Z10" s="22">
        <f>D10-C10</f>
        <v>4.9999999999982947E-2</v>
      </c>
      <c r="AA10" s="6">
        <f t="shared" si="0"/>
        <v>49.999999999982947</v>
      </c>
    </row>
    <row r="11" spans="1:27" s="6" customFormat="1" ht="30.75" customHeight="1">
      <c r="A11" s="94">
        <v>5</v>
      </c>
      <c r="B11" s="96">
        <v>2</v>
      </c>
      <c r="C11" s="97">
        <f t="shared" ref="C11:C25" si="2">D10</f>
        <v>245.85</v>
      </c>
      <c r="D11" s="97">
        <v>246.3</v>
      </c>
      <c r="E11" s="99">
        <v>450</v>
      </c>
      <c r="F11" s="97">
        <v>71.3</v>
      </c>
      <c r="G11" s="100">
        <v>15</v>
      </c>
      <c r="H11" s="100">
        <f>H10</f>
        <v>3.7</v>
      </c>
      <c r="I11" s="101" t="s">
        <v>249</v>
      </c>
      <c r="J11" s="100" t="s">
        <v>16</v>
      </c>
      <c r="K11" s="105">
        <v>69.19</v>
      </c>
      <c r="L11" s="105">
        <v>25.465</v>
      </c>
      <c r="M11" s="105">
        <v>2.7170000000000001</v>
      </c>
      <c r="N11" s="105">
        <v>1.9470000000000001</v>
      </c>
      <c r="O11" s="105">
        <v>1.056</v>
      </c>
      <c r="P11" s="105">
        <v>73.042000000000002</v>
      </c>
      <c r="Q11" s="105">
        <v>4.2999999999999997E-2</v>
      </c>
      <c r="R11" s="100">
        <v>0</v>
      </c>
      <c r="S11" s="97">
        <f t="shared" si="1"/>
        <v>4.2999999999999997E-2</v>
      </c>
      <c r="T11" s="97">
        <f>U10</f>
        <v>457.48399999999998</v>
      </c>
      <c r="U11" s="105">
        <v>457.44200000000001</v>
      </c>
      <c r="V11" s="105">
        <f t="shared" ref="V11:V25" si="3">W10</f>
        <v>461.18400000000003</v>
      </c>
      <c r="W11" s="105">
        <v>461.142</v>
      </c>
      <c r="X11" s="27" t="s">
        <v>38</v>
      </c>
      <c r="Y11" s="51" t="s">
        <v>53</v>
      </c>
      <c r="Z11" s="22"/>
      <c r="AA11" s="6">
        <f t="shared" si="0"/>
        <v>0</v>
      </c>
    </row>
    <row r="12" spans="1:27" s="6" customFormat="1" ht="15" customHeight="1">
      <c r="A12" s="609"/>
      <c r="B12" s="610"/>
      <c r="C12" s="610"/>
      <c r="D12" s="610"/>
      <c r="E12" s="610"/>
      <c r="F12" s="610"/>
      <c r="G12" s="610"/>
      <c r="H12" s="610"/>
      <c r="I12" s="610"/>
      <c r="J12" s="610"/>
      <c r="K12" s="610"/>
      <c r="L12" s="610"/>
      <c r="M12" s="610"/>
      <c r="N12" s="610"/>
      <c r="O12" s="610"/>
      <c r="P12" s="610"/>
      <c r="Q12" s="610"/>
      <c r="R12" s="610"/>
      <c r="S12" s="610"/>
      <c r="T12" s="610"/>
      <c r="U12" s="610"/>
      <c r="V12" s="610"/>
      <c r="W12" s="610"/>
      <c r="X12" s="610"/>
      <c r="Y12" s="611"/>
      <c r="Z12" s="22"/>
    </row>
    <row r="13" spans="1:27" s="6" customFormat="1" ht="45">
      <c r="A13" s="94">
        <v>5</v>
      </c>
      <c r="B13" s="96">
        <v>4</v>
      </c>
      <c r="C13" s="97">
        <v>250.15</v>
      </c>
      <c r="D13" s="97">
        <v>250.75</v>
      </c>
      <c r="E13" s="99">
        <v>600</v>
      </c>
      <c r="F13" s="97">
        <v>71.3</v>
      </c>
      <c r="G13" s="100">
        <f>G11</f>
        <v>15</v>
      </c>
      <c r="H13" s="100">
        <f>H11</f>
        <v>3.7</v>
      </c>
      <c r="I13" s="101" t="s">
        <v>247</v>
      </c>
      <c r="J13" s="100" t="s">
        <v>21</v>
      </c>
      <c r="K13" s="105">
        <v>76.040000000000006</v>
      </c>
      <c r="L13" s="105">
        <v>28.341000000000001</v>
      </c>
      <c r="M13" s="105">
        <v>2.6829999999999998</v>
      </c>
      <c r="N13" s="105">
        <v>1.931</v>
      </c>
      <c r="O13" s="105">
        <v>0.94099999999999995</v>
      </c>
      <c r="P13" s="105">
        <v>71.533000000000001</v>
      </c>
      <c r="Q13" s="105">
        <v>4.5999999999999999E-2</v>
      </c>
      <c r="R13" s="100">
        <v>0</v>
      </c>
      <c r="S13" s="97">
        <f t="shared" ref="S13" si="4">Q13+R13</f>
        <v>4.5999999999999999E-2</v>
      </c>
      <c r="T13" s="97">
        <v>456.99</v>
      </c>
      <c r="U13" s="105">
        <v>456.94400000000002</v>
      </c>
      <c r="V13" s="105">
        <v>460.69</v>
      </c>
      <c r="W13" s="105">
        <v>460.64400000000001</v>
      </c>
      <c r="X13" s="27" t="s">
        <v>39</v>
      </c>
      <c r="Y13" s="51" t="s">
        <v>53</v>
      </c>
      <c r="Z13" s="22"/>
      <c r="AA13" s="6">
        <f t="shared" ref="AA13" si="5">Z13*1000</f>
        <v>0</v>
      </c>
    </row>
    <row r="14" spans="1:27" s="6" customFormat="1" ht="27.95" customHeight="1">
      <c r="A14" s="95">
        <v>6</v>
      </c>
      <c r="B14" s="96"/>
      <c r="C14" s="97">
        <f>D13</f>
        <v>250.75</v>
      </c>
      <c r="D14" s="97">
        <v>250.8</v>
      </c>
      <c r="E14" s="99">
        <v>50</v>
      </c>
      <c r="F14" s="567" t="s">
        <v>18</v>
      </c>
      <c r="G14" s="568"/>
      <c r="H14" s="100">
        <f>H10</f>
        <v>3.7</v>
      </c>
      <c r="I14" s="101" t="s">
        <v>248</v>
      </c>
      <c r="J14" s="106"/>
      <c r="K14" s="562"/>
      <c r="L14" s="563"/>
      <c r="M14" s="563"/>
      <c r="N14" s="563"/>
      <c r="O14" s="563"/>
      <c r="P14" s="564"/>
      <c r="Q14" s="105">
        <v>4.0000000000000001E-3</v>
      </c>
      <c r="R14" s="100">
        <v>0</v>
      </c>
      <c r="S14" s="97">
        <f t="shared" si="1"/>
        <v>4.0000000000000001E-3</v>
      </c>
      <c r="T14" s="97">
        <f>U13</f>
        <v>456.94400000000002</v>
      </c>
      <c r="U14" s="105">
        <v>456.94</v>
      </c>
      <c r="V14" s="105">
        <f>W13</f>
        <v>460.64400000000001</v>
      </c>
      <c r="W14" s="105">
        <v>460.64</v>
      </c>
      <c r="X14" s="23" t="s">
        <v>19</v>
      </c>
      <c r="Y14" s="13"/>
      <c r="Z14" s="22"/>
      <c r="AA14" s="6">
        <f t="shared" si="0"/>
        <v>0</v>
      </c>
    </row>
    <row r="15" spans="1:27" s="6" customFormat="1" ht="30">
      <c r="A15" s="94">
        <v>7</v>
      </c>
      <c r="B15" s="96">
        <v>5</v>
      </c>
      <c r="C15" s="97">
        <f t="shared" ref="C15:C17" si="6">D14</f>
        <v>250.8</v>
      </c>
      <c r="D15" s="97">
        <v>251.5</v>
      </c>
      <c r="E15" s="99">
        <v>700</v>
      </c>
      <c r="F15" s="97">
        <v>71.3</v>
      </c>
      <c r="G15" s="100">
        <f>G13</f>
        <v>15</v>
      </c>
      <c r="H15" s="100">
        <f>H11</f>
        <v>3.7</v>
      </c>
      <c r="I15" s="101" t="s">
        <v>249</v>
      </c>
      <c r="J15" s="100" t="str">
        <f>J11</f>
        <v>1.00:1</v>
      </c>
      <c r="K15" s="105">
        <v>69.19</v>
      </c>
      <c r="L15" s="105">
        <v>25.465</v>
      </c>
      <c r="M15" s="105">
        <v>2.7170000000000001</v>
      </c>
      <c r="N15" s="105">
        <v>1.9470000000000001</v>
      </c>
      <c r="O15" s="105">
        <v>1.056</v>
      </c>
      <c r="P15" s="105">
        <v>73.042000000000002</v>
      </c>
      <c r="Q15" s="105">
        <v>6.7000000000000004E-2</v>
      </c>
      <c r="R15" s="100">
        <v>0</v>
      </c>
      <c r="S15" s="97">
        <f t="shared" si="1"/>
        <v>6.7000000000000004E-2</v>
      </c>
      <c r="T15" s="97">
        <f t="shared" ref="T15:T17" si="7">U14</f>
        <v>456.94</v>
      </c>
      <c r="U15" s="105">
        <v>456.87299999999999</v>
      </c>
      <c r="V15" s="105">
        <f t="shared" ref="V15:V17" si="8">W14</f>
        <v>460.64</v>
      </c>
      <c r="W15" s="105">
        <v>460.57299999999998</v>
      </c>
      <c r="X15" s="23" t="s">
        <v>38</v>
      </c>
      <c r="Y15" s="51" t="s">
        <v>40</v>
      </c>
      <c r="Z15" s="22"/>
      <c r="AA15" s="6">
        <f t="shared" si="0"/>
        <v>0</v>
      </c>
    </row>
    <row r="16" spans="1:27" s="6" customFormat="1" ht="27.95" customHeight="1">
      <c r="A16" s="95">
        <v>8</v>
      </c>
      <c r="B16" s="96"/>
      <c r="C16" s="97">
        <f t="shared" si="6"/>
        <v>251.5</v>
      </c>
      <c r="D16" s="97">
        <v>251.55</v>
      </c>
      <c r="E16" s="99">
        <v>50</v>
      </c>
      <c r="F16" s="567" t="s">
        <v>18</v>
      </c>
      <c r="G16" s="568"/>
      <c r="H16" s="100">
        <f>H14</f>
        <v>3.7</v>
      </c>
      <c r="I16" s="101" t="s">
        <v>248</v>
      </c>
      <c r="J16" s="106"/>
      <c r="K16" s="562"/>
      <c r="L16" s="563"/>
      <c r="M16" s="563"/>
      <c r="N16" s="563"/>
      <c r="O16" s="563"/>
      <c r="P16" s="564"/>
      <c r="Q16" s="105">
        <v>4.0000000000000001E-3</v>
      </c>
      <c r="R16" s="100">
        <v>0</v>
      </c>
      <c r="S16" s="97">
        <f t="shared" si="1"/>
        <v>4.0000000000000001E-3</v>
      </c>
      <c r="T16" s="97">
        <f t="shared" si="7"/>
        <v>456.87299999999999</v>
      </c>
      <c r="U16" s="105">
        <v>456.86900000000003</v>
      </c>
      <c r="V16" s="105">
        <f t="shared" si="8"/>
        <v>460.57299999999998</v>
      </c>
      <c r="W16" s="105">
        <v>460.56900000000002</v>
      </c>
      <c r="X16" s="23" t="s">
        <v>19</v>
      </c>
      <c r="Y16" s="52"/>
      <c r="Z16" s="22"/>
      <c r="AA16" s="6">
        <f t="shared" si="0"/>
        <v>0</v>
      </c>
    </row>
    <row r="17" spans="1:27" s="6" customFormat="1" ht="45">
      <c r="A17" s="94">
        <v>9</v>
      </c>
      <c r="B17" s="96">
        <v>6</v>
      </c>
      <c r="C17" s="97">
        <f t="shared" si="6"/>
        <v>251.55</v>
      </c>
      <c r="D17" s="97">
        <v>252</v>
      </c>
      <c r="E17" s="99">
        <v>450</v>
      </c>
      <c r="F17" s="97">
        <v>71.3</v>
      </c>
      <c r="G17" s="100">
        <f>G15</f>
        <v>15</v>
      </c>
      <c r="H17" s="100">
        <f t="shared" ref="H17:H25" si="9">H15</f>
        <v>3.7</v>
      </c>
      <c r="I17" s="101" t="s">
        <v>247</v>
      </c>
      <c r="J17" s="107" t="str">
        <f>J13</f>
        <v>1.50:1</v>
      </c>
      <c r="K17" s="105">
        <v>76.040000000000006</v>
      </c>
      <c r="L17" s="105">
        <v>28.341000000000001</v>
      </c>
      <c r="M17" s="105">
        <v>2.6829999999999998</v>
      </c>
      <c r="N17" s="105">
        <v>1.931</v>
      </c>
      <c r="O17" s="105">
        <v>0.94099999999999995</v>
      </c>
      <c r="P17" s="105">
        <v>71.533000000000001</v>
      </c>
      <c r="Q17" s="105">
        <v>3.5000000000000003E-2</v>
      </c>
      <c r="R17" s="100">
        <v>0</v>
      </c>
      <c r="S17" s="97">
        <f t="shared" si="1"/>
        <v>3.5000000000000003E-2</v>
      </c>
      <c r="T17" s="97">
        <f t="shared" si="7"/>
        <v>456.86900000000003</v>
      </c>
      <c r="U17" s="105">
        <v>456.834</v>
      </c>
      <c r="V17" s="105">
        <f t="shared" si="8"/>
        <v>460.56900000000002</v>
      </c>
      <c r="W17" s="105">
        <v>460.53399999999999</v>
      </c>
      <c r="X17" s="23" t="s">
        <v>39</v>
      </c>
      <c r="Y17" s="51" t="s">
        <v>41</v>
      </c>
      <c r="Z17" s="22"/>
      <c r="AA17" s="6">
        <f t="shared" si="0"/>
        <v>0</v>
      </c>
    </row>
    <row r="18" spans="1:27" s="6" customFormat="1" ht="14.25" customHeight="1">
      <c r="A18" s="603"/>
      <c r="B18" s="604"/>
      <c r="C18" s="604"/>
      <c r="D18" s="604"/>
      <c r="E18" s="604"/>
      <c r="F18" s="604"/>
      <c r="G18" s="604"/>
      <c r="H18" s="604"/>
      <c r="I18" s="604"/>
      <c r="J18" s="604"/>
      <c r="K18" s="604"/>
      <c r="L18" s="604"/>
      <c r="M18" s="604"/>
      <c r="N18" s="604"/>
      <c r="O18" s="604"/>
      <c r="P18" s="604"/>
      <c r="Q18" s="604"/>
      <c r="R18" s="604"/>
      <c r="S18" s="604"/>
      <c r="T18" s="604"/>
      <c r="U18" s="604"/>
      <c r="V18" s="604"/>
      <c r="W18" s="604"/>
      <c r="X18" s="604"/>
      <c r="Y18" s="605"/>
      <c r="Z18" s="22"/>
    </row>
    <row r="19" spans="1:27" s="6" customFormat="1" ht="30">
      <c r="A19" s="94">
        <v>11</v>
      </c>
      <c r="B19" s="96">
        <v>8</v>
      </c>
      <c r="C19" s="97">
        <v>252.85</v>
      </c>
      <c r="D19" s="97">
        <v>254.5</v>
      </c>
      <c r="E19" s="99">
        <v>1650</v>
      </c>
      <c r="F19" s="97">
        <v>71.3</v>
      </c>
      <c r="G19" s="100">
        <v>15</v>
      </c>
      <c r="H19" s="100">
        <f>H17</f>
        <v>3.7</v>
      </c>
      <c r="I19" s="101" t="s">
        <v>249</v>
      </c>
      <c r="J19" s="100" t="str">
        <f>J15</f>
        <v>1.00:1</v>
      </c>
      <c r="K19" s="105">
        <f>K15</f>
        <v>69.19</v>
      </c>
      <c r="L19" s="105">
        <v>25.465</v>
      </c>
      <c r="M19" s="105">
        <v>2.7170000000000001</v>
      </c>
      <c r="N19" s="105">
        <v>1.9470000000000001</v>
      </c>
      <c r="O19" s="105">
        <v>1.056</v>
      </c>
      <c r="P19" s="105">
        <v>73.042000000000002</v>
      </c>
      <c r="Q19" s="105">
        <v>0.157</v>
      </c>
      <c r="R19" s="100">
        <v>0</v>
      </c>
      <c r="S19" s="97">
        <f t="shared" si="1"/>
        <v>0.157</v>
      </c>
      <c r="T19" s="97">
        <v>456.77</v>
      </c>
      <c r="U19" s="105">
        <v>456.613</v>
      </c>
      <c r="V19" s="105">
        <v>460.47</v>
      </c>
      <c r="W19" s="105">
        <v>460.31299999999999</v>
      </c>
      <c r="X19" s="23" t="s">
        <v>38</v>
      </c>
      <c r="Y19" s="51" t="s">
        <v>40</v>
      </c>
      <c r="Z19" s="22"/>
      <c r="AA19" s="6">
        <f t="shared" si="0"/>
        <v>0</v>
      </c>
    </row>
    <row r="20" spans="1:27" s="6" customFormat="1" ht="16.5" customHeight="1">
      <c r="A20" s="609"/>
      <c r="B20" s="610"/>
      <c r="C20" s="610"/>
      <c r="D20" s="610"/>
      <c r="E20" s="610"/>
      <c r="F20" s="610"/>
      <c r="G20" s="610"/>
      <c r="H20" s="610"/>
      <c r="I20" s="610"/>
      <c r="J20" s="610"/>
      <c r="K20" s="610"/>
      <c r="L20" s="610"/>
      <c r="M20" s="610"/>
      <c r="N20" s="610"/>
      <c r="O20" s="610"/>
      <c r="P20" s="610"/>
      <c r="Q20" s="610"/>
      <c r="R20" s="610"/>
      <c r="S20" s="610"/>
      <c r="T20" s="610"/>
      <c r="U20" s="610"/>
      <c r="V20" s="610"/>
      <c r="W20" s="610"/>
      <c r="X20" s="610"/>
      <c r="Y20" s="611"/>
      <c r="Z20" s="22"/>
    </row>
    <row r="21" spans="1:27" s="6" customFormat="1" ht="45">
      <c r="A21" s="94">
        <v>13</v>
      </c>
      <c r="B21" s="96">
        <v>10</v>
      </c>
      <c r="C21" s="97">
        <v>255.75</v>
      </c>
      <c r="D21" s="97">
        <v>256.60000000000002</v>
      </c>
      <c r="E21" s="99">
        <v>850</v>
      </c>
      <c r="F21" s="97">
        <v>71.3</v>
      </c>
      <c r="G21" s="100">
        <v>15</v>
      </c>
      <c r="H21" s="100">
        <f>H19</f>
        <v>3.7</v>
      </c>
      <c r="I21" s="101" t="s">
        <v>247</v>
      </c>
      <c r="J21" s="107" t="str">
        <f>J13</f>
        <v>1.50:1</v>
      </c>
      <c r="K21" s="105">
        <v>76.040000000000006</v>
      </c>
      <c r="L21" s="105">
        <v>28.341000000000001</v>
      </c>
      <c r="M21" s="105">
        <v>2.6829999999999998</v>
      </c>
      <c r="N21" s="105">
        <v>1.931</v>
      </c>
      <c r="O21" s="105">
        <v>0.94099999999999995</v>
      </c>
      <c r="P21" s="105">
        <v>71.533000000000001</v>
      </c>
      <c r="Q21" s="105">
        <v>6.5000000000000002E-2</v>
      </c>
      <c r="R21" s="100">
        <v>0</v>
      </c>
      <c r="S21" s="97">
        <f t="shared" si="1"/>
        <v>6.5000000000000002E-2</v>
      </c>
      <c r="T21" s="97">
        <v>456.46800000000002</v>
      </c>
      <c r="U21" s="105">
        <v>456.40300000000002</v>
      </c>
      <c r="V21" s="105">
        <v>460.16800000000001</v>
      </c>
      <c r="W21" s="105">
        <v>460.10300000000001</v>
      </c>
      <c r="X21" s="23" t="s">
        <v>39</v>
      </c>
      <c r="Y21" s="51" t="s">
        <v>41</v>
      </c>
      <c r="Z21" s="22"/>
      <c r="AA21" s="6">
        <f t="shared" si="0"/>
        <v>0</v>
      </c>
    </row>
    <row r="22" spans="1:27" s="6" customFormat="1" ht="13.5" customHeight="1">
      <c r="A22" s="603"/>
      <c r="B22" s="604"/>
      <c r="C22" s="604"/>
      <c r="D22" s="604"/>
      <c r="E22" s="604"/>
      <c r="F22" s="604"/>
      <c r="G22" s="604"/>
      <c r="H22" s="604"/>
      <c r="I22" s="604"/>
      <c r="J22" s="604"/>
      <c r="K22" s="604"/>
      <c r="L22" s="604"/>
      <c r="M22" s="604"/>
      <c r="N22" s="604"/>
      <c r="O22" s="604"/>
      <c r="P22" s="604"/>
      <c r="Q22" s="604"/>
      <c r="R22" s="604"/>
      <c r="S22" s="604"/>
      <c r="T22" s="604"/>
      <c r="U22" s="604"/>
      <c r="V22" s="604"/>
      <c r="W22" s="604"/>
      <c r="X22" s="604"/>
      <c r="Y22" s="605"/>
      <c r="Z22" s="22"/>
    </row>
    <row r="23" spans="1:27" s="6" customFormat="1" ht="45">
      <c r="A23" s="94">
        <v>15</v>
      </c>
      <c r="B23" s="96">
        <v>12</v>
      </c>
      <c r="C23" s="97">
        <v>257.39999999999998</v>
      </c>
      <c r="D23" s="97">
        <v>258.25</v>
      </c>
      <c r="E23" s="99">
        <v>850</v>
      </c>
      <c r="F23" s="97">
        <v>71.3</v>
      </c>
      <c r="G23" s="100">
        <f>G19</f>
        <v>15</v>
      </c>
      <c r="H23" s="100">
        <f>H21</f>
        <v>3.7</v>
      </c>
      <c r="I23" s="101" t="s">
        <v>247</v>
      </c>
      <c r="J23" s="100" t="str">
        <f>J21</f>
        <v>1.50:1</v>
      </c>
      <c r="K23" s="105">
        <v>76.040000000000006</v>
      </c>
      <c r="L23" s="105">
        <v>28.341000000000001</v>
      </c>
      <c r="M23" s="105">
        <v>2.6829999999999998</v>
      </c>
      <c r="N23" s="105">
        <v>1.931</v>
      </c>
      <c r="O23" s="105">
        <v>0.94099999999999995</v>
      </c>
      <c r="P23" s="105">
        <v>71.533000000000001</v>
      </c>
      <c r="Q23" s="105">
        <v>6.5000000000000002E-2</v>
      </c>
      <c r="R23" s="100">
        <v>0</v>
      </c>
      <c r="S23" s="97">
        <f>Q23+R23</f>
        <v>6.5000000000000002E-2</v>
      </c>
      <c r="T23" s="97">
        <v>456.31099999999998</v>
      </c>
      <c r="U23" s="105">
        <v>456.24599999999998</v>
      </c>
      <c r="V23" s="105">
        <v>460.01100000000002</v>
      </c>
      <c r="W23" s="105">
        <v>459.94600000000003</v>
      </c>
      <c r="X23" s="23" t="s">
        <v>39</v>
      </c>
      <c r="Y23" s="51" t="s">
        <v>41</v>
      </c>
      <c r="Z23" s="22"/>
      <c r="AA23" s="6">
        <f t="shared" si="0"/>
        <v>0</v>
      </c>
    </row>
    <row r="24" spans="1:27" s="6" customFormat="1" ht="27.95" customHeight="1">
      <c r="A24" s="95">
        <v>16</v>
      </c>
      <c r="B24" s="96"/>
      <c r="C24" s="97">
        <f t="shared" si="2"/>
        <v>258.25</v>
      </c>
      <c r="D24" s="97">
        <v>258.3</v>
      </c>
      <c r="E24" s="99">
        <v>50</v>
      </c>
      <c r="F24" s="567" t="s">
        <v>18</v>
      </c>
      <c r="G24" s="568"/>
      <c r="H24" s="100">
        <f>H23</f>
        <v>3.7</v>
      </c>
      <c r="I24" s="101" t="s">
        <v>248</v>
      </c>
      <c r="J24" s="106"/>
      <c r="K24" s="562"/>
      <c r="L24" s="563"/>
      <c r="M24" s="563"/>
      <c r="N24" s="563"/>
      <c r="O24" s="563"/>
      <c r="P24" s="564"/>
      <c r="Q24" s="105">
        <v>4.0000000000000001E-3</v>
      </c>
      <c r="R24" s="100">
        <v>0</v>
      </c>
      <c r="S24" s="97">
        <f t="shared" si="1"/>
        <v>4.0000000000000001E-3</v>
      </c>
      <c r="T24" s="97">
        <f t="shared" ref="T24:T25" si="10">U23</f>
        <v>456.24599999999998</v>
      </c>
      <c r="U24" s="105">
        <v>456.24200000000002</v>
      </c>
      <c r="V24" s="105">
        <f t="shared" si="3"/>
        <v>459.94600000000003</v>
      </c>
      <c r="W24" s="105">
        <v>459.94200000000001</v>
      </c>
      <c r="X24" s="23"/>
      <c r="Y24" s="13"/>
      <c r="Z24" s="22"/>
      <c r="AA24" s="6">
        <f t="shared" si="0"/>
        <v>0</v>
      </c>
    </row>
    <row r="25" spans="1:27" s="6" customFormat="1" ht="30">
      <c r="A25" s="94">
        <v>17</v>
      </c>
      <c r="B25" s="96">
        <v>13</v>
      </c>
      <c r="C25" s="97">
        <f t="shared" si="2"/>
        <v>258.3</v>
      </c>
      <c r="D25" s="97">
        <v>258.8</v>
      </c>
      <c r="E25" s="99">
        <v>500</v>
      </c>
      <c r="F25" s="97">
        <v>71.3</v>
      </c>
      <c r="G25" s="100">
        <v>15</v>
      </c>
      <c r="H25" s="100">
        <f t="shared" si="9"/>
        <v>3.7</v>
      </c>
      <c r="I25" s="101" t="s">
        <v>249</v>
      </c>
      <c r="J25" s="100" t="str">
        <f>J19</f>
        <v>1.00:1</v>
      </c>
      <c r="K25" s="105">
        <v>69.19</v>
      </c>
      <c r="L25" s="105">
        <v>25.465</v>
      </c>
      <c r="M25" s="105">
        <v>2.7170000000000001</v>
      </c>
      <c r="N25" s="105">
        <v>1.9470000000000001</v>
      </c>
      <c r="O25" s="105">
        <v>1.056</v>
      </c>
      <c r="P25" s="105">
        <v>73.042000000000002</v>
      </c>
      <c r="Q25" s="105">
        <v>4.8000000000000001E-2</v>
      </c>
      <c r="R25" s="100">
        <v>0</v>
      </c>
      <c r="S25" s="97">
        <f t="shared" si="1"/>
        <v>4.8000000000000001E-2</v>
      </c>
      <c r="T25" s="97">
        <f t="shared" si="10"/>
        <v>456.24200000000002</v>
      </c>
      <c r="U25" s="105">
        <v>456.19400000000002</v>
      </c>
      <c r="V25" s="105">
        <f t="shared" si="3"/>
        <v>459.94200000000001</v>
      </c>
      <c r="W25" s="105">
        <v>459.89400000000001</v>
      </c>
      <c r="X25" s="23" t="s">
        <v>38</v>
      </c>
      <c r="Y25" s="51" t="s">
        <v>40</v>
      </c>
      <c r="Z25" s="22"/>
      <c r="AA25" s="6">
        <f t="shared" si="0"/>
        <v>0</v>
      </c>
    </row>
    <row r="26" spans="1:27" s="6" customFormat="1" ht="20.25" customHeight="1">
      <c r="A26" s="243"/>
      <c r="B26" s="244"/>
      <c r="C26" s="211"/>
      <c r="D26" s="211"/>
      <c r="E26" s="245"/>
      <c r="F26" s="211"/>
      <c r="G26" s="212"/>
      <c r="H26" s="212"/>
      <c r="I26" s="246"/>
      <c r="J26" s="212"/>
      <c r="K26" s="220"/>
      <c r="L26" s="220"/>
      <c r="M26" s="220"/>
      <c r="N26" s="220"/>
      <c r="O26" s="220"/>
      <c r="P26" s="220"/>
      <c r="Q26" s="220"/>
      <c r="R26" s="212"/>
      <c r="S26" s="211"/>
      <c r="T26" s="211"/>
      <c r="U26" s="220"/>
      <c r="V26" s="220"/>
      <c r="W26" s="220"/>
      <c r="X26" s="78"/>
      <c r="Y26" s="63"/>
      <c r="Z26" s="22"/>
    </row>
    <row r="27" spans="1:27" s="6" customFormat="1" ht="30" customHeight="1">
      <c r="A27" s="243"/>
      <c r="B27" s="606" t="s">
        <v>445</v>
      </c>
      <c r="C27" s="606"/>
      <c r="D27" s="606"/>
      <c r="E27" s="606"/>
      <c r="F27" s="606"/>
      <c r="G27" s="606"/>
      <c r="H27" s="606"/>
      <c r="I27" s="606"/>
      <c r="J27" s="606"/>
      <c r="K27" s="606"/>
      <c r="L27" s="606"/>
      <c r="M27" s="606"/>
      <c r="N27" s="606"/>
      <c r="O27" s="606"/>
      <c r="P27" s="606"/>
      <c r="Q27" s="606"/>
      <c r="R27" s="606"/>
      <c r="S27" s="211"/>
      <c r="T27" s="211"/>
      <c r="U27" s="220"/>
      <c r="V27" s="220"/>
      <c r="W27" s="220"/>
      <c r="X27" s="78"/>
      <c r="Y27" s="82"/>
      <c r="Z27" s="22"/>
    </row>
    <row r="28" spans="1:27" s="6" customFormat="1" ht="35.25" customHeight="1">
      <c r="A28" s="243"/>
      <c r="B28" s="607" t="s">
        <v>446</v>
      </c>
      <c r="C28" s="607"/>
      <c r="D28" s="607"/>
      <c r="E28" s="607"/>
      <c r="F28" s="607"/>
      <c r="G28" s="607"/>
      <c r="H28" s="607"/>
      <c r="I28" s="607"/>
      <c r="J28" s="607"/>
      <c r="K28" s="607"/>
      <c r="L28" s="607"/>
      <c r="M28" s="607"/>
      <c r="N28" s="607"/>
      <c r="O28" s="607"/>
      <c r="P28" s="607"/>
      <c r="Q28" s="607"/>
      <c r="R28" s="607"/>
      <c r="S28" s="607"/>
      <c r="T28" s="607"/>
      <c r="U28" s="607"/>
      <c r="V28" s="607"/>
      <c r="W28" s="607"/>
      <c r="X28" s="607"/>
      <c r="Y28" s="607"/>
      <c r="Z28" s="22"/>
    </row>
    <row r="29" spans="1:27" s="6" customFormat="1" ht="30" customHeight="1">
      <c r="A29" s="243"/>
      <c r="B29" s="607" t="s">
        <v>447</v>
      </c>
      <c r="C29" s="607"/>
      <c r="D29" s="607"/>
      <c r="E29" s="607"/>
      <c r="F29" s="607"/>
      <c r="G29" s="607"/>
      <c r="H29" s="607"/>
      <c r="I29" s="607"/>
      <c r="J29" s="607"/>
      <c r="K29" s="607"/>
      <c r="L29" s="607"/>
      <c r="M29" s="607"/>
      <c r="N29" s="607"/>
      <c r="O29" s="607"/>
      <c r="P29" s="607"/>
      <c r="Q29" s="607"/>
      <c r="R29" s="607"/>
      <c r="S29" s="607"/>
      <c r="T29" s="607"/>
      <c r="U29" s="607"/>
      <c r="V29" s="607"/>
      <c r="W29" s="607"/>
      <c r="X29" s="607"/>
      <c r="Y29" s="248"/>
      <c r="Z29" s="22"/>
    </row>
    <row r="30" spans="1:27" s="6" customFormat="1" ht="30" customHeight="1">
      <c r="A30" s="243"/>
      <c r="B30" s="607" t="s">
        <v>448</v>
      </c>
      <c r="C30" s="607"/>
      <c r="D30" s="607"/>
      <c r="E30" s="607"/>
      <c r="F30" s="607"/>
      <c r="G30" s="607"/>
      <c r="H30" s="607"/>
      <c r="I30" s="607"/>
      <c r="J30" s="607"/>
      <c r="K30" s="607"/>
      <c r="L30" s="607"/>
      <c r="M30" s="607"/>
      <c r="N30" s="607"/>
      <c r="O30" s="607"/>
      <c r="P30" s="607"/>
      <c r="Q30" s="607"/>
      <c r="R30" s="607"/>
      <c r="S30" s="607"/>
      <c r="T30" s="607"/>
      <c r="U30" s="607"/>
      <c r="V30" s="607"/>
      <c r="W30" s="607"/>
      <c r="X30" s="247"/>
      <c r="Y30" s="248"/>
      <c r="Z30" s="22"/>
    </row>
    <row r="31" spans="1:27" s="6" customFormat="1" ht="30" customHeight="1">
      <c r="A31" s="243"/>
      <c r="B31" s="608"/>
      <c r="C31" s="608"/>
      <c r="D31" s="608"/>
      <c r="E31" s="608"/>
      <c r="F31" s="608"/>
      <c r="G31" s="608"/>
      <c r="H31" s="608"/>
      <c r="I31" s="608"/>
      <c r="J31" s="608"/>
      <c r="K31" s="608"/>
      <c r="L31" s="608"/>
      <c r="M31" s="608"/>
      <c r="N31" s="608"/>
      <c r="O31" s="608"/>
      <c r="P31" s="608"/>
      <c r="Q31" s="608"/>
      <c r="R31" s="608"/>
      <c r="S31" s="608"/>
      <c r="T31" s="608"/>
      <c r="U31" s="608"/>
      <c r="V31" s="608"/>
      <c r="W31" s="608"/>
      <c r="X31" s="608"/>
      <c r="Y31" s="82"/>
      <c r="Z31" s="22"/>
    </row>
    <row r="32" spans="1:27" s="49" customFormat="1" ht="30" customHeight="1">
      <c r="A32" s="40"/>
      <c r="B32" s="53"/>
      <c r="C32" s="42"/>
      <c r="D32" s="42"/>
      <c r="E32" s="43"/>
      <c r="F32" s="42"/>
      <c r="G32" s="44"/>
      <c r="H32" s="44"/>
      <c r="I32" s="45"/>
      <c r="J32" s="46"/>
      <c r="K32" s="42"/>
      <c r="L32" s="42"/>
      <c r="M32" s="42"/>
      <c r="N32" s="42"/>
      <c r="O32" s="42"/>
      <c r="P32" s="42"/>
      <c r="Q32" s="42"/>
      <c r="R32" s="42"/>
      <c r="S32" s="42"/>
      <c r="T32" s="42"/>
      <c r="U32" s="42"/>
      <c r="V32" s="42"/>
      <c r="W32" s="42"/>
      <c r="X32" s="47"/>
      <c r="Y32" s="40"/>
    </row>
    <row r="33" spans="1:25" s="6" customFormat="1" ht="23.25" customHeight="1">
      <c r="A33" s="7"/>
      <c r="B33" s="17"/>
      <c r="C33" s="566"/>
      <c r="D33" s="566"/>
      <c r="E33" s="566"/>
      <c r="F33" s="566"/>
      <c r="G33" s="16"/>
      <c r="H33" s="10"/>
      <c r="I33" s="30"/>
      <c r="J33" s="11"/>
      <c r="K33" s="37"/>
      <c r="L33" s="134"/>
      <c r="M33" s="561" t="s">
        <v>24</v>
      </c>
      <c r="N33" s="561"/>
      <c r="O33" s="134"/>
      <c r="P33" s="134"/>
      <c r="Q33" s="561" t="s">
        <v>450</v>
      </c>
      <c r="R33" s="561"/>
      <c r="S33" s="561"/>
      <c r="T33" s="561"/>
      <c r="U33" s="37"/>
      <c r="V33" s="37"/>
      <c r="W33" s="37"/>
      <c r="X33" s="12"/>
      <c r="Y33" s="33"/>
    </row>
    <row r="34" spans="1:25" s="6" customFormat="1" ht="32.1" customHeight="1">
      <c r="A34" s="7"/>
      <c r="B34" s="7"/>
      <c r="C34" s="37"/>
      <c r="D34" s="37"/>
      <c r="E34" s="9"/>
      <c r="F34" s="37"/>
      <c r="G34" s="10"/>
      <c r="H34" s="10"/>
      <c r="I34" s="30"/>
      <c r="J34" s="11"/>
      <c r="K34" s="37"/>
      <c r="L34" s="561" t="s">
        <v>449</v>
      </c>
      <c r="M34" s="561"/>
      <c r="N34" s="561"/>
      <c r="O34" s="561"/>
      <c r="P34" s="134"/>
      <c r="Q34" s="561"/>
      <c r="R34" s="561"/>
      <c r="S34" s="561"/>
      <c r="T34" s="561"/>
      <c r="U34" s="37"/>
      <c r="V34" s="37"/>
      <c r="W34" s="37"/>
      <c r="X34" s="12"/>
    </row>
    <row r="35" spans="1:25" s="6" customFormat="1" ht="32.1" customHeight="1">
      <c r="A35" s="7"/>
      <c r="B35" s="7"/>
      <c r="C35" s="37"/>
      <c r="D35" s="37"/>
      <c r="E35" s="9"/>
      <c r="F35" s="37"/>
      <c r="G35" s="10"/>
      <c r="H35" s="10"/>
      <c r="I35" s="30"/>
      <c r="J35" s="11"/>
      <c r="K35" s="37"/>
      <c r="L35" s="561"/>
      <c r="M35" s="561"/>
      <c r="N35" s="561"/>
      <c r="O35" s="561"/>
      <c r="P35" s="134"/>
      <c r="Q35" s="561"/>
      <c r="R35" s="561"/>
      <c r="S35" s="561"/>
      <c r="T35" s="561"/>
      <c r="U35" s="37"/>
      <c r="V35" s="37"/>
      <c r="W35" s="37"/>
      <c r="X35" s="12"/>
    </row>
    <row r="36" spans="1:25" s="6" customFormat="1" ht="24.75" customHeight="1">
      <c r="A36" s="7"/>
      <c r="B36" s="7"/>
      <c r="C36" s="37"/>
      <c r="D36" s="37"/>
      <c r="E36" s="9"/>
      <c r="F36" s="37"/>
      <c r="G36" s="10"/>
      <c r="H36" s="10"/>
      <c r="I36" s="37"/>
      <c r="J36" s="11" t="s">
        <v>22</v>
      </c>
      <c r="K36" s="37"/>
      <c r="L36" s="134"/>
      <c r="M36" s="134"/>
      <c r="N36" s="134"/>
      <c r="O36" s="134"/>
      <c r="P36" s="134"/>
      <c r="Q36" s="561"/>
      <c r="R36" s="561"/>
      <c r="S36" s="561"/>
      <c r="T36" s="561"/>
      <c r="U36" s="37"/>
      <c r="V36" s="37"/>
      <c r="W36" s="37"/>
      <c r="X36" s="12"/>
    </row>
    <row r="37" spans="1:25" s="6" customFormat="1" ht="32.1" customHeight="1">
      <c r="A37" s="7"/>
      <c r="B37" s="7"/>
      <c r="C37" s="37"/>
      <c r="D37" s="37"/>
      <c r="E37" s="9"/>
      <c r="F37" s="37"/>
      <c r="G37" s="10"/>
      <c r="H37" s="10"/>
      <c r="I37" s="37"/>
      <c r="J37" s="11" t="s">
        <v>15</v>
      </c>
      <c r="K37" s="37"/>
      <c r="L37" s="37"/>
      <c r="M37" s="37"/>
      <c r="N37" s="37"/>
      <c r="O37" s="37"/>
      <c r="P37" s="37"/>
      <c r="Q37" s="37"/>
      <c r="R37" s="37"/>
      <c r="S37" s="37"/>
      <c r="T37" s="37"/>
      <c r="U37" s="37"/>
      <c r="V37" s="37"/>
      <c r="W37" s="37"/>
      <c r="X37" s="12"/>
    </row>
    <row r="38" spans="1:25" s="6" customFormat="1" ht="32.1" customHeight="1">
      <c r="A38" s="7"/>
      <c r="B38" s="7"/>
      <c r="C38" s="37"/>
      <c r="D38" s="37"/>
      <c r="E38" s="9"/>
      <c r="F38" s="37"/>
      <c r="G38" s="10"/>
      <c r="H38" s="10"/>
      <c r="I38" s="37"/>
      <c r="J38" s="11"/>
      <c r="K38" s="37"/>
      <c r="L38" s="37"/>
      <c r="M38" s="37"/>
      <c r="N38" s="37"/>
      <c r="O38" s="37"/>
      <c r="P38" s="37"/>
      <c r="Q38" s="37"/>
      <c r="R38" s="37"/>
      <c r="S38" s="37"/>
      <c r="T38" s="37"/>
      <c r="U38" s="37"/>
      <c r="V38" s="37"/>
      <c r="W38" s="37"/>
      <c r="X38" s="12"/>
    </row>
    <row r="39" spans="1:25" s="6" customFormat="1" ht="32.1" customHeight="1">
      <c r="A39" s="7"/>
      <c r="B39" s="7"/>
      <c r="C39" s="37"/>
      <c r="D39" s="37"/>
      <c r="E39" s="9"/>
      <c r="F39" s="37"/>
      <c r="G39" s="10"/>
      <c r="H39" s="10"/>
      <c r="I39" s="37"/>
      <c r="J39" s="11"/>
      <c r="K39" s="37"/>
      <c r="L39" s="37"/>
      <c r="M39" s="37"/>
      <c r="N39" s="37"/>
      <c r="O39" s="37"/>
      <c r="P39" s="37"/>
      <c r="Q39" s="37"/>
      <c r="R39" s="37"/>
      <c r="S39" s="37"/>
      <c r="T39" s="37"/>
      <c r="U39" s="37"/>
      <c r="V39" s="37"/>
      <c r="W39" s="37"/>
      <c r="X39" s="12"/>
    </row>
    <row r="40" spans="1:25" s="6" customFormat="1" ht="32.1" customHeight="1">
      <c r="A40" s="7"/>
      <c r="B40" s="7"/>
      <c r="C40" s="37"/>
      <c r="D40" s="37"/>
      <c r="E40" s="9"/>
      <c r="F40" s="37"/>
      <c r="G40" s="10"/>
      <c r="H40" s="10"/>
      <c r="I40" s="37"/>
      <c r="J40" s="11"/>
      <c r="K40" s="37"/>
      <c r="L40" s="37"/>
      <c r="M40" s="37"/>
      <c r="N40" s="37"/>
      <c r="O40" s="37"/>
      <c r="P40" s="37"/>
      <c r="Q40" s="37"/>
      <c r="R40" s="37"/>
      <c r="S40" s="37"/>
      <c r="T40" s="37"/>
      <c r="U40" s="37"/>
      <c r="V40" s="37"/>
      <c r="W40" s="37"/>
      <c r="X40" s="12"/>
    </row>
    <row r="41" spans="1:25" s="6" customFormat="1" ht="32.1" customHeight="1">
      <c r="A41" s="7"/>
      <c r="B41" s="7"/>
      <c r="C41" s="37"/>
      <c r="D41" s="37"/>
      <c r="E41" s="9"/>
      <c r="F41" s="37"/>
      <c r="G41" s="10"/>
      <c r="H41" s="10"/>
      <c r="I41" s="37"/>
      <c r="J41" s="11"/>
      <c r="K41" s="37"/>
      <c r="L41" s="37"/>
      <c r="M41" s="37"/>
      <c r="N41" s="37"/>
      <c r="O41" s="57" t="s">
        <v>15</v>
      </c>
      <c r="P41" s="37"/>
      <c r="Q41" s="37"/>
      <c r="R41" s="37"/>
      <c r="S41" s="37"/>
      <c r="T41" s="37"/>
      <c r="U41" s="37"/>
      <c r="V41" s="37"/>
      <c r="W41" s="37"/>
      <c r="X41" s="12"/>
    </row>
    <row r="42" spans="1:25" s="6" customFormat="1" ht="32.1" customHeight="1">
      <c r="A42" s="7"/>
      <c r="B42" s="7"/>
      <c r="C42" s="37"/>
      <c r="D42" s="37"/>
      <c r="E42" s="9"/>
      <c r="F42" s="37"/>
      <c r="G42" s="10"/>
      <c r="H42" s="10"/>
      <c r="I42" s="37"/>
      <c r="J42" s="11"/>
      <c r="K42" s="37"/>
      <c r="L42" s="37"/>
      <c r="M42" s="37"/>
      <c r="N42" s="37"/>
      <c r="O42" s="37"/>
      <c r="P42" s="37"/>
      <c r="Q42" s="37"/>
      <c r="R42" s="37"/>
      <c r="S42" s="37"/>
      <c r="T42" s="37"/>
      <c r="U42" s="37"/>
      <c r="V42" s="37"/>
      <c r="W42" s="37"/>
      <c r="X42" s="12"/>
    </row>
    <row r="43" spans="1:25" s="6" customFormat="1" ht="32.1" customHeight="1">
      <c r="A43" s="7"/>
      <c r="B43" s="7"/>
      <c r="C43" s="37"/>
      <c r="D43" s="37"/>
      <c r="E43" s="9"/>
      <c r="F43" s="37"/>
      <c r="G43" s="10"/>
      <c r="H43" s="10"/>
      <c r="I43" s="37"/>
      <c r="J43" s="11"/>
      <c r="K43" s="37"/>
      <c r="L43" s="37"/>
      <c r="M43" s="37"/>
      <c r="N43" s="37"/>
      <c r="O43" s="37"/>
      <c r="P43" s="37"/>
      <c r="Q43" s="37"/>
      <c r="R43" s="37"/>
      <c r="S43" s="37"/>
      <c r="T43" s="37"/>
      <c r="U43" s="37"/>
      <c r="V43" s="37"/>
      <c r="W43" s="37"/>
      <c r="X43" s="12"/>
    </row>
    <row r="44" spans="1:25" s="6" customFormat="1" ht="32.1" customHeight="1">
      <c r="A44" s="7"/>
      <c r="B44" s="7"/>
      <c r="C44" s="37"/>
      <c r="D44" s="37"/>
      <c r="E44" s="9"/>
      <c r="F44" s="37"/>
      <c r="G44" s="10"/>
      <c r="H44" s="10"/>
      <c r="I44" s="37"/>
      <c r="J44" s="11"/>
      <c r="K44" s="37"/>
      <c r="L44" s="37"/>
      <c r="M44" s="37"/>
      <c r="N44" s="37"/>
      <c r="O44" s="37"/>
      <c r="P44" s="37"/>
      <c r="Q44" s="37"/>
      <c r="R44" s="37"/>
      <c r="S44" s="37"/>
      <c r="T44" s="37"/>
      <c r="U44" s="37"/>
      <c r="V44" s="37"/>
      <c r="W44" s="37"/>
      <c r="X44" s="12"/>
    </row>
    <row r="45" spans="1:25" s="6" customFormat="1" ht="32.1" customHeight="1">
      <c r="A45" s="7"/>
      <c r="B45" s="7"/>
      <c r="C45" s="37"/>
      <c r="D45" s="37"/>
      <c r="E45" s="9"/>
      <c r="F45" s="37"/>
      <c r="G45" s="10"/>
      <c r="H45" s="10"/>
      <c r="I45" s="37"/>
      <c r="J45" s="11"/>
      <c r="K45" s="37"/>
      <c r="L45" s="37"/>
      <c r="M45" s="37"/>
      <c r="N45" s="37"/>
      <c r="O45" s="37"/>
      <c r="P45" s="37"/>
      <c r="Q45" s="37"/>
      <c r="R45" s="37"/>
      <c r="S45" s="37"/>
      <c r="T45" s="37"/>
      <c r="U45" s="37"/>
      <c r="V45" s="37"/>
      <c r="W45" s="37"/>
      <c r="X45" s="12"/>
    </row>
    <row r="46" spans="1:25" s="6" customFormat="1" ht="32.1" customHeight="1">
      <c r="A46" s="7"/>
      <c r="B46" s="7"/>
      <c r="C46" s="37"/>
      <c r="D46" s="37"/>
      <c r="E46" s="9"/>
      <c r="F46" s="37"/>
      <c r="G46" s="10"/>
      <c r="H46" s="10"/>
      <c r="I46" s="37"/>
      <c r="J46" s="11"/>
      <c r="K46" s="37"/>
      <c r="L46" s="37"/>
      <c r="M46" s="37"/>
      <c r="N46" s="37"/>
      <c r="O46" s="37"/>
      <c r="P46" s="37"/>
      <c r="Q46" s="37"/>
      <c r="R46" s="37"/>
      <c r="S46" s="37"/>
      <c r="T46" s="37"/>
      <c r="U46" s="37"/>
      <c r="V46" s="37"/>
      <c r="W46" s="37"/>
      <c r="X46" s="12"/>
    </row>
    <row r="47" spans="1:25" s="6" customFormat="1" ht="32.1" customHeight="1">
      <c r="A47" s="7"/>
      <c r="B47" s="7"/>
      <c r="C47" s="37"/>
      <c r="D47" s="37"/>
      <c r="E47" s="9"/>
      <c r="F47" s="37"/>
      <c r="G47" s="10"/>
      <c r="H47" s="10"/>
      <c r="I47" s="37"/>
      <c r="J47" s="11"/>
      <c r="K47" s="37"/>
      <c r="L47" s="37"/>
      <c r="M47" s="37"/>
      <c r="N47" s="37"/>
      <c r="O47" s="37"/>
      <c r="P47" s="37"/>
      <c r="Q47" s="37"/>
      <c r="R47" s="37"/>
      <c r="S47" s="37"/>
      <c r="T47" s="37"/>
      <c r="U47" s="37"/>
      <c r="V47" s="37"/>
      <c r="W47" s="37"/>
      <c r="X47" s="12"/>
    </row>
    <row r="48" spans="1:25" s="6" customFormat="1" ht="32.1" customHeight="1">
      <c r="A48" s="7"/>
      <c r="B48" s="7"/>
      <c r="C48" s="37"/>
      <c r="D48" s="37"/>
      <c r="E48" s="9"/>
      <c r="F48" s="37"/>
      <c r="G48" s="10"/>
      <c r="H48" s="10"/>
      <c r="I48" s="37"/>
      <c r="J48" s="11"/>
      <c r="K48" s="37"/>
      <c r="L48" s="37"/>
      <c r="M48" s="37"/>
      <c r="N48" s="37"/>
      <c r="O48" s="37"/>
      <c r="P48" s="37"/>
      <c r="Q48" s="37"/>
      <c r="R48" s="37"/>
      <c r="S48" s="37"/>
      <c r="T48" s="37"/>
      <c r="U48" s="37"/>
      <c r="V48" s="37"/>
      <c r="W48" s="37"/>
      <c r="X48" s="12"/>
    </row>
  </sheetData>
  <mergeCells count="35">
    <mergeCell ref="K14:P14"/>
    <mergeCell ref="F14:G14"/>
    <mergeCell ref="A12:Y12"/>
    <mergeCell ref="A18:Y18"/>
    <mergeCell ref="A20:Y20"/>
    <mergeCell ref="F16:G16"/>
    <mergeCell ref="K16:P16"/>
    <mergeCell ref="A22:Y22"/>
    <mergeCell ref="C33:F33"/>
    <mergeCell ref="M33:N33"/>
    <mergeCell ref="Q33:T36"/>
    <mergeCell ref="L34:O35"/>
    <mergeCell ref="F24:G24"/>
    <mergeCell ref="K24:P24"/>
    <mergeCell ref="B27:R27"/>
    <mergeCell ref="B30:W30"/>
    <mergeCell ref="B31:X31"/>
    <mergeCell ref="B29:X29"/>
    <mergeCell ref="B28:Y28"/>
    <mergeCell ref="V6:W6"/>
    <mergeCell ref="X6:Y7"/>
    <mergeCell ref="F10:G10"/>
    <mergeCell ref="K10:P10"/>
    <mergeCell ref="A6:A7"/>
    <mergeCell ref="B6:B7"/>
    <mergeCell ref="C6:E6"/>
    <mergeCell ref="F6:P6"/>
    <mergeCell ref="Q6:S6"/>
    <mergeCell ref="T6:U6"/>
    <mergeCell ref="A1:Y1"/>
    <mergeCell ref="A2:Y2"/>
    <mergeCell ref="A3:Y3"/>
    <mergeCell ref="A4:Y4"/>
    <mergeCell ref="A5:G5"/>
    <mergeCell ref="X5:Y5"/>
  </mergeCells>
  <printOptions horizontalCentered="1"/>
  <pageMargins left="0.39370078740157483" right="0.31496062992125984" top="0.39370078740157483" bottom="0.11811023622047245" header="0" footer="0"/>
  <pageSetup paperSize="9" scale="56" orientation="landscape" errors="blank" verticalDpi="360" r:id="rId1"/>
  <headerFooter alignWithMargins="0"/>
  <rowBreaks count="1" manualBreakCount="1">
    <brk id="25" max="24" man="1"/>
  </rowBreaks>
</worksheet>
</file>

<file path=xl/worksheets/sheet7.xml><?xml version="1.0" encoding="utf-8"?>
<worksheet xmlns="http://schemas.openxmlformats.org/spreadsheetml/2006/main" xmlns:r="http://schemas.openxmlformats.org/officeDocument/2006/relationships">
  <sheetPr>
    <tabColor rgb="FF00B050"/>
  </sheetPr>
  <dimension ref="A1:AA45"/>
  <sheetViews>
    <sheetView view="pageBreakPreview" topLeftCell="A10" zoomScale="73" zoomScaleSheetLayoutView="73" workbookViewId="0">
      <selection activeCell="K24" sqref="K24:P24"/>
    </sheetView>
  </sheetViews>
  <sheetFormatPr defaultColWidth="9.140625" defaultRowHeight="12.75"/>
  <cols>
    <col min="1" max="1" width="4.42578125" style="1" customWidth="1"/>
    <col min="2" max="2" width="6.5703125" style="1" customWidth="1"/>
    <col min="3" max="3" width="10.42578125" style="14" customWidth="1"/>
    <col min="4" max="5" width="10.85546875" style="14" customWidth="1"/>
    <col min="6" max="6" width="12.7109375" style="1" customWidth="1"/>
    <col min="7" max="7" width="7.85546875" style="1" customWidth="1"/>
    <col min="8" max="8" width="7.42578125" style="1" customWidth="1"/>
    <col min="9" max="9" width="11.140625" style="1" customWidth="1"/>
    <col min="10" max="10" width="9.140625" style="1" customWidth="1"/>
    <col min="11" max="11" width="8.85546875" style="1" customWidth="1"/>
    <col min="12" max="12" width="9" style="1" customWidth="1"/>
    <col min="13" max="14" width="7.42578125" style="1" customWidth="1"/>
    <col min="15" max="15" width="10" style="1" customWidth="1"/>
    <col min="16" max="16" width="12.42578125" style="1" customWidth="1"/>
    <col min="17" max="17" width="9.5703125" style="1" customWidth="1"/>
    <col min="18" max="18" width="13.140625" style="1" customWidth="1"/>
    <col min="19" max="19" width="8.140625" style="1" customWidth="1"/>
    <col min="20" max="23" width="10.5703125" style="1" customWidth="1"/>
    <col min="24" max="24" width="18.5703125" style="1" customWidth="1"/>
    <col min="25" max="25" width="14.42578125" style="1" customWidth="1"/>
    <col min="26" max="26" width="14.42578125" style="1" bestFit="1" customWidth="1"/>
    <col min="27" max="16384" width="9.140625" style="1"/>
  </cols>
  <sheetData>
    <row r="1" spans="1:27"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c r="Y1" s="569"/>
    </row>
    <row r="2" spans="1:27"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c r="Y2" s="570"/>
    </row>
    <row r="3" spans="1:27" s="15" customFormat="1" ht="15.75" customHeight="1">
      <c r="A3" s="570" t="s">
        <v>61</v>
      </c>
      <c r="B3" s="570"/>
      <c r="C3" s="570"/>
      <c r="D3" s="570"/>
      <c r="E3" s="570"/>
      <c r="F3" s="570"/>
      <c r="G3" s="570"/>
      <c r="H3" s="570"/>
      <c r="I3" s="570"/>
      <c r="J3" s="570"/>
      <c r="K3" s="570"/>
      <c r="L3" s="570"/>
      <c r="M3" s="570"/>
      <c r="N3" s="570"/>
      <c r="O3" s="570"/>
      <c r="P3" s="570"/>
      <c r="Q3" s="570"/>
      <c r="R3" s="570"/>
      <c r="S3" s="570"/>
      <c r="T3" s="570"/>
      <c r="U3" s="570"/>
      <c r="V3" s="570"/>
      <c r="W3" s="570"/>
      <c r="X3" s="570"/>
      <c r="Y3" s="570"/>
      <c r="Z3" s="85"/>
    </row>
    <row r="4" spans="1:27" s="3" customFormat="1" ht="21.95" customHeight="1">
      <c r="A4" s="572" t="s">
        <v>454</v>
      </c>
      <c r="B4" s="572"/>
      <c r="C4" s="572"/>
      <c r="D4" s="572"/>
      <c r="E4" s="572"/>
      <c r="F4" s="572"/>
      <c r="G4" s="572"/>
      <c r="H4" s="572"/>
      <c r="I4" s="572"/>
      <c r="J4" s="572"/>
      <c r="K4" s="572"/>
      <c r="L4" s="572"/>
      <c r="M4" s="572"/>
      <c r="N4" s="572"/>
      <c r="O4" s="572"/>
      <c r="P4" s="572"/>
      <c r="Q4" s="572"/>
      <c r="R4" s="572"/>
      <c r="S4" s="572"/>
      <c r="T4" s="572"/>
      <c r="U4" s="572"/>
      <c r="V4" s="572"/>
      <c r="W4" s="572"/>
      <c r="X4" s="572"/>
      <c r="Y4" s="572"/>
    </row>
    <row r="5" spans="1:27" s="3" customFormat="1" ht="10.5" customHeight="1">
      <c r="A5" s="586"/>
      <c r="B5" s="586"/>
      <c r="C5" s="586"/>
      <c r="D5" s="586"/>
      <c r="E5" s="586"/>
      <c r="F5" s="586"/>
      <c r="G5" s="586"/>
      <c r="H5" s="195"/>
      <c r="I5" s="195"/>
      <c r="J5" s="195"/>
      <c r="K5" s="195"/>
      <c r="L5" s="195"/>
      <c r="M5" s="195"/>
      <c r="N5" s="195"/>
      <c r="O5" s="195"/>
      <c r="P5" s="195"/>
      <c r="Q5" s="195"/>
      <c r="R5" s="195"/>
      <c r="S5" s="195"/>
      <c r="T5" s="195"/>
      <c r="U5" s="195"/>
      <c r="V5" s="195"/>
      <c r="W5" s="195"/>
      <c r="X5" s="595"/>
      <c r="Y5" s="595"/>
    </row>
    <row r="6" spans="1:27" s="4" customFormat="1" ht="21.75" customHeight="1">
      <c r="A6" s="600" t="s">
        <v>0</v>
      </c>
      <c r="B6" s="600" t="s">
        <v>28</v>
      </c>
      <c r="C6" s="602" t="s">
        <v>1</v>
      </c>
      <c r="D6" s="602"/>
      <c r="E6" s="602"/>
      <c r="F6" s="602" t="s">
        <v>2</v>
      </c>
      <c r="G6" s="602"/>
      <c r="H6" s="602"/>
      <c r="I6" s="602"/>
      <c r="J6" s="602"/>
      <c r="K6" s="602"/>
      <c r="L6" s="602"/>
      <c r="M6" s="602"/>
      <c r="N6" s="602"/>
      <c r="O6" s="602"/>
      <c r="P6" s="602"/>
      <c r="Q6" s="600" t="s">
        <v>37</v>
      </c>
      <c r="R6" s="600"/>
      <c r="S6" s="600"/>
      <c r="T6" s="598" t="s">
        <v>36</v>
      </c>
      <c r="U6" s="598"/>
      <c r="V6" s="598" t="s">
        <v>3</v>
      </c>
      <c r="W6" s="598"/>
      <c r="X6" s="598" t="s">
        <v>4</v>
      </c>
      <c r="Y6" s="598"/>
    </row>
    <row r="7" spans="1:27" s="4" customFormat="1" ht="54.75" customHeight="1">
      <c r="A7" s="601"/>
      <c r="B7" s="601"/>
      <c r="C7" s="200" t="s">
        <v>29</v>
      </c>
      <c r="D7" s="200" t="s">
        <v>265</v>
      </c>
      <c r="E7" s="200" t="s">
        <v>246</v>
      </c>
      <c r="F7" s="200" t="s">
        <v>7</v>
      </c>
      <c r="G7" s="200" t="s">
        <v>27</v>
      </c>
      <c r="H7" s="5" t="s">
        <v>282</v>
      </c>
      <c r="I7" s="67" t="s">
        <v>9</v>
      </c>
      <c r="J7" s="200" t="s">
        <v>10</v>
      </c>
      <c r="K7" s="67" t="s">
        <v>11</v>
      </c>
      <c r="L7" s="67" t="s">
        <v>12</v>
      </c>
      <c r="M7" s="67" t="s">
        <v>17</v>
      </c>
      <c r="N7" s="67" t="s">
        <v>13</v>
      </c>
      <c r="O7" s="67" t="s">
        <v>26</v>
      </c>
      <c r="P7" s="200" t="s">
        <v>14</v>
      </c>
      <c r="Q7" s="200" t="s">
        <v>35</v>
      </c>
      <c r="R7" s="200" t="s">
        <v>30</v>
      </c>
      <c r="S7" s="200" t="s">
        <v>25</v>
      </c>
      <c r="T7" s="67" t="s">
        <v>31</v>
      </c>
      <c r="U7" s="67" t="s">
        <v>32</v>
      </c>
      <c r="V7" s="67" t="s">
        <v>33</v>
      </c>
      <c r="W7" s="67" t="s">
        <v>34</v>
      </c>
      <c r="X7" s="599"/>
      <c r="Y7" s="599"/>
      <c r="Z7" s="4">
        <f>(M10*2)/3</f>
        <v>1.7859999999999998</v>
      </c>
    </row>
    <row r="8" spans="1:27" s="4" customFormat="1" ht="18" customHeight="1">
      <c r="A8" s="200">
        <v>1</v>
      </c>
      <c r="B8" s="200"/>
      <c r="C8" s="200">
        <v>2</v>
      </c>
      <c r="D8" s="200">
        <v>3</v>
      </c>
      <c r="E8" s="200">
        <v>4</v>
      </c>
      <c r="F8" s="200">
        <v>5</v>
      </c>
      <c r="G8" s="200">
        <v>6</v>
      </c>
      <c r="H8" s="200">
        <v>7</v>
      </c>
      <c r="I8" s="200">
        <v>8</v>
      </c>
      <c r="J8" s="200">
        <v>9</v>
      </c>
      <c r="K8" s="200">
        <v>10</v>
      </c>
      <c r="L8" s="200">
        <v>11</v>
      </c>
      <c r="M8" s="200">
        <v>12</v>
      </c>
      <c r="N8" s="200">
        <v>13</v>
      </c>
      <c r="O8" s="200">
        <v>14</v>
      </c>
      <c r="P8" s="200">
        <v>15</v>
      </c>
      <c r="Q8" s="200">
        <v>16</v>
      </c>
      <c r="R8" s="200">
        <v>17</v>
      </c>
      <c r="S8" s="200">
        <v>18</v>
      </c>
      <c r="T8" s="200">
        <v>19</v>
      </c>
      <c r="U8" s="200">
        <v>20</v>
      </c>
      <c r="V8" s="200">
        <v>21</v>
      </c>
      <c r="W8" s="200">
        <v>22</v>
      </c>
      <c r="X8" s="200">
        <v>23</v>
      </c>
      <c r="Y8" s="200">
        <v>24</v>
      </c>
      <c r="Z8" s="22">
        <f>D10-C10</f>
        <v>3.75</v>
      </c>
      <c r="AA8" s="6">
        <f>Z8*1000</f>
        <v>3750</v>
      </c>
    </row>
    <row r="9" spans="1:27" s="6" customFormat="1" ht="27" customHeight="1">
      <c r="A9" s="95">
        <v>2</v>
      </c>
      <c r="B9" s="96"/>
      <c r="C9" s="202">
        <v>246.3</v>
      </c>
      <c r="D9" s="202">
        <f>C10</f>
        <v>246.35</v>
      </c>
      <c r="E9" s="99">
        <v>50</v>
      </c>
      <c r="F9" s="567" t="s">
        <v>18</v>
      </c>
      <c r="G9" s="568"/>
      <c r="H9" s="203">
        <v>3.7</v>
      </c>
      <c r="I9" s="101" t="s">
        <v>402</v>
      </c>
      <c r="J9" s="106"/>
      <c r="K9" s="562"/>
      <c r="L9" s="563"/>
      <c r="M9" s="563"/>
      <c r="N9" s="563"/>
      <c r="O9" s="563"/>
      <c r="P9" s="564"/>
      <c r="Q9" s="197">
        <v>5.0000000000000001E-3</v>
      </c>
      <c r="R9" s="203">
        <v>0</v>
      </c>
      <c r="S9" s="202">
        <f t="shared" ref="S9" si="0">Q9+R9</f>
        <v>5.0000000000000001E-3</v>
      </c>
      <c r="T9" s="202">
        <v>457.44200000000001</v>
      </c>
      <c r="U9" s="197">
        <f>T10</f>
        <v>457.43700000000001</v>
      </c>
      <c r="V9" s="197">
        <v>461.142</v>
      </c>
      <c r="W9" s="197">
        <f>V10</f>
        <v>461.137</v>
      </c>
      <c r="X9" s="23"/>
      <c r="Y9" s="198"/>
      <c r="Z9" s="22">
        <f>D9-C9</f>
        <v>4.9999999999982947E-2</v>
      </c>
      <c r="AA9" s="6">
        <f t="shared" ref="AA9" si="1">Z9*1000</f>
        <v>49.999999999982947</v>
      </c>
    </row>
    <row r="10" spans="1:27" s="6" customFormat="1" ht="75">
      <c r="A10" s="95">
        <v>3</v>
      </c>
      <c r="B10" s="96">
        <v>3</v>
      </c>
      <c r="C10" s="202">
        <v>246.35</v>
      </c>
      <c r="D10" s="202">
        <f t="shared" ref="D10" si="2">C11</f>
        <v>250.1</v>
      </c>
      <c r="E10" s="99">
        <f>AA8</f>
        <v>3750</v>
      </c>
      <c r="F10" s="202">
        <v>71.3</v>
      </c>
      <c r="G10" s="203">
        <v>15</v>
      </c>
      <c r="H10" s="203">
        <v>3.7</v>
      </c>
      <c r="I10" s="101" t="s">
        <v>403</v>
      </c>
      <c r="J10" s="203" t="s">
        <v>153</v>
      </c>
      <c r="K10" s="203">
        <v>62.35</v>
      </c>
      <c r="L10" s="202">
        <v>23.273</v>
      </c>
      <c r="M10" s="202">
        <v>2.6789999999999998</v>
      </c>
      <c r="N10" s="202">
        <v>1.929</v>
      </c>
      <c r="O10" s="202">
        <v>1.1619999999999999</v>
      </c>
      <c r="P10" s="202">
        <v>72.462999999999994</v>
      </c>
      <c r="Q10" s="202">
        <v>0.441</v>
      </c>
      <c r="R10" s="203">
        <v>0</v>
      </c>
      <c r="S10" s="202">
        <f>Q10+R10</f>
        <v>0.441</v>
      </c>
      <c r="T10" s="202">
        <v>457.43700000000001</v>
      </c>
      <c r="U10" s="197">
        <f t="shared" ref="U10" si="3">T11</f>
        <v>456.995</v>
      </c>
      <c r="V10" s="202">
        <v>461.137</v>
      </c>
      <c r="W10" s="197">
        <f t="shared" ref="W10" si="4">V11</f>
        <v>460.69499999999999</v>
      </c>
      <c r="X10" s="50" t="s">
        <v>405</v>
      </c>
      <c r="Y10" s="51" t="s">
        <v>406</v>
      </c>
      <c r="Z10" s="22"/>
      <c r="AA10" s="6">
        <f t="shared" ref="AA10:AA16" si="5">Z10*1000</f>
        <v>0</v>
      </c>
    </row>
    <row r="11" spans="1:27" s="6" customFormat="1" ht="27" customHeight="1">
      <c r="A11" s="95">
        <v>4</v>
      </c>
      <c r="B11" s="96"/>
      <c r="C11" s="202">
        <v>250.1</v>
      </c>
      <c r="D11" s="202">
        <v>250.15</v>
      </c>
      <c r="E11" s="99">
        <v>50</v>
      </c>
      <c r="F11" s="567" t="s">
        <v>18</v>
      </c>
      <c r="G11" s="568"/>
      <c r="H11" s="203">
        <f>H10</f>
        <v>3.7</v>
      </c>
      <c r="I11" s="101" t="s">
        <v>404</v>
      </c>
      <c r="J11" s="106"/>
      <c r="K11" s="562"/>
      <c r="L11" s="563"/>
      <c r="M11" s="563"/>
      <c r="N11" s="563"/>
      <c r="O11" s="563"/>
      <c r="P11" s="564"/>
      <c r="Q11" s="197">
        <v>5.0000000000000001E-3</v>
      </c>
      <c r="R11" s="203">
        <v>0</v>
      </c>
      <c r="S11" s="202">
        <f t="shared" ref="S11:S16" si="6">Q11+R11</f>
        <v>5.0000000000000001E-3</v>
      </c>
      <c r="T11" s="202">
        <v>456.995</v>
      </c>
      <c r="U11" s="197">
        <v>456.99</v>
      </c>
      <c r="V11" s="197">
        <v>460.69499999999999</v>
      </c>
      <c r="W11" s="197">
        <v>460.69</v>
      </c>
      <c r="X11" s="23"/>
      <c r="Y11" s="198"/>
      <c r="Z11" s="22">
        <f>D11-C11</f>
        <v>5.0000000000011369E-2</v>
      </c>
      <c r="AA11" s="6">
        <f t="shared" si="5"/>
        <v>50.000000000011369</v>
      </c>
    </row>
    <row r="12" spans="1:27" s="6" customFormat="1" ht="6" customHeight="1">
      <c r="A12" s="609"/>
      <c r="B12" s="610"/>
      <c r="C12" s="610"/>
      <c r="D12" s="610"/>
      <c r="E12" s="610"/>
      <c r="F12" s="610"/>
      <c r="G12" s="610"/>
      <c r="H12" s="610"/>
      <c r="I12" s="610"/>
      <c r="J12" s="610"/>
      <c r="K12" s="610"/>
      <c r="L12" s="610"/>
      <c r="M12" s="610"/>
      <c r="N12" s="610"/>
      <c r="O12" s="610"/>
      <c r="P12" s="610"/>
      <c r="Q12" s="610"/>
      <c r="R12" s="610"/>
      <c r="S12" s="610"/>
      <c r="T12" s="610"/>
      <c r="U12" s="610"/>
      <c r="V12" s="610"/>
      <c r="W12" s="610"/>
      <c r="X12" s="610"/>
      <c r="Y12" s="611"/>
      <c r="Z12" s="22"/>
    </row>
    <row r="13" spans="1:27" s="6" customFormat="1" ht="27.95" customHeight="1">
      <c r="A13" s="95">
        <v>12</v>
      </c>
      <c r="B13" s="96"/>
      <c r="C13" s="202">
        <v>252</v>
      </c>
      <c r="D13" s="202">
        <f>C14</f>
        <v>252.05</v>
      </c>
      <c r="E13" s="99">
        <v>50</v>
      </c>
      <c r="F13" s="567" t="s">
        <v>18</v>
      </c>
      <c r="G13" s="568"/>
      <c r="H13" s="203">
        <f>H11</f>
        <v>3.7</v>
      </c>
      <c r="I13" s="101" t="s">
        <v>407</v>
      </c>
      <c r="J13" s="106"/>
      <c r="K13" s="562"/>
      <c r="L13" s="563"/>
      <c r="M13" s="563"/>
      <c r="N13" s="563"/>
      <c r="O13" s="563"/>
      <c r="P13" s="564"/>
      <c r="Q13" s="197">
        <v>4.0000000000000001E-3</v>
      </c>
      <c r="R13" s="203">
        <v>0</v>
      </c>
      <c r="S13" s="202">
        <f t="shared" si="6"/>
        <v>4.0000000000000001E-3</v>
      </c>
      <c r="T13" s="202">
        <v>456.834</v>
      </c>
      <c r="U13" s="197">
        <f>T14</f>
        <v>456.83</v>
      </c>
      <c r="V13" s="197">
        <v>460.53399999999999</v>
      </c>
      <c r="W13" s="197">
        <f>V14</f>
        <v>460.53</v>
      </c>
      <c r="Y13" s="226"/>
      <c r="Z13" s="22"/>
      <c r="AA13" s="6">
        <f t="shared" si="5"/>
        <v>0</v>
      </c>
    </row>
    <row r="14" spans="1:27" s="6" customFormat="1" ht="60">
      <c r="A14" s="204">
        <v>13</v>
      </c>
      <c r="B14" s="96">
        <v>7</v>
      </c>
      <c r="C14" s="202">
        <v>252.05</v>
      </c>
      <c r="D14" s="202">
        <f t="shared" ref="D14:D15" si="7">C15</f>
        <v>252.6</v>
      </c>
      <c r="E14" s="99">
        <v>550</v>
      </c>
      <c r="F14" s="202">
        <v>71.3</v>
      </c>
      <c r="G14" s="203">
        <f>G10</f>
        <v>15</v>
      </c>
      <c r="H14" s="203">
        <f>H13</f>
        <v>3.7</v>
      </c>
      <c r="I14" s="101" t="s">
        <v>408</v>
      </c>
      <c r="J14" s="203" t="s">
        <v>23</v>
      </c>
      <c r="K14" s="196">
        <v>82.88</v>
      </c>
      <c r="L14" s="197">
        <v>31.547000000000001</v>
      </c>
      <c r="M14" s="197">
        <v>2.6269999999999998</v>
      </c>
      <c r="N14" s="197">
        <v>1.9039999999999999</v>
      </c>
      <c r="O14" s="197">
        <v>0.86399999999999999</v>
      </c>
      <c r="P14" s="197">
        <v>71.58</v>
      </c>
      <c r="Q14" s="197">
        <v>3.6999999999999998E-2</v>
      </c>
      <c r="R14" s="203">
        <v>0</v>
      </c>
      <c r="S14" s="202">
        <f t="shared" si="6"/>
        <v>3.6999999999999998E-2</v>
      </c>
      <c r="T14" s="202">
        <v>456.83</v>
      </c>
      <c r="U14" s="197">
        <f t="shared" ref="U14:U15" si="8">T15</f>
        <v>456.79300000000001</v>
      </c>
      <c r="V14" s="197">
        <v>460.53</v>
      </c>
      <c r="W14" s="197">
        <f t="shared" ref="W14:W15" si="9">V15</f>
        <v>460.49299999999999</v>
      </c>
      <c r="X14" s="23" t="s">
        <v>410</v>
      </c>
      <c r="Y14" s="51" t="s">
        <v>41</v>
      </c>
      <c r="Z14" s="22"/>
      <c r="AA14" s="6">
        <f t="shared" si="5"/>
        <v>0</v>
      </c>
    </row>
    <row r="15" spans="1:27" s="6" customFormat="1" ht="27.95" customHeight="1">
      <c r="A15" s="95">
        <v>14</v>
      </c>
      <c r="B15" s="96"/>
      <c r="C15" s="202">
        <v>252.6</v>
      </c>
      <c r="D15" s="202">
        <f t="shared" si="7"/>
        <v>252.65</v>
      </c>
      <c r="E15" s="99">
        <v>50</v>
      </c>
      <c r="F15" s="567" t="s">
        <v>18</v>
      </c>
      <c r="G15" s="568"/>
      <c r="H15" s="203">
        <f>H13</f>
        <v>3.7</v>
      </c>
      <c r="I15" s="101" t="s">
        <v>409</v>
      </c>
      <c r="J15" s="106"/>
      <c r="K15" s="562"/>
      <c r="L15" s="563"/>
      <c r="M15" s="563"/>
      <c r="N15" s="563"/>
      <c r="O15" s="563"/>
      <c r="P15" s="564"/>
      <c r="Q15" s="197">
        <v>4.0000000000000001E-3</v>
      </c>
      <c r="R15" s="203">
        <v>0</v>
      </c>
      <c r="S15" s="202">
        <f t="shared" si="6"/>
        <v>4.0000000000000001E-3</v>
      </c>
      <c r="T15" s="202">
        <v>456.79300000000001</v>
      </c>
      <c r="U15" s="197">
        <f t="shared" si="8"/>
        <v>456.78899999999999</v>
      </c>
      <c r="V15" s="197">
        <v>460.49299999999999</v>
      </c>
      <c r="W15" s="197">
        <f t="shared" si="9"/>
        <v>460.48899999999998</v>
      </c>
      <c r="X15" s="23" t="s">
        <v>19</v>
      </c>
      <c r="Y15" s="52"/>
      <c r="Z15" s="22"/>
      <c r="AA15" s="6">
        <f t="shared" si="5"/>
        <v>0</v>
      </c>
    </row>
    <row r="16" spans="1:27" s="6" customFormat="1" ht="30">
      <c r="A16" s="204">
        <v>15</v>
      </c>
      <c r="B16" s="96">
        <v>8</v>
      </c>
      <c r="C16" s="202">
        <v>252.65</v>
      </c>
      <c r="D16" s="202">
        <v>252.85</v>
      </c>
      <c r="E16" s="99">
        <v>200</v>
      </c>
      <c r="F16" s="202">
        <v>71.3</v>
      </c>
      <c r="G16" s="203">
        <f>G14</f>
        <v>15</v>
      </c>
      <c r="H16" s="203">
        <f t="shared" ref="H16" si="10">H14</f>
        <v>3.7</v>
      </c>
      <c r="I16" s="101" t="s">
        <v>249</v>
      </c>
      <c r="J16" s="196" t="s">
        <v>16</v>
      </c>
      <c r="K16" s="196">
        <v>69.19</v>
      </c>
      <c r="L16" s="197">
        <v>25.465</v>
      </c>
      <c r="M16" s="197">
        <v>2.7170000000000001</v>
      </c>
      <c r="N16" s="197">
        <v>1.9470000000000001</v>
      </c>
      <c r="O16" s="197">
        <v>1.056</v>
      </c>
      <c r="P16" s="197">
        <v>72.042000000000002</v>
      </c>
      <c r="Q16" s="197">
        <v>1.9E-2</v>
      </c>
      <c r="R16" s="203">
        <v>0</v>
      </c>
      <c r="S16" s="202">
        <f t="shared" si="6"/>
        <v>1.9E-2</v>
      </c>
      <c r="T16" s="202">
        <v>456.78899999999999</v>
      </c>
      <c r="U16" s="197">
        <v>456.77</v>
      </c>
      <c r="V16" s="197">
        <v>460.48899999999998</v>
      </c>
      <c r="W16" s="197">
        <v>460.47</v>
      </c>
      <c r="X16" s="23" t="s">
        <v>38</v>
      </c>
      <c r="Y16" s="51" t="s">
        <v>40</v>
      </c>
      <c r="Z16" s="22"/>
      <c r="AA16" s="6">
        <f t="shared" si="5"/>
        <v>0</v>
      </c>
    </row>
    <row r="17" spans="1:27" s="6" customFormat="1" ht="10.5" customHeight="1">
      <c r="A17" s="603"/>
      <c r="B17" s="604"/>
      <c r="C17" s="604"/>
      <c r="D17" s="604"/>
      <c r="E17" s="604"/>
      <c r="F17" s="604"/>
      <c r="G17" s="604"/>
      <c r="H17" s="604"/>
      <c r="I17" s="604"/>
      <c r="J17" s="604"/>
      <c r="K17" s="604"/>
      <c r="L17" s="604"/>
      <c r="M17" s="604"/>
      <c r="N17" s="604"/>
      <c r="O17" s="604"/>
      <c r="P17" s="604"/>
      <c r="Q17" s="604"/>
      <c r="R17" s="604"/>
      <c r="S17" s="604"/>
      <c r="T17" s="604"/>
      <c r="U17" s="604"/>
      <c r="V17" s="604"/>
      <c r="W17" s="604"/>
      <c r="X17" s="604"/>
      <c r="Y17" s="605"/>
      <c r="Z17" s="22"/>
    </row>
    <row r="18" spans="1:27" s="6" customFormat="1" ht="27" customHeight="1">
      <c r="A18" s="95">
        <v>16</v>
      </c>
      <c r="B18" s="96"/>
      <c r="C18" s="202">
        <v>254.5</v>
      </c>
      <c r="D18" s="202">
        <f>C19</f>
        <v>254.55</v>
      </c>
      <c r="E18" s="99">
        <v>50</v>
      </c>
      <c r="F18" s="567" t="s">
        <v>18</v>
      </c>
      <c r="G18" s="568"/>
      <c r="H18" s="203">
        <v>3.7</v>
      </c>
      <c r="I18" s="101" t="s">
        <v>402</v>
      </c>
      <c r="J18" s="106"/>
      <c r="K18" s="562"/>
      <c r="L18" s="563"/>
      <c r="M18" s="563"/>
      <c r="N18" s="563"/>
      <c r="O18" s="563"/>
      <c r="P18" s="564"/>
      <c r="Q18" s="197">
        <v>5.0000000000000001E-3</v>
      </c>
      <c r="R18" s="203">
        <v>0</v>
      </c>
      <c r="S18" s="202">
        <f t="shared" ref="S18" si="11">Q18+R18</f>
        <v>5.0000000000000001E-3</v>
      </c>
      <c r="T18" s="202">
        <v>456.613</v>
      </c>
      <c r="U18" s="197">
        <f>T19</f>
        <v>456.608</v>
      </c>
      <c r="V18" s="197">
        <v>460.31299999999999</v>
      </c>
      <c r="W18" s="197">
        <f>V19</f>
        <v>460.30799999999999</v>
      </c>
      <c r="X18" s="23"/>
      <c r="Y18" s="198"/>
      <c r="Z18" s="22">
        <f>D18-C18</f>
        <v>5.0000000000011369E-2</v>
      </c>
      <c r="AA18" s="6">
        <f t="shared" ref="AA18:AA20" si="12">Z18*1000</f>
        <v>50.000000000011369</v>
      </c>
    </row>
    <row r="19" spans="1:27" s="6" customFormat="1" ht="75">
      <c r="A19" s="95">
        <v>17</v>
      </c>
      <c r="B19" s="96">
        <v>9</v>
      </c>
      <c r="C19" s="202">
        <v>254.55</v>
      </c>
      <c r="D19" s="202">
        <f t="shared" ref="D19" si="13">C20</f>
        <v>255.7</v>
      </c>
      <c r="E19" s="99">
        <v>1150</v>
      </c>
      <c r="F19" s="202">
        <v>71.3</v>
      </c>
      <c r="G19" s="203">
        <v>15</v>
      </c>
      <c r="H19" s="203">
        <v>3.7</v>
      </c>
      <c r="I19" s="101" t="s">
        <v>403</v>
      </c>
      <c r="J19" s="203" t="s">
        <v>153</v>
      </c>
      <c r="K19" s="203">
        <v>62.35</v>
      </c>
      <c r="L19" s="202">
        <v>23.273</v>
      </c>
      <c r="M19" s="202">
        <v>2.6789999999999998</v>
      </c>
      <c r="N19" s="202">
        <v>1.929</v>
      </c>
      <c r="O19" s="202">
        <v>1.1619999999999999</v>
      </c>
      <c r="P19" s="202">
        <v>72.462999999999994</v>
      </c>
      <c r="Q19" s="202">
        <v>0.13500000000000001</v>
      </c>
      <c r="R19" s="203">
        <v>0</v>
      </c>
      <c r="S19" s="202">
        <f>Q19+R19</f>
        <v>0.13500000000000001</v>
      </c>
      <c r="T19" s="202">
        <v>456.608</v>
      </c>
      <c r="U19" s="197">
        <f t="shared" ref="U19" si="14">T20</f>
        <v>456.47300000000001</v>
      </c>
      <c r="V19" s="202">
        <v>460.30799999999999</v>
      </c>
      <c r="W19" s="197">
        <f t="shared" ref="W19" si="15">V20</f>
        <v>460.173</v>
      </c>
      <c r="X19" s="50" t="s">
        <v>411</v>
      </c>
      <c r="Y19" s="51" t="s">
        <v>406</v>
      </c>
      <c r="Z19" s="22"/>
      <c r="AA19" s="6">
        <f t="shared" si="12"/>
        <v>0</v>
      </c>
    </row>
    <row r="20" spans="1:27" s="6" customFormat="1" ht="27" customHeight="1">
      <c r="A20" s="95">
        <v>18</v>
      </c>
      <c r="B20" s="96" t="s">
        <v>15</v>
      </c>
      <c r="C20" s="202">
        <v>255.7</v>
      </c>
      <c r="D20" s="202">
        <v>255.75</v>
      </c>
      <c r="E20" s="99">
        <v>50</v>
      </c>
      <c r="F20" s="567" t="s">
        <v>18</v>
      </c>
      <c r="G20" s="568"/>
      <c r="H20" s="203">
        <f>H19</f>
        <v>3.7</v>
      </c>
      <c r="I20" s="101" t="s">
        <v>404</v>
      </c>
      <c r="J20" s="106"/>
      <c r="K20" s="562"/>
      <c r="L20" s="563"/>
      <c r="M20" s="563"/>
      <c r="N20" s="563"/>
      <c r="O20" s="563"/>
      <c r="P20" s="564"/>
      <c r="Q20" s="197">
        <v>5.0000000000000001E-3</v>
      </c>
      <c r="R20" s="203">
        <v>0</v>
      </c>
      <c r="S20" s="202">
        <f t="shared" ref="S20" si="16">Q20+R20</f>
        <v>5.0000000000000001E-3</v>
      </c>
      <c r="T20" s="202">
        <v>456.47300000000001</v>
      </c>
      <c r="U20" s="197">
        <v>456.46800000000002</v>
      </c>
      <c r="V20" s="197">
        <v>460.173</v>
      </c>
      <c r="W20" s="197">
        <v>460.16800000000001</v>
      </c>
      <c r="X20" s="23"/>
      <c r="Y20" s="198"/>
      <c r="Z20" s="22">
        <f>D20-C20</f>
        <v>5.0000000000011369E-2</v>
      </c>
      <c r="AA20" s="6">
        <f t="shared" si="12"/>
        <v>50.000000000011369</v>
      </c>
    </row>
    <row r="21" spans="1:27" s="49" customFormat="1" ht="9" customHeight="1">
      <c r="A21" s="249"/>
      <c r="B21" s="199"/>
      <c r="C21" s="42"/>
      <c r="D21" s="42"/>
      <c r="E21" s="43"/>
      <c r="F21" s="42"/>
      <c r="G21" s="44"/>
      <c r="H21" s="44"/>
      <c r="I21" s="45"/>
      <c r="J21" s="46"/>
      <c r="K21" s="42"/>
      <c r="L21" s="42"/>
      <c r="M21" s="42"/>
      <c r="N21" s="42"/>
      <c r="O21" s="42"/>
      <c r="P21" s="42"/>
      <c r="Q21" s="42"/>
      <c r="R21" s="42"/>
      <c r="S21" s="42"/>
      <c r="T21" s="42"/>
      <c r="U21" s="42"/>
      <c r="V21" s="42"/>
      <c r="W21" s="42"/>
      <c r="X21" s="47"/>
      <c r="Y21" s="249"/>
    </row>
    <row r="22" spans="1:27" s="6" customFormat="1" ht="27" customHeight="1">
      <c r="A22" s="95">
        <v>20</v>
      </c>
      <c r="B22" s="96"/>
      <c r="C22" s="202">
        <v>256.60000000000002</v>
      </c>
      <c r="D22" s="202">
        <f>C23</f>
        <v>256.64999999999998</v>
      </c>
      <c r="E22" s="99">
        <v>50</v>
      </c>
      <c r="F22" s="567" t="s">
        <v>18</v>
      </c>
      <c r="G22" s="568"/>
      <c r="H22" s="203">
        <v>3.7</v>
      </c>
      <c r="I22" s="101" t="s">
        <v>404</v>
      </c>
      <c r="J22" s="106"/>
      <c r="K22" s="562"/>
      <c r="L22" s="563"/>
      <c r="M22" s="563"/>
      <c r="N22" s="563"/>
      <c r="O22" s="563"/>
      <c r="P22" s="564"/>
      <c r="Q22" s="197">
        <v>5.0000000000000001E-3</v>
      </c>
      <c r="R22" s="203">
        <v>0</v>
      </c>
      <c r="S22" s="202">
        <f t="shared" ref="S22" si="17">Q22+R22</f>
        <v>5.0000000000000001E-3</v>
      </c>
      <c r="T22" s="202">
        <v>456.40300000000002</v>
      </c>
      <c r="U22" s="197">
        <f>T23</f>
        <v>456.39800000000002</v>
      </c>
      <c r="V22" s="197">
        <v>460.10300000000001</v>
      </c>
      <c r="W22" s="197">
        <f>V23</f>
        <v>460.09800000000001</v>
      </c>
      <c r="X22" s="23"/>
      <c r="Y22" s="198"/>
      <c r="Z22" s="22">
        <f>D22-C22</f>
        <v>4.9999999999954525E-2</v>
      </c>
      <c r="AA22" s="6">
        <f t="shared" ref="AA22:AA24" si="18">Z22*1000</f>
        <v>49.999999999954525</v>
      </c>
    </row>
    <row r="23" spans="1:27" s="6" customFormat="1" ht="78" customHeight="1">
      <c r="A23" s="95">
        <v>21</v>
      </c>
      <c r="B23" s="96">
        <v>11</v>
      </c>
      <c r="C23" s="202">
        <v>256.64999999999998</v>
      </c>
      <c r="D23" s="202">
        <f t="shared" ref="D23" si="19">C24</f>
        <v>257.35000000000002</v>
      </c>
      <c r="E23" s="99">
        <v>700</v>
      </c>
      <c r="F23" s="202">
        <v>71.3</v>
      </c>
      <c r="G23" s="203">
        <v>15</v>
      </c>
      <c r="H23" s="203">
        <v>3.7</v>
      </c>
      <c r="I23" s="101" t="s">
        <v>403</v>
      </c>
      <c r="J23" s="203" t="s">
        <v>153</v>
      </c>
      <c r="K23" s="203">
        <v>62.35</v>
      </c>
      <c r="L23" s="202">
        <v>23.273</v>
      </c>
      <c r="M23" s="202">
        <v>2.6789999999999998</v>
      </c>
      <c r="N23" s="202">
        <v>1.929</v>
      </c>
      <c r="O23" s="202">
        <v>1.1619999999999999</v>
      </c>
      <c r="P23" s="202">
        <v>72.462999999999994</v>
      </c>
      <c r="Q23" s="202">
        <v>8.2000000000000003E-2</v>
      </c>
      <c r="R23" s="203">
        <v>0</v>
      </c>
      <c r="S23" s="202">
        <f>Q23+R23</f>
        <v>8.2000000000000003E-2</v>
      </c>
      <c r="T23" s="202">
        <v>456.39800000000002</v>
      </c>
      <c r="U23" s="197">
        <f t="shared" ref="U23" si="20">T24</f>
        <v>456.31599999999997</v>
      </c>
      <c r="V23" s="202">
        <v>460.09800000000001</v>
      </c>
      <c r="W23" s="197">
        <f t="shared" ref="W23" si="21">V24</f>
        <v>460.01600000000002</v>
      </c>
      <c r="X23" s="50" t="s">
        <v>412</v>
      </c>
      <c r="Y23" s="51" t="s">
        <v>406</v>
      </c>
      <c r="Z23" s="22"/>
      <c r="AA23" s="6">
        <f t="shared" si="18"/>
        <v>0</v>
      </c>
    </row>
    <row r="24" spans="1:27" s="6" customFormat="1" ht="27" customHeight="1">
      <c r="A24" s="95">
        <v>22</v>
      </c>
      <c r="B24" s="96" t="s">
        <v>15</v>
      </c>
      <c r="C24" s="202">
        <v>257.35000000000002</v>
      </c>
      <c r="D24" s="202">
        <v>257.39999999999998</v>
      </c>
      <c r="E24" s="99">
        <v>50</v>
      </c>
      <c r="F24" s="567" t="s">
        <v>18</v>
      </c>
      <c r="G24" s="568"/>
      <c r="H24" s="203">
        <f>H23</f>
        <v>3.7</v>
      </c>
      <c r="I24" s="101" t="s">
        <v>404</v>
      </c>
      <c r="J24" s="106"/>
      <c r="K24" s="562"/>
      <c r="L24" s="563"/>
      <c r="M24" s="563"/>
      <c r="N24" s="563"/>
      <c r="O24" s="563"/>
      <c r="P24" s="564"/>
      <c r="Q24" s="197">
        <v>5.0000000000000001E-3</v>
      </c>
      <c r="R24" s="203">
        <v>0</v>
      </c>
      <c r="S24" s="202">
        <f t="shared" ref="S24" si="22">Q24+R24</f>
        <v>5.0000000000000001E-3</v>
      </c>
      <c r="T24" s="202">
        <v>456.31599999999997</v>
      </c>
      <c r="U24" s="197">
        <v>456.31099999999998</v>
      </c>
      <c r="V24" s="197">
        <v>460.01600000000002</v>
      </c>
      <c r="W24" s="197">
        <v>460.01100000000002</v>
      </c>
      <c r="X24" s="23"/>
      <c r="Y24" s="198"/>
      <c r="Z24" s="22">
        <f>D24-C24</f>
        <v>4.9999999999954525E-2</v>
      </c>
      <c r="AA24" s="6">
        <f t="shared" si="18"/>
        <v>49.999999999954525</v>
      </c>
    </row>
    <row r="25" spans="1:27" s="6" customFormat="1" ht="7.5" customHeight="1">
      <c r="A25" s="170"/>
      <c r="B25" s="214"/>
      <c r="C25" s="215"/>
      <c r="D25" s="215"/>
      <c r="E25" s="216"/>
      <c r="F25" s="217"/>
      <c r="G25" s="217"/>
      <c r="H25" s="218"/>
      <c r="I25" s="219"/>
      <c r="J25" s="213"/>
      <c r="K25" s="194"/>
      <c r="L25" s="194"/>
      <c r="M25" s="194"/>
      <c r="N25" s="194"/>
      <c r="O25" s="194"/>
      <c r="P25" s="194"/>
      <c r="Q25" s="194"/>
      <c r="R25" s="212"/>
      <c r="S25" s="211"/>
      <c r="T25" s="211"/>
      <c r="U25" s="194"/>
      <c r="V25" s="194"/>
      <c r="W25" s="194"/>
      <c r="X25" s="78"/>
      <c r="Y25" s="7"/>
      <c r="Z25" s="22"/>
    </row>
    <row r="26" spans="1:27" s="6" customFormat="1" ht="21.75" customHeight="1">
      <c r="A26" s="7"/>
      <c r="B26" s="583" t="s">
        <v>413</v>
      </c>
      <c r="C26" s="583"/>
      <c r="D26" s="583"/>
      <c r="E26" s="583"/>
      <c r="F26" s="583"/>
      <c r="G26" s="583"/>
      <c r="H26" s="583"/>
      <c r="I26" s="583"/>
      <c r="J26" s="82"/>
      <c r="K26" s="201"/>
      <c r="L26" s="201"/>
      <c r="M26" s="201"/>
      <c r="N26" s="201"/>
      <c r="O26" s="201"/>
      <c r="P26" s="201"/>
      <c r="Q26" s="201"/>
      <c r="R26" s="201"/>
      <c r="S26" s="201"/>
      <c r="T26" s="201"/>
      <c r="U26" s="201"/>
      <c r="V26" s="201"/>
      <c r="W26" s="201"/>
      <c r="X26" s="89"/>
    </row>
    <row r="27" spans="1:27" s="6" customFormat="1" ht="55.5" customHeight="1">
      <c r="A27" s="7"/>
      <c r="B27" s="612" t="s">
        <v>415</v>
      </c>
      <c r="C27" s="612"/>
      <c r="D27" s="612"/>
      <c r="E27" s="612"/>
      <c r="F27" s="612"/>
      <c r="G27" s="612"/>
      <c r="H27" s="612"/>
      <c r="I27" s="612"/>
      <c r="J27" s="612"/>
      <c r="K27" s="612"/>
      <c r="L27" s="612"/>
      <c r="M27" s="612"/>
      <c r="N27" s="612"/>
      <c r="O27" s="612"/>
      <c r="P27" s="612"/>
      <c r="Q27" s="612"/>
      <c r="R27" s="612"/>
      <c r="S27" s="612"/>
      <c r="T27" s="612"/>
      <c r="U27" s="612"/>
      <c r="V27" s="612"/>
      <c r="W27" s="612"/>
      <c r="X27" s="612"/>
    </row>
    <row r="28" spans="1:27" s="6" customFormat="1" ht="24.75" customHeight="1">
      <c r="A28" s="7"/>
      <c r="B28" s="612" t="s">
        <v>414</v>
      </c>
      <c r="C28" s="612"/>
      <c r="D28" s="612"/>
      <c r="E28" s="612"/>
      <c r="F28" s="612"/>
      <c r="G28" s="612"/>
      <c r="H28" s="612"/>
      <c r="I28" s="612"/>
      <c r="J28" s="612"/>
      <c r="K28" s="612"/>
      <c r="L28" s="612"/>
      <c r="M28" s="612"/>
      <c r="N28" s="612"/>
      <c r="O28" s="612"/>
      <c r="P28" s="612"/>
      <c r="Q28" s="612"/>
      <c r="R28" s="612"/>
      <c r="S28" s="612"/>
      <c r="T28" s="612"/>
      <c r="U28" s="612"/>
      <c r="V28" s="612"/>
      <c r="W28" s="612"/>
      <c r="X28" s="612"/>
    </row>
    <row r="29" spans="1:27" s="6" customFormat="1" ht="24.75" customHeight="1">
      <c r="A29" s="7"/>
      <c r="B29" s="313"/>
      <c r="C29" s="313"/>
      <c r="D29" s="313"/>
      <c r="E29" s="313"/>
      <c r="F29" s="313"/>
      <c r="G29" s="313"/>
      <c r="H29" s="313"/>
      <c r="I29" s="313"/>
      <c r="J29" s="313"/>
      <c r="K29" s="313"/>
      <c r="L29" s="313"/>
      <c r="M29" s="313"/>
      <c r="N29" s="313"/>
      <c r="O29" s="313"/>
      <c r="P29" s="313"/>
      <c r="Q29" s="313"/>
      <c r="R29" s="313"/>
      <c r="S29" s="313"/>
      <c r="T29" s="313"/>
      <c r="U29" s="313"/>
      <c r="V29" s="313"/>
      <c r="W29" s="313"/>
      <c r="X29" s="313"/>
    </row>
    <row r="30" spans="1:27" s="6" customFormat="1" ht="23.25" customHeight="1">
      <c r="A30" s="7"/>
      <c r="B30" s="17"/>
      <c r="C30" s="566"/>
      <c r="D30" s="566"/>
      <c r="E30" s="566"/>
      <c r="F30" s="566"/>
      <c r="G30" s="16"/>
      <c r="H30" s="10"/>
      <c r="I30" s="30"/>
      <c r="J30" s="11"/>
      <c r="K30" s="66"/>
      <c r="L30" s="194"/>
      <c r="M30" s="561" t="s">
        <v>24</v>
      </c>
      <c r="N30" s="561"/>
      <c r="O30" s="194"/>
      <c r="P30" s="194"/>
      <c r="Q30" s="561" t="s">
        <v>417</v>
      </c>
      <c r="R30" s="561"/>
      <c r="S30" s="561"/>
      <c r="T30" s="561"/>
      <c r="U30" s="66"/>
      <c r="V30" s="66"/>
      <c r="W30" s="66"/>
      <c r="X30" s="12"/>
      <c r="Y30" s="33"/>
    </row>
    <row r="31" spans="1:27" s="6" customFormat="1" ht="32.1" customHeight="1">
      <c r="A31" s="7"/>
      <c r="B31" s="7"/>
      <c r="C31" s="66"/>
      <c r="D31" s="66"/>
      <c r="E31" s="9"/>
      <c r="F31" s="66"/>
      <c r="G31" s="10"/>
      <c r="H31" s="10"/>
      <c r="I31" s="30"/>
      <c r="J31" s="11"/>
      <c r="K31" s="66"/>
      <c r="L31" s="561" t="s">
        <v>416</v>
      </c>
      <c r="M31" s="561"/>
      <c r="N31" s="561"/>
      <c r="O31" s="561"/>
      <c r="P31" s="194"/>
      <c r="Q31" s="561"/>
      <c r="R31" s="561"/>
      <c r="S31" s="561"/>
      <c r="T31" s="561"/>
      <c r="U31" s="66"/>
      <c r="V31" s="66"/>
      <c r="W31" s="66"/>
      <c r="X31" s="12"/>
    </row>
    <row r="32" spans="1:27" s="6" customFormat="1" ht="32.1" customHeight="1">
      <c r="A32" s="7"/>
      <c r="B32" s="7"/>
      <c r="C32" s="66"/>
      <c r="D32" s="66"/>
      <c r="E32" s="9"/>
      <c r="F32" s="66"/>
      <c r="G32" s="10"/>
      <c r="H32" s="10"/>
      <c r="I32" s="30"/>
      <c r="J32" s="11"/>
      <c r="K32" s="66"/>
      <c r="L32" s="561"/>
      <c r="M32" s="561"/>
      <c r="N32" s="561"/>
      <c r="O32" s="561"/>
      <c r="P32" s="194"/>
      <c r="Q32" s="561"/>
      <c r="R32" s="561"/>
      <c r="S32" s="561"/>
      <c r="T32" s="561"/>
      <c r="U32" s="66"/>
      <c r="V32" s="66"/>
      <c r="W32" s="66"/>
      <c r="X32" s="12"/>
    </row>
    <row r="33" spans="1:24" s="6" customFormat="1" ht="9" customHeight="1">
      <c r="A33" s="7"/>
      <c r="B33" s="7"/>
      <c r="C33" s="66"/>
      <c r="D33" s="66"/>
      <c r="E33" s="9"/>
      <c r="F33" s="66"/>
      <c r="G33" s="10"/>
      <c r="H33" s="10"/>
      <c r="I33" s="66"/>
      <c r="J33" s="11" t="s">
        <v>22</v>
      </c>
      <c r="K33" s="66"/>
      <c r="L33" s="194"/>
      <c r="M33" s="194"/>
      <c r="N33" s="194"/>
      <c r="O33" s="194"/>
      <c r="P33" s="194"/>
      <c r="Q33" s="561"/>
      <c r="R33" s="561"/>
      <c r="S33" s="561"/>
      <c r="T33" s="561"/>
      <c r="U33" s="66"/>
      <c r="V33" s="66"/>
      <c r="W33" s="66"/>
      <c r="X33" s="12"/>
    </row>
    <row r="34" spans="1:24" s="6" customFormat="1" ht="32.1" customHeight="1">
      <c r="A34" s="7"/>
      <c r="B34" s="7"/>
      <c r="C34" s="66"/>
      <c r="D34" s="66"/>
      <c r="E34" s="9"/>
      <c r="F34" s="66"/>
      <c r="G34" s="10"/>
      <c r="H34" s="10"/>
      <c r="I34" s="66"/>
      <c r="J34" s="11" t="s">
        <v>15</v>
      </c>
      <c r="K34" s="66"/>
      <c r="L34" s="66"/>
      <c r="M34" s="66"/>
      <c r="N34" s="66"/>
      <c r="O34" s="66"/>
      <c r="P34" s="66"/>
      <c r="Q34" s="66"/>
      <c r="R34" s="66"/>
      <c r="S34" s="66"/>
      <c r="T34" s="66"/>
      <c r="U34" s="66"/>
      <c r="V34" s="66"/>
      <c r="W34" s="66"/>
      <c r="X34" s="12"/>
    </row>
    <row r="35" spans="1:24" s="6" customFormat="1" ht="32.1" customHeight="1">
      <c r="A35" s="7"/>
      <c r="B35" s="7"/>
      <c r="C35" s="66"/>
      <c r="D35" s="66"/>
      <c r="E35" s="9"/>
      <c r="F35" s="66"/>
      <c r="G35" s="10"/>
      <c r="H35" s="10"/>
      <c r="I35" s="66"/>
      <c r="J35" s="11"/>
      <c r="K35" s="66"/>
      <c r="L35" s="66"/>
      <c r="M35" s="66"/>
      <c r="N35" s="66"/>
      <c r="O35" s="66"/>
      <c r="P35" s="66"/>
      <c r="Q35" s="66"/>
      <c r="R35" s="66"/>
      <c r="S35" s="66"/>
      <c r="T35" s="66"/>
      <c r="U35" s="66"/>
      <c r="V35" s="66"/>
      <c r="W35" s="66"/>
      <c r="X35" s="12"/>
    </row>
    <row r="36" spans="1:24" s="6" customFormat="1" ht="32.1" customHeight="1">
      <c r="A36" s="7"/>
      <c r="B36" s="7"/>
      <c r="C36" s="66"/>
      <c r="D36" s="66"/>
      <c r="E36" s="9"/>
      <c r="F36" s="66"/>
      <c r="G36" s="10"/>
      <c r="H36" s="10"/>
      <c r="I36" s="66"/>
      <c r="J36" s="11"/>
      <c r="K36" s="66"/>
      <c r="L36" s="66"/>
      <c r="M36" s="66"/>
      <c r="N36" s="66"/>
      <c r="O36" s="66"/>
      <c r="P36" s="66"/>
      <c r="Q36" s="66"/>
      <c r="R36" s="66"/>
      <c r="S36" s="66"/>
      <c r="T36" s="66"/>
      <c r="U36" s="66"/>
      <c r="V36" s="66"/>
      <c r="W36" s="66"/>
      <c r="X36" s="12"/>
    </row>
    <row r="37" spans="1:24" s="6" customFormat="1" ht="32.1" customHeight="1">
      <c r="A37" s="7"/>
      <c r="B37" s="7"/>
      <c r="C37" s="66"/>
      <c r="D37" s="66"/>
      <c r="E37" s="9"/>
      <c r="F37" s="66"/>
      <c r="G37" s="10"/>
      <c r="H37" s="10"/>
      <c r="I37" s="66"/>
      <c r="J37" s="11"/>
      <c r="K37" s="66"/>
      <c r="L37" s="66"/>
      <c r="M37" s="66"/>
      <c r="N37" s="66"/>
      <c r="O37" s="66"/>
      <c r="P37" s="66"/>
      <c r="Q37" s="66"/>
      <c r="R37" s="66"/>
      <c r="S37" s="66"/>
      <c r="T37" s="66"/>
      <c r="U37" s="66"/>
      <c r="V37" s="66"/>
      <c r="W37" s="66"/>
      <c r="X37" s="12"/>
    </row>
    <row r="38" spans="1:24" s="6" customFormat="1" ht="32.1" customHeight="1">
      <c r="A38" s="7"/>
      <c r="B38" s="7"/>
      <c r="C38" s="66"/>
      <c r="D38" s="66"/>
      <c r="E38" s="9"/>
      <c r="F38" s="66"/>
      <c r="G38" s="10"/>
      <c r="H38" s="10"/>
      <c r="I38" s="66"/>
      <c r="J38" s="11"/>
      <c r="K38" s="66"/>
      <c r="L38" s="66"/>
      <c r="M38" s="66"/>
      <c r="N38" s="66"/>
      <c r="O38" s="66" t="s">
        <v>15</v>
      </c>
      <c r="P38" s="66"/>
      <c r="Q38" s="66"/>
      <c r="R38" s="66"/>
      <c r="S38" s="66"/>
      <c r="T38" s="66"/>
      <c r="U38" s="66"/>
      <c r="V38" s="66"/>
      <c r="W38" s="66"/>
      <c r="X38" s="12"/>
    </row>
    <row r="39" spans="1:24" s="6" customFormat="1" ht="32.1" customHeight="1">
      <c r="A39" s="7"/>
      <c r="B39" s="7"/>
      <c r="C39" s="66"/>
      <c r="D39" s="66"/>
      <c r="E39" s="9"/>
      <c r="F39" s="66"/>
      <c r="G39" s="10"/>
      <c r="H39" s="10"/>
      <c r="I39" s="66"/>
      <c r="J39" s="11"/>
      <c r="K39" s="66"/>
      <c r="L39" s="66"/>
      <c r="M39" s="66"/>
      <c r="N39" s="66"/>
      <c r="O39" s="66"/>
      <c r="P39" s="66"/>
      <c r="Q39" s="66"/>
      <c r="R39" s="66"/>
      <c r="S39" s="66"/>
      <c r="T39" s="66"/>
      <c r="U39" s="66"/>
      <c r="V39" s="66"/>
      <c r="W39" s="66"/>
      <c r="X39" s="12"/>
    </row>
    <row r="40" spans="1:24" s="6" customFormat="1" ht="32.1" customHeight="1">
      <c r="A40" s="7"/>
      <c r="B40" s="7"/>
      <c r="C40" s="66"/>
      <c r="D40" s="66"/>
      <c r="E40" s="9"/>
      <c r="F40" s="66"/>
      <c r="G40" s="10"/>
      <c r="H40" s="10"/>
      <c r="I40" s="66"/>
      <c r="J40" s="11"/>
      <c r="K40" s="66"/>
      <c r="L40" s="66"/>
      <c r="M40" s="66"/>
      <c r="N40" s="66"/>
      <c r="O40" s="66"/>
      <c r="P40" s="66"/>
      <c r="Q40" s="66"/>
      <c r="R40" s="66"/>
      <c r="S40" s="66"/>
      <c r="T40" s="66"/>
      <c r="U40" s="66"/>
      <c r="V40" s="66"/>
      <c r="W40" s="66"/>
      <c r="X40" s="12"/>
    </row>
    <row r="41" spans="1:24" s="6" customFormat="1" ht="32.1" customHeight="1">
      <c r="A41" s="7"/>
      <c r="B41" s="7"/>
      <c r="C41" s="66"/>
      <c r="D41" s="66"/>
      <c r="E41" s="9"/>
      <c r="F41" s="66"/>
      <c r="G41" s="10"/>
      <c r="H41" s="10"/>
      <c r="I41" s="66"/>
      <c r="J41" s="11"/>
      <c r="K41" s="66"/>
      <c r="L41" s="66"/>
      <c r="M41" s="66"/>
      <c r="N41" s="66"/>
      <c r="O41" s="66"/>
      <c r="P41" s="66"/>
      <c r="Q41" s="66"/>
      <c r="R41" s="66"/>
      <c r="S41" s="66"/>
      <c r="T41" s="66"/>
      <c r="U41" s="66"/>
      <c r="V41" s="66"/>
      <c r="W41" s="66"/>
      <c r="X41" s="12"/>
    </row>
    <row r="42" spans="1:24" s="6" customFormat="1" ht="32.1" customHeight="1">
      <c r="A42" s="7"/>
      <c r="B42" s="7"/>
      <c r="C42" s="66"/>
      <c r="D42" s="66"/>
      <c r="E42" s="9"/>
      <c r="F42" s="66"/>
      <c r="G42" s="10"/>
      <c r="H42" s="10"/>
      <c r="I42" s="66"/>
      <c r="J42" s="11"/>
      <c r="K42" s="66"/>
      <c r="L42" s="66"/>
      <c r="M42" s="66"/>
      <c r="N42" s="66"/>
      <c r="O42" s="66"/>
      <c r="P42" s="66"/>
      <c r="Q42" s="66"/>
      <c r="R42" s="66"/>
      <c r="S42" s="66"/>
      <c r="T42" s="66"/>
      <c r="U42" s="66"/>
      <c r="V42" s="66"/>
      <c r="W42" s="66"/>
      <c r="X42" s="12"/>
    </row>
    <row r="43" spans="1:24" s="6" customFormat="1" ht="32.1" customHeight="1">
      <c r="A43" s="7"/>
      <c r="B43" s="7"/>
      <c r="C43" s="66"/>
      <c r="D43" s="66"/>
      <c r="E43" s="9"/>
      <c r="F43" s="66"/>
      <c r="G43" s="10"/>
      <c r="H43" s="10"/>
      <c r="I43" s="66"/>
      <c r="J43" s="11"/>
      <c r="K43" s="66"/>
      <c r="L43" s="66"/>
      <c r="M43" s="66"/>
      <c r="N43" s="66"/>
      <c r="O43" s="66"/>
      <c r="P43" s="66"/>
      <c r="Q43" s="66"/>
      <c r="R43" s="66"/>
      <c r="S43" s="66"/>
      <c r="T43" s="66"/>
      <c r="U43" s="66"/>
      <c r="V43" s="66"/>
      <c r="W43" s="66"/>
      <c r="X43" s="12"/>
    </row>
    <row r="44" spans="1:24" s="6" customFormat="1" ht="32.1" customHeight="1">
      <c r="A44" s="7"/>
      <c r="B44" s="7"/>
      <c r="C44" s="66"/>
      <c r="D44" s="66"/>
      <c r="E44" s="9"/>
      <c r="F44" s="66"/>
      <c r="G44" s="10"/>
      <c r="H44" s="10"/>
      <c r="I44" s="66"/>
      <c r="J44" s="11"/>
      <c r="K44" s="66"/>
      <c r="L44" s="66"/>
      <c r="M44" s="66"/>
      <c r="N44" s="66"/>
      <c r="O44" s="66"/>
      <c r="P44" s="66"/>
      <c r="Q44" s="66"/>
      <c r="R44" s="66"/>
      <c r="S44" s="66"/>
      <c r="T44" s="66"/>
      <c r="U44" s="66"/>
      <c r="V44" s="66"/>
      <c r="W44" s="66"/>
      <c r="X44" s="12"/>
    </row>
    <row r="45" spans="1:24" s="6" customFormat="1" ht="32.1" customHeight="1">
      <c r="A45" s="7"/>
      <c r="B45" s="7"/>
      <c r="C45" s="66"/>
      <c r="D45" s="66"/>
      <c r="E45" s="9"/>
      <c r="F45" s="66"/>
      <c r="G45" s="10"/>
      <c r="H45" s="10"/>
      <c r="I45" s="66"/>
      <c r="J45" s="11"/>
      <c r="K45" s="66"/>
      <c r="L45" s="66"/>
      <c r="M45" s="66"/>
      <c r="N45" s="66"/>
      <c r="O45" s="66"/>
      <c r="P45" s="66"/>
      <c r="Q45" s="66"/>
      <c r="R45" s="66"/>
      <c r="S45" s="66"/>
      <c r="T45" s="66"/>
      <c r="U45" s="66"/>
      <c r="V45" s="66"/>
      <c r="W45" s="66"/>
      <c r="X45" s="12"/>
    </row>
  </sheetData>
  <mergeCells count="39">
    <mergeCell ref="B27:X27"/>
    <mergeCell ref="B28:X28"/>
    <mergeCell ref="C30:F30"/>
    <mergeCell ref="M30:N30"/>
    <mergeCell ref="Q30:T33"/>
    <mergeCell ref="L31:O32"/>
    <mergeCell ref="F15:G15"/>
    <mergeCell ref="K15:P15"/>
    <mergeCell ref="A17:Y17"/>
    <mergeCell ref="F18:G18"/>
    <mergeCell ref="K18:P18"/>
    <mergeCell ref="F20:G20"/>
    <mergeCell ref="K20:P20"/>
    <mergeCell ref="F22:G22"/>
    <mergeCell ref="K22:P22"/>
    <mergeCell ref="F24:G24"/>
    <mergeCell ref="K24:P24"/>
    <mergeCell ref="B26:I26"/>
    <mergeCell ref="V6:W6"/>
    <mergeCell ref="X6:Y7"/>
    <mergeCell ref="F11:G11"/>
    <mergeCell ref="K11:P11"/>
    <mergeCell ref="A12:Y12"/>
    <mergeCell ref="Q6:S6"/>
    <mergeCell ref="T6:U6"/>
    <mergeCell ref="F13:G13"/>
    <mergeCell ref="K13:P13"/>
    <mergeCell ref="F9:G9"/>
    <mergeCell ref="K9:P9"/>
    <mergeCell ref="A6:A7"/>
    <mergeCell ref="B6:B7"/>
    <mergeCell ref="C6:E6"/>
    <mergeCell ref="F6:P6"/>
    <mergeCell ref="A1:Y1"/>
    <mergeCell ref="A2:Y2"/>
    <mergeCell ref="A3:Y3"/>
    <mergeCell ref="A4:Y4"/>
    <mergeCell ref="A5:G5"/>
    <mergeCell ref="X5:Y5"/>
  </mergeCells>
  <printOptions horizontalCentered="1"/>
  <pageMargins left="0.39370078740157483" right="0.27559055118110237" top="0.39370078740157483" bottom="0.11811023622047245" header="0" footer="0"/>
  <pageSetup paperSize="9" scale="55" orientation="landscape" errors="blank" verticalDpi="360" r:id="rId1"/>
  <headerFooter alignWithMargins="0"/>
</worksheet>
</file>

<file path=xl/worksheets/sheet8.xml><?xml version="1.0" encoding="utf-8"?>
<worksheet xmlns="http://schemas.openxmlformats.org/spreadsheetml/2006/main" xmlns:r="http://schemas.openxmlformats.org/officeDocument/2006/relationships">
  <sheetPr>
    <tabColor rgb="FF00B050"/>
  </sheetPr>
  <dimension ref="A1:AC31"/>
  <sheetViews>
    <sheetView view="pageBreakPreview" zoomScale="70" zoomScaleSheetLayoutView="70" workbookViewId="0">
      <selection activeCell="U22" sqref="U22"/>
    </sheetView>
  </sheetViews>
  <sheetFormatPr defaultColWidth="9.140625" defaultRowHeight="12.75"/>
  <cols>
    <col min="1" max="1" width="4.42578125" style="1" customWidth="1"/>
    <col min="2" max="2" width="8" style="1" customWidth="1"/>
    <col min="3" max="3" width="10.5703125" style="14" customWidth="1"/>
    <col min="4" max="4" width="11.140625" style="14" customWidth="1"/>
    <col min="5" max="5" width="10.85546875" style="14" customWidth="1"/>
    <col min="6" max="6" width="12.140625" style="1" customWidth="1"/>
    <col min="7" max="7" width="7.85546875" style="1" customWidth="1"/>
    <col min="8" max="8" width="7.42578125" style="1" customWidth="1"/>
    <col min="9" max="9" width="11" style="1" customWidth="1"/>
    <col min="10" max="10" width="9.28515625" style="1" customWidth="1"/>
    <col min="11" max="11" width="8.5703125" style="1" customWidth="1"/>
    <col min="12" max="12" width="9" style="1" customWidth="1"/>
    <col min="13" max="13" width="8.140625" style="1" customWidth="1"/>
    <col min="14" max="14" width="7.5703125" style="1" customWidth="1"/>
    <col min="15" max="15" width="10.42578125" style="1" customWidth="1"/>
    <col min="16" max="16" width="12.28515625" style="1" customWidth="1"/>
    <col min="17" max="17" width="9.85546875" style="1" customWidth="1"/>
    <col min="18" max="18" width="12.7109375" style="1" customWidth="1"/>
    <col min="19" max="19" width="8" style="1" customWidth="1"/>
    <col min="20" max="23" width="10.5703125" style="1" customWidth="1"/>
    <col min="24" max="24" width="25" style="1" customWidth="1"/>
    <col min="25" max="16384" width="9.140625" style="1"/>
  </cols>
  <sheetData>
    <row r="1" spans="1:29"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9"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9" s="15" customFormat="1" ht="15.75" customHeight="1">
      <c r="A3" s="570" t="s">
        <v>61</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9" s="3" customFormat="1" ht="21.95" customHeight="1">
      <c r="A4" s="572" t="s">
        <v>64</v>
      </c>
      <c r="B4" s="572"/>
      <c r="C4" s="572"/>
      <c r="D4" s="572"/>
      <c r="E4" s="572"/>
      <c r="F4" s="572"/>
      <c r="G4" s="572"/>
      <c r="H4" s="572"/>
      <c r="I4" s="572"/>
      <c r="J4" s="572"/>
      <c r="K4" s="572"/>
      <c r="L4" s="572"/>
      <c r="M4" s="572"/>
      <c r="N4" s="572"/>
      <c r="O4" s="572"/>
      <c r="P4" s="572"/>
      <c r="Q4" s="572"/>
      <c r="R4" s="572"/>
      <c r="S4" s="572"/>
      <c r="T4" s="572"/>
      <c r="U4" s="572"/>
      <c r="V4" s="572"/>
      <c r="W4" s="572"/>
      <c r="X4" s="572"/>
    </row>
    <row r="5" spans="1:29" s="3" customFormat="1" ht="17.25" customHeight="1">
      <c r="A5" s="586"/>
      <c r="B5" s="586"/>
      <c r="C5" s="586"/>
      <c r="D5" s="586"/>
      <c r="E5" s="586"/>
      <c r="F5" s="586"/>
      <c r="G5" s="586"/>
      <c r="H5" s="20"/>
      <c r="I5" s="20"/>
      <c r="J5" s="20"/>
      <c r="K5" s="20"/>
      <c r="L5" s="20"/>
      <c r="M5" s="20"/>
      <c r="N5" s="20"/>
      <c r="O5" s="20"/>
      <c r="P5" s="20"/>
      <c r="Q5" s="20"/>
      <c r="R5" s="20"/>
      <c r="S5" s="20"/>
      <c r="T5" s="20"/>
      <c r="U5" s="20"/>
      <c r="V5" s="20"/>
      <c r="W5" s="20"/>
      <c r="X5" s="20"/>
    </row>
    <row r="6" spans="1:29" s="4" customFormat="1" ht="34.5" customHeight="1">
      <c r="A6" s="602" t="s">
        <v>0</v>
      </c>
      <c r="B6" s="602" t="s">
        <v>28</v>
      </c>
      <c r="C6" s="602" t="s">
        <v>1</v>
      </c>
      <c r="D6" s="602"/>
      <c r="E6" s="602"/>
      <c r="F6" s="602" t="s">
        <v>2</v>
      </c>
      <c r="G6" s="602"/>
      <c r="H6" s="602"/>
      <c r="I6" s="602"/>
      <c r="J6" s="602"/>
      <c r="K6" s="602"/>
      <c r="L6" s="602"/>
      <c r="M6" s="602"/>
      <c r="N6" s="602"/>
      <c r="O6" s="602"/>
      <c r="P6" s="602"/>
      <c r="Q6" s="602" t="s">
        <v>37</v>
      </c>
      <c r="R6" s="602"/>
      <c r="S6" s="602"/>
      <c r="T6" s="613" t="s">
        <v>451</v>
      </c>
      <c r="U6" s="613"/>
      <c r="V6" s="613" t="s">
        <v>3</v>
      </c>
      <c r="W6" s="613"/>
      <c r="X6" s="613" t="s">
        <v>4</v>
      </c>
    </row>
    <row r="7" spans="1:29" s="4" customFormat="1" ht="50.25" customHeight="1">
      <c r="A7" s="594"/>
      <c r="B7" s="594"/>
      <c r="C7" s="126" t="s">
        <v>29</v>
      </c>
      <c r="D7" s="126" t="s">
        <v>265</v>
      </c>
      <c r="E7" s="126" t="s">
        <v>6</v>
      </c>
      <c r="F7" s="126" t="s">
        <v>7</v>
      </c>
      <c r="G7" s="126" t="s">
        <v>27</v>
      </c>
      <c r="H7" s="136" t="s">
        <v>282</v>
      </c>
      <c r="I7" s="137" t="s">
        <v>9</v>
      </c>
      <c r="J7" s="126" t="s">
        <v>10</v>
      </c>
      <c r="K7" s="137" t="s">
        <v>11</v>
      </c>
      <c r="L7" s="137" t="s">
        <v>12</v>
      </c>
      <c r="M7" s="137" t="s">
        <v>17</v>
      </c>
      <c r="N7" s="137" t="s">
        <v>13</v>
      </c>
      <c r="O7" s="137" t="s">
        <v>26</v>
      </c>
      <c r="P7" s="126" t="s">
        <v>14</v>
      </c>
      <c r="Q7" s="126" t="s">
        <v>35</v>
      </c>
      <c r="R7" s="126" t="s">
        <v>30</v>
      </c>
      <c r="S7" s="126" t="s">
        <v>25</v>
      </c>
      <c r="T7" s="137" t="s">
        <v>287</v>
      </c>
      <c r="U7" s="137" t="s">
        <v>301</v>
      </c>
      <c r="V7" s="137" t="s">
        <v>302</v>
      </c>
      <c r="W7" s="137" t="s">
        <v>290</v>
      </c>
      <c r="X7" s="592"/>
    </row>
    <row r="8" spans="1:29" s="4" customFormat="1" ht="25.5" customHeight="1">
      <c r="A8" s="94">
        <v>1</v>
      </c>
      <c r="B8" s="94"/>
      <c r="C8" s="94">
        <v>2</v>
      </c>
      <c r="D8" s="94">
        <v>3</v>
      </c>
      <c r="E8" s="94">
        <v>4</v>
      </c>
      <c r="F8" s="94">
        <v>5</v>
      </c>
      <c r="G8" s="94">
        <v>6</v>
      </c>
      <c r="H8" s="94">
        <v>7</v>
      </c>
      <c r="I8" s="94">
        <v>8</v>
      </c>
      <c r="J8" s="94">
        <v>9</v>
      </c>
      <c r="K8" s="94">
        <v>10</v>
      </c>
      <c r="L8" s="94">
        <v>11</v>
      </c>
      <c r="M8" s="94">
        <v>12</v>
      </c>
      <c r="N8" s="94">
        <v>13</v>
      </c>
      <c r="O8" s="94">
        <v>14</v>
      </c>
      <c r="P8" s="94">
        <v>15</v>
      </c>
      <c r="Q8" s="94">
        <v>16</v>
      </c>
      <c r="R8" s="94">
        <v>17</v>
      </c>
      <c r="S8" s="94">
        <v>18</v>
      </c>
      <c r="T8" s="94">
        <v>19</v>
      </c>
      <c r="U8" s="94">
        <v>20</v>
      </c>
      <c r="V8" s="94">
        <v>21</v>
      </c>
      <c r="W8" s="94">
        <v>22</v>
      </c>
      <c r="X8" s="36">
        <v>23</v>
      </c>
      <c r="Y8" s="22" t="e">
        <f>#REF!-#REF!</f>
        <v>#REF!</v>
      </c>
      <c r="Z8" s="6" t="e">
        <f>Y8*1000</f>
        <v>#REF!</v>
      </c>
    </row>
    <row r="9" spans="1:29" s="6" customFormat="1" ht="34.5" customHeight="1">
      <c r="A9" s="95">
        <v>1</v>
      </c>
      <c r="B9" s="96"/>
      <c r="C9" s="97">
        <v>258.8</v>
      </c>
      <c r="D9" s="97">
        <v>258.85000000000002</v>
      </c>
      <c r="E9" s="99">
        <v>50</v>
      </c>
      <c r="F9" s="578" t="s">
        <v>18</v>
      </c>
      <c r="G9" s="579"/>
      <c r="H9" s="100">
        <v>3.7</v>
      </c>
      <c r="I9" s="104" t="s">
        <v>248</v>
      </c>
      <c r="J9" s="578"/>
      <c r="K9" s="580"/>
      <c r="L9" s="580"/>
      <c r="M9" s="580"/>
      <c r="N9" s="580"/>
      <c r="O9" s="580"/>
      <c r="P9" s="579"/>
      <c r="Q9" s="97">
        <v>4.0000000000000001E-3</v>
      </c>
      <c r="R9" s="100">
        <v>0</v>
      </c>
      <c r="S9" s="97">
        <v>3.0000000000000001E-3</v>
      </c>
      <c r="T9" s="97">
        <v>456.19400000000002</v>
      </c>
      <c r="U9" s="97">
        <v>456.19</v>
      </c>
      <c r="V9" s="97">
        <v>459.89400000000001</v>
      </c>
      <c r="W9" s="97">
        <v>459.89</v>
      </c>
      <c r="X9" s="26"/>
      <c r="Y9" s="22">
        <f t="shared" ref="Y9:Y10" si="0">D10-C10</f>
        <v>0.32499999999998863</v>
      </c>
      <c r="Z9" s="6">
        <f t="shared" ref="Z9:Z11" si="1">Y9*1000</f>
        <v>324.99999999998863</v>
      </c>
      <c r="AC9" s="32"/>
    </row>
    <row r="10" spans="1:29" s="6" customFormat="1" ht="27.75" customHeight="1">
      <c r="A10" s="94">
        <v>2</v>
      </c>
      <c r="B10" s="96">
        <v>1</v>
      </c>
      <c r="C10" s="97">
        <f>D9</f>
        <v>258.85000000000002</v>
      </c>
      <c r="D10" s="97">
        <v>259.17500000000001</v>
      </c>
      <c r="E10" s="99">
        <f t="shared" ref="E10" si="2">Z9</f>
        <v>324.99999999998863</v>
      </c>
      <c r="F10" s="97">
        <v>71.3</v>
      </c>
      <c r="G10" s="100">
        <v>15</v>
      </c>
      <c r="H10" s="100">
        <f>H9</f>
        <v>3.7</v>
      </c>
      <c r="I10" s="104" t="s">
        <v>247</v>
      </c>
      <c r="J10" s="100" t="s">
        <v>66</v>
      </c>
      <c r="K10" s="107">
        <v>76.040000000000006</v>
      </c>
      <c r="L10" s="105">
        <v>28.341000000000001</v>
      </c>
      <c r="M10" s="105">
        <v>2.6829999999999998</v>
      </c>
      <c r="N10" s="105">
        <v>1.931</v>
      </c>
      <c r="O10" s="105">
        <v>0.94099999999999995</v>
      </c>
      <c r="P10" s="105">
        <v>71.533000000000001</v>
      </c>
      <c r="Q10" s="105">
        <v>2.3E-2</v>
      </c>
      <c r="R10" s="100">
        <v>0</v>
      </c>
      <c r="S10" s="97">
        <f t="shared" ref="S10:S11" si="3">Q10+R10</f>
        <v>2.3E-2</v>
      </c>
      <c r="T10" s="97">
        <f>U9</f>
        <v>456.19</v>
      </c>
      <c r="U10" s="97">
        <v>456.16699999999997</v>
      </c>
      <c r="V10" s="105">
        <f>W9</f>
        <v>459.89</v>
      </c>
      <c r="W10" s="105">
        <v>459.86700000000002</v>
      </c>
      <c r="X10" s="27"/>
      <c r="Y10" s="22" t="e">
        <f t="shared" si="0"/>
        <v>#VALUE!</v>
      </c>
      <c r="Z10" s="6" t="e">
        <f t="shared" si="1"/>
        <v>#VALUE!</v>
      </c>
    </row>
    <row r="11" spans="1:29" s="6" customFormat="1" ht="77.25" customHeight="1">
      <c r="A11" s="95">
        <v>3</v>
      </c>
      <c r="B11" s="96"/>
      <c r="C11" s="97">
        <f>D10</f>
        <v>259.17500000000001</v>
      </c>
      <c r="D11" s="97" t="s">
        <v>65</v>
      </c>
      <c r="E11" s="99">
        <v>50</v>
      </c>
      <c r="F11" s="132" t="s">
        <v>18</v>
      </c>
      <c r="G11" s="133" t="s">
        <v>256</v>
      </c>
      <c r="H11" s="100">
        <f>H10</f>
        <v>3.7</v>
      </c>
      <c r="I11" s="104" t="s">
        <v>257</v>
      </c>
      <c r="J11" s="567"/>
      <c r="K11" s="581"/>
      <c r="L11" s="581"/>
      <c r="M11" s="581"/>
      <c r="N11" s="581"/>
      <c r="O11" s="581"/>
      <c r="P11" s="568"/>
      <c r="Q11" s="105">
        <v>4.0000000000000001E-3</v>
      </c>
      <c r="R11" s="100">
        <v>0</v>
      </c>
      <c r="S11" s="97">
        <f t="shared" si="3"/>
        <v>4.0000000000000001E-3</v>
      </c>
      <c r="T11" s="97">
        <f>U10</f>
        <v>456.16699999999997</v>
      </c>
      <c r="U11" s="105">
        <v>456.16300000000001</v>
      </c>
      <c r="V11" s="105">
        <f>W10</f>
        <v>459.86700000000002</v>
      </c>
      <c r="W11" s="105">
        <v>459.863</v>
      </c>
      <c r="X11" s="23" t="s">
        <v>67</v>
      </c>
      <c r="Y11" s="22" t="e">
        <f>#REF!-#REF!</f>
        <v>#REF!</v>
      </c>
      <c r="Z11" s="6" t="e">
        <f t="shared" si="1"/>
        <v>#REF!</v>
      </c>
    </row>
    <row r="12" spans="1:29" s="6" customFormat="1" ht="21.75" customHeight="1">
      <c r="A12" s="7"/>
      <c r="B12" s="582" t="s">
        <v>303</v>
      </c>
      <c r="C12" s="582"/>
      <c r="D12" s="582"/>
      <c r="E12" s="582"/>
      <c r="F12" s="582"/>
      <c r="G12" s="582"/>
      <c r="H12" s="582"/>
      <c r="I12" s="582"/>
      <c r="J12" s="82"/>
      <c r="K12" s="201"/>
      <c r="L12" s="201"/>
      <c r="M12" s="201"/>
      <c r="N12" s="201"/>
      <c r="O12" s="201"/>
      <c r="P12" s="201"/>
      <c r="Q12" s="201"/>
      <c r="R12" s="201"/>
      <c r="S12" s="201"/>
      <c r="T12" s="201"/>
      <c r="U12" s="201"/>
      <c r="V12" s="201"/>
      <c r="W12" s="201"/>
      <c r="X12" s="89"/>
    </row>
    <row r="13" spans="1:29" s="6" customFormat="1" ht="45" customHeight="1">
      <c r="A13" s="7"/>
      <c r="B13" s="583" t="s">
        <v>298</v>
      </c>
      <c r="C13" s="583"/>
      <c r="D13" s="583"/>
      <c r="E13" s="583"/>
      <c r="F13" s="583"/>
      <c r="G13" s="583"/>
      <c r="H13" s="583"/>
      <c r="I13" s="583"/>
      <c r="J13" s="583"/>
      <c r="K13" s="583"/>
      <c r="L13" s="583"/>
      <c r="M13" s="583"/>
      <c r="N13" s="583"/>
      <c r="O13" s="583"/>
      <c r="P13" s="583"/>
      <c r="Q13" s="583"/>
      <c r="R13" s="583"/>
      <c r="S13" s="583"/>
      <c r="T13" s="583"/>
      <c r="U13" s="583"/>
      <c r="V13" s="583"/>
      <c r="W13" s="583"/>
      <c r="X13" s="583"/>
    </row>
    <row r="14" spans="1:29" s="6" customFormat="1" ht="32.25" customHeight="1">
      <c r="A14" s="7"/>
      <c r="B14" s="583" t="s">
        <v>68</v>
      </c>
      <c r="C14" s="583"/>
      <c r="D14" s="583"/>
      <c r="E14" s="583"/>
      <c r="F14" s="583"/>
      <c r="G14" s="583"/>
      <c r="H14" s="583"/>
      <c r="I14" s="583"/>
      <c r="J14" s="583"/>
      <c r="K14" s="583"/>
      <c r="L14" s="583"/>
      <c r="M14" s="583"/>
      <c r="N14" s="583"/>
      <c r="O14" s="583"/>
      <c r="P14" s="583"/>
      <c r="Q14" s="583"/>
      <c r="R14" s="583"/>
      <c r="S14" s="583"/>
      <c r="T14" s="583"/>
      <c r="U14" s="583"/>
      <c r="V14" s="583"/>
      <c r="W14" s="583"/>
      <c r="X14" s="583"/>
    </row>
    <row r="15" spans="1:29" s="6" customFormat="1" ht="17.25" customHeight="1">
      <c r="A15" s="7"/>
      <c r="B15" s="123"/>
      <c r="C15" s="123"/>
      <c r="D15" s="123"/>
      <c r="E15" s="123"/>
      <c r="F15" s="123"/>
      <c r="G15" s="123"/>
      <c r="H15" s="123"/>
      <c r="I15" s="123"/>
      <c r="J15" s="123"/>
      <c r="K15" s="123"/>
      <c r="L15" s="123"/>
      <c r="M15" s="123"/>
      <c r="N15" s="123"/>
      <c r="O15" s="123"/>
      <c r="P15" s="123"/>
      <c r="Q15" s="123"/>
      <c r="R15" s="123"/>
      <c r="S15" s="123"/>
      <c r="T15" s="123"/>
      <c r="U15" s="123"/>
      <c r="V15" s="123"/>
      <c r="W15" s="123"/>
      <c r="X15" s="123"/>
    </row>
    <row r="16" spans="1:29" s="6" customFormat="1" ht="31.5" customHeight="1">
      <c r="A16" s="7"/>
      <c r="B16" s="17"/>
      <c r="C16" s="566"/>
      <c r="D16" s="566"/>
      <c r="E16" s="566"/>
      <c r="F16" s="566"/>
      <c r="G16" s="16"/>
      <c r="H16" s="10"/>
      <c r="I16" s="30"/>
      <c r="J16" s="11"/>
      <c r="K16" s="37"/>
      <c r="L16" s="16"/>
      <c r="M16" s="577" t="s">
        <v>24</v>
      </c>
      <c r="N16" s="577"/>
      <c r="O16" s="16"/>
      <c r="P16" s="16"/>
      <c r="Q16" s="577" t="s">
        <v>299</v>
      </c>
      <c r="R16" s="577"/>
      <c r="S16" s="577"/>
      <c r="T16" s="577"/>
      <c r="U16" s="37"/>
      <c r="V16" s="37"/>
      <c r="W16" s="37"/>
      <c r="X16" s="12"/>
    </row>
    <row r="17" spans="1:24" s="6" customFormat="1" ht="32.1" customHeight="1">
      <c r="A17" s="7"/>
      <c r="B17" s="7"/>
      <c r="C17" s="37"/>
      <c r="D17" s="37"/>
      <c r="E17" s="9"/>
      <c r="F17" s="37"/>
      <c r="G17" s="10"/>
      <c r="H17" s="10"/>
      <c r="I17" s="30"/>
      <c r="J17" s="11"/>
      <c r="K17" s="37"/>
      <c r="L17" s="577" t="s">
        <v>300</v>
      </c>
      <c r="M17" s="577"/>
      <c r="N17" s="577"/>
      <c r="O17" s="577"/>
      <c r="P17" s="16"/>
      <c r="Q17" s="577"/>
      <c r="R17" s="577"/>
      <c r="S17" s="577"/>
      <c r="T17" s="577"/>
      <c r="U17" s="37"/>
      <c r="V17" s="37"/>
      <c r="W17" s="37"/>
      <c r="X17" s="12"/>
    </row>
    <row r="18" spans="1:24" s="6" customFormat="1" ht="41.25" customHeight="1">
      <c r="A18" s="7"/>
      <c r="B18" s="7"/>
      <c r="C18" s="37"/>
      <c r="D18" s="37"/>
      <c r="E18" s="9"/>
      <c r="F18" s="37"/>
      <c r="G18" s="10"/>
      <c r="H18" s="10"/>
      <c r="I18" s="30"/>
      <c r="J18" s="11"/>
      <c r="K18" s="37"/>
      <c r="L18" s="577"/>
      <c r="M18" s="577"/>
      <c r="N18" s="577"/>
      <c r="O18" s="577"/>
      <c r="P18" s="16"/>
      <c r="Q18" s="577"/>
      <c r="R18" s="577"/>
      <c r="S18" s="577"/>
      <c r="T18" s="577"/>
      <c r="U18" s="37"/>
      <c r="V18" s="37"/>
      <c r="W18" s="37"/>
      <c r="X18" s="12"/>
    </row>
    <row r="19" spans="1:24" s="6" customFormat="1" ht="24.75" customHeight="1">
      <c r="A19" s="7"/>
      <c r="B19" s="7"/>
      <c r="C19" s="37"/>
      <c r="D19" s="37"/>
      <c r="E19" s="9"/>
      <c r="F19" s="37"/>
      <c r="G19" s="10"/>
      <c r="H19" s="10"/>
      <c r="I19" s="37"/>
      <c r="J19" s="11" t="s">
        <v>22</v>
      </c>
      <c r="K19" s="37"/>
      <c r="L19" s="16"/>
      <c r="M19" s="16"/>
      <c r="N19" s="16"/>
      <c r="O19" s="16"/>
      <c r="P19" s="16"/>
      <c r="Q19" s="577"/>
      <c r="R19" s="577"/>
      <c r="S19" s="577"/>
      <c r="T19" s="577"/>
      <c r="U19" s="37"/>
      <c r="V19" s="37"/>
      <c r="W19" s="37"/>
      <c r="X19" s="12"/>
    </row>
    <row r="20" spans="1:24" s="6" customFormat="1" ht="32.1" customHeight="1">
      <c r="A20" s="7"/>
      <c r="B20" s="7"/>
      <c r="C20" s="37"/>
      <c r="D20" s="37"/>
      <c r="E20" s="9"/>
      <c r="F20" s="37"/>
      <c r="G20" s="10"/>
      <c r="H20" s="10"/>
      <c r="I20" s="37"/>
      <c r="J20" s="11" t="s">
        <v>15</v>
      </c>
      <c r="K20" s="37"/>
      <c r="L20" s="37"/>
      <c r="M20" s="37"/>
      <c r="N20" s="37"/>
      <c r="O20" s="37"/>
      <c r="P20" s="37"/>
      <c r="Q20" s="37"/>
      <c r="R20" s="37"/>
      <c r="S20" s="37"/>
      <c r="T20" s="37"/>
      <c r="U20" s="37"/>
      <c r="V20" s="37"/>
      <c r="W20" s="37"/>
      <c r="X20" s="12"/>
    </row>
    <row r="21" spans="1:24" s="6" customFormat="1" ht="32.1" customHeight="1">
      <c r="A21" s="7"/>
      <c r="B21" s="7"/>
      <c r="C21" s="37"/>
      <c r="D21" s="37"/>
      <c r="E21" s="9"/>
      <c r="F21" s="37"/>
      <c r="G21" s="10"/>
      <c r="H21" s="10"/>
      <c r="I21" s="37"/>
      <c r="J21" s="11"/>
      <c r="K21" s="37"/>
      <c r="L21" s="37"/>
      <c r="M21" s="37"/>
      <c r="N21" s="37"/>
      <c r="O21" s="37"/>
      <c r="P21" s="37"/>
      <c r="Q21" s="37"/>
      <c r="R21" s="37"/>
      <c r="S21" s="37"/>
      <c r="T21" s="37"/>
      <c r="U21" s="37"/>
      <c r="V21" s="37"/>
      <c r="W21" s="37"/>
      <c r="X21" s="12"/>
    </row>
    <row r="22" spans="1:24" s="6" customFormat="1" ht="32.1" customHeight="1">
      <c r="A22" s="7"/>
      <c r="B22" s="7"/>
      <c r="C22" s="37"/>
      <c r="D22" s="37"/>
      <c r="E22" s="9"/>
      <c r="F22" s="37"/>
      <c r="G22" s="10"/>
      <c r="H22" s="10"/>
      <c r="I22" s="37"/>
      <c r="J22" s="11"/>
      <c r="K22" s="37"/>
      <c r="L22" s="37"/>
      <c r="M22" s="37"/>
      <c r="N22" s="37"/>
      <c r="O22" s="37"/>
      <c r="P22" s="37"/>
      <c r="Q22" s="37"/>
      <c r="R22" s="37"/>
      <c r="S22" s="37"/>
      <c r="T22" s="37"/>
      <c r="U22" s="37"/>
      <c r="V22" s="37"/>
      <c r="W22" s="37"/>
      <c r="X22" s="12"/>
    </row>
    <row r="23" spans="1:24" s="6" customFormat="1" ht="32.1" customHeight="1">
      <c r="A23" s="7"/>
      <c r="B23" s="7"/>
      <c r="C23" s="37"/>
      <c r="D23" s="37"/>
      <c r="E23" s="9"/>
      <c r="F23" s="37"/>
      <c r="G23" s="10"/>
      <c r="H23" s="10"/>
      <c r="I23" s="37"/>
      <c r="J23" s="11"/>
      <c r="K23" s="37"/>
      <c r="L23" s="37"/>
      <c r="M23" s="37"/>
      <c r="N23" s="37"/>
      <c r="O23" s="37"/>
      <c r="P23" s="37"/>
      <c r="Q23" s="37"/>
      <c r="R23" s="37"/>
      <c r="S23" s="37"/>
      <c r="T23" s="37"/>
      <c r="U23" s="37"/>
      <c r="V23" s="37"/>
      <c r="W23" s="37"/>
      <c r="X23" s="12"/>
    </row>
    <row r="24" spans="1:24" s="6" customFormat="1" ht="32.1" customHeight="1">
      <c r="A24" s="7"/>
      <c r="B24" s="7"/>
      <c r="C24" s="37"/>
      <c r="D24" s="37"/>
      <c r="E24" s="9"/>
      <c r="F24" s="37"/>
      <c r="G24" s="10"/>
      <c r="H24" s="10"/>
      <c r="I24" s="37"/>
      <c r="J24" s="11"/>
      <c r="K24" s="37"/>
      <c r="L24" s="37"/>
      <c r="M24" s="37"/>
      <c r="N24" s="37"/>
      <c r="O24" s="37"/>
      <c r="P24" s="37"/>
      <c r="Q24" s="37"/>
      <c r="R24" s="37"/>
      <c r="S24" s="37"/>
      <c r="T24" s="37"/>
      <c r="U24" s="37"/>
      <c r="V24" s="37"/>
      <c r="W24" s="37"/>
      <c r="X24" s="12"/>
    </row>
    <row r="25" spans="1:24" s="6" customFormat="1" ht="32.1" customHeight="1">
      <c r="A25" s="7"/>
      <c r="B25" s="7"/>
      <c r="C25" s="37"/>
      <c r="D25" s="37"/>
      <c r="E25" s="9"/>
      <c r="F25" s="37"/>
      <c r="G25" s="10"/>
      <c r="H25" s="10"/>
      <c r="I25" s="37"/>
      <c r="J25" s="11"/>
      <c r="K25" s="37"/>
      <c r="L25" s="37"/>
      <c r="M25" s="37"/>
      <c r="N25" s="37"/>
      <c r="O25" s="37"/>
      <c r="P25" s="37"/>
      <c r="Q25" s="37"/>
      <c r="R25" s="37"/>
      <c r="S25" s="37"/>
      <c r="T25" s="37"/>
      <c r="U25" s="37"/>
      <c r="V25" s="37"/>
      <c r="W25" s="37"/>
      <c r="X25" s="12"/>
    </row>
    <row r="26" spans="1:24" s="6" customFormat="1" ht="32.1" customHeight="1">
      <c r="A26" s="7"/>
      <c r="B26" s="7"/>
      <c r="C26" s="37"/>
      <c r="D26" s="37"/>
      <c r="E26" s="9"/>
      <c r="F26" s="37"/>
      <c r="G26" s="10"/>
      <c r="H26" s="10"/>
      <c r="I26" s="37"/>
      <c r="J26" s="11"/>
      <c r="K26" s="37"/>
      <c r="L26" s="37"/>
      <c r="M26" s="37"/>
      <c r="N26" s="37"/>
      <c r="O26" s="37"/>
      <c r="P26" s="37"/>
      <c r="Q26" s="37"/>
      <c r="R26" s="37"/>
      <c r="S26" s="37"/>
      <c r="T26" s="37"/>
      <c r="U26" s="37"/>
      <c r="V26" s="37"/>
      <c r="W26" s="37"/>
      <c r="X26" s="12"/>
    </row>
    <row r="27" spans="1:24" s="6" customFormat="1" ht="32.1" customHeight="1">
      <c r="A27" s="7"/>
      <c r="B27" s="7"/>
      <c r="C27" s="37"/>
      <c r="D27" s="37"/>
      <c r="E27" s="9"/>
      <c r="F27" s="37"/>
      <c r="G27" s="10"/>
      <c r="H27" s="10"/>
      <c r="I27" s="37"/>
      <c r="J27" s="11"/>
      <c r="K27" s="37"/>
      <c r="L27" s="37"/>
      <c r="M27" s="37"/>
      <c r="N27" s="37"/>
      <c r="O27" s="37"/>
      <c r="P27" s="37"/>
      <c r="Q27" s="37"/>
      <c r="R27" s="37"/>
      <c r="S27" s="37"/>
      <c r="T27" s="37"/>
      <c r="U27" s="37"/>
      <c r="V27" s="37"/>
      <c r="W27" s="37"/>
      <c r="X27" s="12"/>
    </row>
    <row r="28" spans="1:24" s="6" customFormat="1" ht="32.1" customHeight="1">
      <c r="A28" s="7"/>
      <c r="B28" s="7"/>
      <c r="C28" s="37"/>
      <c r="D28" s="37"/>
      <c r="E28" s="9"/>
      <c r="F28" s="37"/>
      <c r="G28" s="10"/>
      <c r="H28" s="10"/>
      <c r="I28" s="37"/>
      <c r="J28" s="11"/>
      <c r="K28" s="37"/>
      <c r="L28" s="37"/>
      <c r="M28" s="37"/>
      <c r="N28" s="37"/>
      <c r="O28" s="37"/>
      <c r="P28" s="37"/>
      <c r="Q28" s="37"/>
      <c r="R28" s="37"/>
      <c r="S28" s="37"/>
      <c r="T28" s="37"/>
      <c r="U28" s="37"/>
      <c r="V28" s="37"/>
      <c r="W28" s="37"/>
      <c r="X28" s="12"/>
    </row>
    <row r="29" spans="1:24" s="6" customFormat="1" ht="32.1" customHeight="1">
      <c r="A29" s="7"/>
      <c r="B29" s="7"/>
      <c r="C29" s="37"/>
      <c r="D29" s="37"/>
      <c r="E29" s="9"/>
      <c r="F29" s="37"/>
      <c r="G29" s="10"/>
      <c r="H29" s="10"/>
      <c r="I29" s="37"/>
      <c r="J29" s="11"/>
      <c r="K29" s="37"/>
      <c r="L29" s="37"/>
      <c r="M29" s="37"/>
      <c r="N29" s="37"/>
      <c r="O29" s="37"/>
      <c r="P29" s="37"/>
      <c r="Q29" s="37"/>
      <c r="R29" s="37"/>
      <c r="S29" s="37"/>
      <c r="T29" s="37"/>
      <c r="U29" s="37"/>
      <c r="V29" s="37"/>
      <c r="W29" s="37"/>
      <c r="X29" s="12"/>
    </row>
    <row r="30" spans="1:24" s="6" customFormat="1" ht="32.1" customHeight="1">
      <c r="A30" s="7"/>
      <c r="B30" s="7"/>
      <c r="C30" s="37"/>
      <c r="D30" s="37"/>
      <c r="E30" s="9"/>
      <c r="F30" s="37"/>
      <c r="G30" s="10"/>
      <c r="H30" s="10"/>
      <c r="I30" s="37"/>
      <c r="J30" s="11"/>
      <c r="K30" s="37"/>
      <c r="L30" s="37"/>
      <c r="M30" s="37"/>
      <c r="N30" s="37"/>
      <c r="O30" s="37"/>
      <c r="P30" s="37"/>
      <c r="Q30" s="37"/>
      <c r="R30" s="37"/>
      <c r="S30" s="37"/>
      <c r="T30" s="37"/>
      <c r="U30" s="37"/>
      <c r="V30" s="37"/>
      <c r="W30" s="37"/>
      <c r="X30" s="12"/>
    </row>
    <row r="31" spans="1:24" s="6" customFormat="1" ht="32.1" customHeight="1">
      <c r="A31" s="7"/>
      <c r="B31" s="7"/>
      <c r="C31" s="37"/>
      <c r="D31" s="37"/>
      <c r="E31" s="9"/>
      <c r="F31" s="37"/>
      <c r="G31" s="10"/>
      <c r="H31" s="10"/>
      <c r="I31" s="37"/>
      <c r="J31" s="11"/>
      <c r="K31" s="37"/>
      <c r="L31" s="37"/>
      <c r="M31" s="37"/>
      <c r="N31" s="37"/>
      <c r="O31" s="37"/>
      <c r="P31" s="37"/>
      <c r="Q31" s="37"/>
      <c r="R31" s="37"/>
      <c r="S31" s="37"/>
      <c r="T31" s="37"/>
      <c r="U31" s="37"/>
      <c r="V31" s="37"/>
      <c r="W31" s="37"/>
      <c r="X31" s="12"/>
    </row>
  </sheetData>
  <mergeCells count="23">
    <mergeCell ref="B12:I12"/>
    <mergeCell ref="C16:F16"/>
    <mergeCell ref="M16:N16"/>
    <mergeCell ref="Q16:T19"/>
    <mergeCell ref="L17:O18"/>
    <mergeCell ref="B13:X13"/>
    <mergeCell ref="B14:X14"/>
    <mergeCell ref="J11:P11"/>
    <mergeCell ref="A1:X1"/>
    <mergeCell ref="A2:X2"/>
    <mergeCell ref="A3:X3"/>
    <mergeCell ref="A4:X4"/>
    <mergeCell ref="A5:G5"/>
    <mergeCell ref="A6:A7"/>
    <mergeCell ref="B6:B7"/>
    <mergeCell ref="C6:E6"/>
    <mergeCell ref="F6:P6"/>
    <mergeCell ref="Q6:S6"/>
    <mergeCell ref="T6:U6"/>
    <mergeCell ref="V6:W6"/>
    <mergeCell ref="X6:X7"/>
    <mergeCell ref="F9:G9"/>
    <mergeCell ref="J9:P9"/>
  </mergeCells>
  <printOptions horizontalCentered="1"/>
  <pageMargins left="0.39370078740157483" right="0.27559055118110237" top="0.74803149606299213" bottom="0.23622047244094491" header="0" footer="0"/>
  <pageSetup paperSize="9" scale="55" orientation="landscape" errors="blank" verticalDpi="360" r:id="rId1"/>
  <headerFooter alignWithMargins="0"/>
</worksheet>
</file>

<file path=xl/worksheets/sheet9.xml><?xml version="1.0" encoding="utf-8"?>
<worksheet xmlns="http://schemas.openxmlformats.org/spreadsheetml/2006/main" xmlns:r="http://schemas.openxmlformats.org/officeDocument/2006/relationships">
  <sheetPr>
    <tabColor rgb="FF00B050"/>
  </sheetPr>
  <dimension ref="A1:AC31"/>
  <sheetViews>
    <sheetView view="pageBreakPreview" zoomScale="70" zoomScaleSheetLayoutView="70" workbookViewId="0">
      <selection activeCell="T23" sqref="T23"/>
    </sheetView>
  </sheetViews>
  <sheetFormatPr defaultColWidth="9.140625" defaultRowHeight="12.75"/>
  <cols>
    <col min="1" max="1" width="4.42578125" style="1" customWidth="1"/>
    <col min="2" max="2" width="8" style="1" customWidth="1"/>
    <col min="3" max="3" width="10.5703125" style="14" customWidth="1"/>
    <col min="4" max="4" width="11.140625" style="14" customWidth="1"/>
    <col min="5" max="5" width="10.85546875" style="14" customWidth="1"/>
    <col min="6" max="6" width="12.140625" style="1" customWidth="1"/>
    <col min="7" max="7" width="7.85546875" style="1" customWidth="1"/>
    <col min="8" max="8" width="7.42578125" style="1" customWidth="1"/>
    <col min="9" max="9" width="11" style="1" customWidth="1"/>
    <col min="10" max="10" width="9.28515625" style="1" customWidth="1"/>
    <col min="11" max="11" width="8.5703125" style="1" customWidth="1"/>
    <col min="12" max="12" width="9" style="1" customWidth="1"/>
    <col min="13" max="13" width="8.140625" style="1" customWidth="1"/>
    <col min="14" max="14" width="7.5703125" style="1" customWidth="1"/>
    <col min="15" max="15" width="10.42578125" style="1" customWidth="1"/>
    <col min="16" max="16" width="12.28515625" style="1" customWidth="1"/>
    <col min="17" max="17" width="9.85546875" style="1" customWidth="1"/>
    <col min="18" max="18" width="12.7109375" style="1" customWidth="1"/>
    <col min="19" max="19" width="8" style="1" customWidth="1"/>
    <col min="20" max="23" width="10.5703125" style="1" customWidth="1"/>
    <col min="24" max="24" width="25" style="1" customWidth="1"/>
    <col min="25" max="16384" width="9.140625" style="1"/>
  </cols>
  <sheetData>
    <row r="1" spans="1:29" s="2" customFormat="1" ht="25.5" customHeight="1">
      <c r="A1" s="569" t="s">
        <v>453</v>
      </c>
      <c r="B1" s="569"/>
      <c r="C1" s="569"/>
      <c r="D1" s="569"/>
      <c r="E1" s="569"/>
      <c r="F1" s="569"/>
      <c r="G1" s="569"/>
      <c r="H1" s="569"/>
      <c r="I1" s="569"/>
      <c r="J1" s="569"/>
      <c r="K1" s="569"/>
      <c r="L1" s="569"/>
      <c r="M1" s="569"/>
      <c r="N1" s="569"/>
      <c r="O1" s="569"/>
      <c r="P1" s="569"/>
      <c r="Q1" s="569"/>
      <c r="R1" s="569"/>
      <c r="S1" s="569"/>
      <c r="T1" s="569"/>
      <c r="U1" s="569"/>
      <c r="V1" s="569"/>
      <c r="W1" s="569"/>
      <c r="X1" s="569"/>
    </row>
    <row r="2" spans="1:29" s="2" customFormat="1" ht="17.25" customHeight="1">
      <c r="A2" s="570" t="s">
        <v>20</v>
      </c>
      <c r="B2" s="570"/>
      <c r="C2" s="570"/>
      <c r="D2" s="570"/>
      <c r="E2" s="570"/>
      <c r="F2" s="570"/>
      <c r="G2" s="570"/>
      <c r="H2" s="570"/>
      <c r="I2" s="570"/>
      <c r="J2" s="570"/>
      <c r="K2" s="570"/>
      <c r="L2" s="570"/>
      <c r="M2" s="570"/>
      <c r="N2" s="570"/>
      <c r="O2" s="570"/>
      <c r="P2" s="570"/>
      <c r="Q2" s="570"/>
      <c r="R2" s="570"/>
      <c r="S2" s="570"/>
      <c r="T2" s="570"/>
      <c r="U2" s="570"/>
      <c r="V2" s="570"/>
      <c r="W2" s="570"/>
      <c r="X2" s="570"/>
    </row>
    <row r="3" spans="1:29" s="15" customFormat="1" ht="15.75" customHeight="1">
      <c r="A3" s="570" t="s">
        <v>61</v>
      </c>
      <c r="B3" s="570"/>
      <c r="C3" s="570"/>
      <c r="D3" s="570"/>
      <c r="E3" s="570"/>
      <c r="F3" s="570"/>
      <c r="G3" s="570"/>
      <c r="H3" s="570"/>
      <c r="I3" s="570"/>
      <c r="J3" s="570"/>
      <c r="K3" s="570"/>
      <c r="L3" s="570"/>
      <c r="M3" s="570"/>
      <c r="N3" s="570"/>
      <c r="O3" s="570"/>
      <c r="P3" s="570"/>
      <c r="Q3" s="570"/>
      <c r="R3" s="570"/>
      <c r="S3" s="570"/>
      <c r="T3" s="570"/>
      <c r="U3" s="570"/>
      <c r="V3" s="570"/>
      <c r="W3" s="570"/>
      <c r="X3" s="570"/>
      <c r="Y3" s="85"/>
    </row>
    <row r="4" spans="1:29" s="3" customFormat="1" ht="21.95" customHeight="1">
      <c r="A4" s="572" t="s">
        <v>452</v>
      </c>
      <c r="B4" s="572"/>
      <c r="C4" s="572"/>
      <c r="D4" s="572"/>
      <c r="E4" s="572"/>
      <c r="F4" s="572"/>
      <c r="G4" s="572"/>
      <c r="H4" s="572"/>
      <c r="I4" s="572"/>
      <c r="J4" s="572"/>
      <c r="K4" s="572"/>
      <c r="L4" s="572"/>
      <c r="M4" s="572"/>
      <c r="N4" s="572"/>
      <c r="O4" s="572"/>
      <c r="P4" s="572"/>
      <c r="Q4" s="572"/>
      <c r="R4" s="572"/>
      <c r="S4" s="572"/>
      <c r="T4" s="572"/>
      <c r="U4" s="572"/>
      <c r="V4" s="572"/>
      <c r="W4" s="572"/>
      <c r="X4" s="572"/>
    </row>
    <row r="5" spans="1:29" s="3" customFormat="1" ht="17.25" customHeight="1">
      <c r="A5" s="586"/>
      <c r="B5" s="586"/>
      <c r="C5" s="586"/>
      <c r="D5" s="586"/>
      <c r="E5" s="586"/>
      <c r="F5" s="586"/>
      <c r="G5" s="586"/>
      <c r="H5" s="222"/>
      <c r="I5" s="222"/>
      <c r="J5" s="222"/>
      <c r="K5" s="222"/>
      <c r="L5" s="222"/>
      <c r="M5" s="222"/>
      <c r="N5" s="222"/>
      <c r="O5" s="222"/>
      <c r="P5" s="222"/>
      <c r="Q5" s="222"/>
      <c r="R5" s="222"/>
      <c r="S5" s="222"/>
      <c r="T5" s="222"/>
      <c r="U5" s="222"/>
      <c r="V5" s="222"/>
      <c r="W5" s="222"/>
      <c r="X5" s="222"/>
    </row>
    <row r="6" spans="1:29" s="4" customFormat="1" ht="34.5" customHeight="1">
      <c r="A6" s="602" t="s">
        <v>0</v>
      </c>
      <c r="B6" s="602" t="s">
        <v>28</v>
      </c>
      <c r="C6" s="602" t="s">
        <v>1</v>
      </c>
      <c r="D6" s="602"/>
      <c r="E6" s="602"/>
      <c r="F6" s="602" t="s">
        <v>2</v>
      </c>
      <c r="G6" s="602"/>
      <c r="H6" s="602"/>
      <c r="I6" s="602"/>
      <c r="J6" s="602"/>
      <c r="K6" s="602"/>
      <c r="L6" s="602"/>
      <c r="M6" s="602"/>
      <c r="N6" s="602"/>
      <c r="O6" s="602"/>
      <c r="P6" s="602"/>
      <c r="Q6" s="602" t="s">
        <v>37</v>
      </c>
      <c r="R6" s="602"/>
      <c r="S6" s="602"/>
      <c r="T6" s="613" t="s">
        <v>451</v>
      </c>
      <c r="U6" s="613"/>
      <c r="V6" s="613" t="s">
        <v>3</v>
      </c>
      <c r="W6" s="613"/>
      <c r="X6" s="613" t="s">
        <v>4</v>
      </c>
    </row>
    <row r="7" spans="1:29" s="4" customFormat="1" ht="50.25" customHeight="1">
      <c r="A7" s="594"/>
      <c r="B7" s="594"/>
      <c r="C7" s="225" t="s">
        <v>29</v>
      </c>
      <c r="D7" s="225" t="s">
        <v>265</v>
      </c>
      <c r="E7" s="225" t="s">
        <v>6</v>
      </c>
      <c r="F7" s="225" t="s">
        <v>7</v>
      </c>
      <c r="G7" s="225" t="s">
        <v>27</v>
      </c>
      <c r="H7" s="136" t="s">
        <v>282</v>
      </c>
      <c r="I7" s="137" t="s">
        <v>9</v>
      </c>
      <c r="J7" s="225" t="s">
        <v>10</v>
      </c>
      <c r="K7" s="137" t="s">
        <v>11</v>
      </c>
      <c r="L7" s="137" t="s">
        <v>12</v>
      </c>
      <c r="M7" s="137" t="s">
        <v>17</v>
      </c>
      <c r="N7" s="137" t="s">
        <v>13</v>
      </c>
      <c r="O7" s="137" t="s">
        <v>26</v>
      </c>
      <c r="P7" s="225" t="s">
        <v>14</v>
      </c>
      <c r="Q7" s="225" t="s">
        <v>35</v>
      </c>
      <c r="R7" s="225" t="s">
        <v>30</v>
      </c>
      <c r="S7" s="225" t="s">
        <v>25</v>
      </c>
      <c r="T7" s="137" t="s">
        <v>287</v>
      </c>
      <c r="U7" s="137" t="s">
        <v>301</v>
      </c>
      <c r="V7" s="137" t="s">
        <v>302</v>
      </c>
      <c r="W7" s="137" t="s">
        <v>290</v>
      </c>
      <c r="X7" s="592"/>
    </row>
    <row r="8" spans="1:29" s="4" customFormat="1" ht="25.5" customHeight="1">
      <c r="A8" s="232">
        <v>1</v>
      </c>
      <c r="B8" s="232"/>
      <c r="C8" s="232">
        <v>2</v>
      </c>
      <c r="D8" s="232">
        <v>3</v>
      </c>
      <c r="E8" s="232">
        <v>4</v>
      </c>
      <c r="F8" s="232">
        <v>5</v>
      </c>
      <c r="G8" s="232">
        <v>6</v>
      </c>
      <c r="H8" s="232">
        <v>7</v>
      </c>
      <c r="I8" s="232">
        <v>8</v>
      </c>
      <c r="J8" s="232">
        <v>9</v>
      </c>
      <c r="K8" s="232">
        <v>10</v>
      </c>
      <c r="L8" s="232">
        <v>11</v>
      </c>
      <c r="M8" s="232">
        <v>12</v>
      </c>
      <c r="N8" s="232">
        <v>13</v>
      </c>
      <c r="O8" s="232">
        <v>14</v>
      </c>
      <c r="P8" s="232">
        <v>15</v>
      </c>
      <c r="Q8" s="232">
        <v>16</v>
      </c>
      <c r="R8" s="232">
        <v>17</v>
      </c>
      <c r="S8" s="232">
        <v>18</v>
      </c>
      <c r="T8" s="232">
        <v>19</v>
      </c>
      <c r="U8" s="232">
        <v>20</v>
      </c>
      <c r="V8" s="232">
        <v>21</v>
      </c>
      <c r="W8" s="232">
        <v>22</v>
      </c>
      <c r="X8" s="227">
        <v>23</v>
      </c>
      <c r="Y8" s="22" t="e">
        <f>#REF!-#REF!</f>
        <v>#REF!</v>
      </c>
      <c r="Z8" s="6" t="e">
        <f>Y8*1000</f>
        <v>#REF!</v>
      </c>
    </row>
    <row r="9" spans="1:29" s="6" customFormat="1" ht="34.5" customHeight="1">
      <c r="A9" s="95">
        <v>1</v>
      </c>
      <c r="B9" s="96"/>
      <c r="C9" s="230">
        <v>258.8</v>
      </c>
      <c r="D9" s="230">
        <v>258.85000000000002</v>
      </c>
      <c r="E9" s="99">
        <v>50</v>
      </c>
      <c r="F9" s="578" t="s">
        <v>18</v>
      </c>
      <c r="G9" s="579"/>
      <c r="H9" s="231">
        <v>3.7</v>
      </c>
      <c r="I9" s="104" t="s">
        <v>248</v>
      </c>
      <c r="J9" s="578"/>
      <c r="K9" s="580"/>
      <c r="L9" s="580"/>
      <c r="M9" s="580"/>
      <c r="N9" s="580"/>
      <c r="O9" s="580"/>
      <c r="P9" s="579"/>
      <c r="Q9" s="230">
        <v>4.0000000000000001E-3</v>
      </c>
      <c r="R9" s="231">
        <v>0</v>
      </c>
      <c r="S9" s="230">
        <v>3.0000000000000001E-3</v>
      </c>
      <c r="T9" s="230">
        <v>456.19400000000002</v>
      </c>
      <c r="U9" s="230">
        <v>456.19</v>
      </c>
      <c r="V9" s="230">
        <v>459.89400000000001</v>
      </c>
      <c r="W9" s="230">
        <v>459.89</v>
      </c>
      <c r="X9" s="26"/>
      <c r="Y9" s="22">
        <f t="shared" ref="Y9:Y10" si="0">D10-C10</f>
        <v>0.32499999999998863</v>
      </c>
      <c r="Z9" s="6">
        <f t="shared" ref="Z9:Z11" si="1">Y9*1000</f>
        <v>324.99999999998863</v>
      </c>
      <c r="AC9" s="32"/>
    </row>
    <row r="10" spans="1:29" s="6" customFormat="1" ht="27.75" customHeight="1">
      <c r="A10" s="232">
        <v>2</v>
      </c>
      <c r="B10" s="96">
        <v>1</v>
      </c>
      <c r="C10" s="230">
        <f>D9</f>
        <v>258.85000000000002</v>
      </c>
      <c r="D10" s="230">
        <v>259.17500000000001</v>
      </c>
      <c r="E10" s="99">
        <f t="shared" ref="E10" si="2">Z9</f>
        <v>324.99999999998863</v>
      </c>
      <c r="F10" s="230">
        <v>71.3</v>
      </c>
      <c r="G10" s="231">
        <v>15</v>
      </c>
      <c r="H10" s="231">
        <f>H9</f>
        <v>3.7</v>
      </c>
      <c r="I10" s="104" t="s">
        <v>247</v>
      </c>
      <c r="J10" s="231" t="s">
        <v>66</v>
      </c>
      <c r="K10" s="223">
        <v>76.040000000000006</v>
      </c>
      <c r="L10" s="224">
        <v>28.341000000000001</v>
      </c>
      <c r="M10" s="224">
        <v>2.6829999999999998</v>
      </c>
      <c r="N10" s="224">
        <v>1.931</v>
      </c>
      <c r="O10" s="224">
        <v>0.94099999999999995</v>
      </c>
      <c r="P10" s="224">
        <v>71.533000000000001</v>
      </c>
      <c r="Q10" s="224">
        <v>2.3E-2</v>
      </c>
      <c r="R10" s="231">
        <v>0</v>
      </c>
      <c r="S10" s="230">
        <f t="shared" ref="S10:S11" si="3">Q10+R10</f>
        <v>2.3E-2</v>
      </c>
      <c r="T10" s="230">
        <f>U9</f>
        <v>456.19</v>
      </c>
      <c r="U10" s="230">
        <v>456.16699999999997</v>
      </c>
      <c r="V10" s="224">
        <f>W9</f>
        <v>459.89</v>
      </c>
      <c r="W10" s="224">
        <v>459.86700000000002</v>
      </c>
      <c r="X10" s="229"/>
      <c r="Y10" s="22" t="e">
        <f t="shared" si="0"/>
        <v>#VALUE!</v>
      </c>
      <c r="Z10" s="6" t="e">
        <f t="shared" si="1"/>
        <v>#VALUE!</v>
      </c>
    </row>
    <row r="11" spans="1:29" s="6" customFormat="1" ht="77.25" customHeight="1">
      <c r="A11" s="95">
        <v>3</v>
      </c>
      <c r="B11" s="96"/>
      <c r="C11" s="230">
        <f>D10</f>
        <v>259.17500000000001</v>
      </c>
      <c r="D11" s="230" t="s">
        <v>65</v>
      </c>
      <c r="E11" s="99">
        <v>50</v>
      </c>
      <c r="F11" s="132" t="s">
        <v>18</v>
      </c>
      <c r="G11" s="133" t="s">
        <v>256</v>
      </c>
      <c r="H11" s="231">
        <f>H10</f>
        <v>3.7</v>
      </c>
      <c r="I11" s="104" t="s">
        <v>257</v>
      </c>
      <c r="J11" s="567"/>
      <c r="K11" s="581"/>
      <c r="L11" s="581"/>
      <c r="M11" s="581"/>
      <c r="N11" s="581"/>
      <c r="O11" s="581"/>
      <c r="P11" s="568"/>
      <c r="Q11" s="224">
        <v>4.0000000000000001E-3</v>
      </c>
      <c r="R11" s="231">
        <v>0</v>
      </c>
      <c r="S11" s="230">
        <f t="shared" si="3"/>
        <v>4.0000000000000001E-3</v>
      </c>
      <c r="T11" s="230">
        <f>U10</f>
        <v>456.16699999999997</v>
      </c>
      <c r="U11" s="224">
        <v>456.16300000000001</v>
      </c>
      <c r="V11" s="224">
        <f>W10</f>
        <v>459.86700000000002</v>
      </c>
      <c r="W11" s="224">
        <v>459.863</v>
      </c>
      <c r="X11" s="23" t="s">
        <v>67</v>
      </c>
      <c r="Y11" s="22" t="e">
        <f>#REF!-#REF!</f>
        <v>#REF!</v>
      </c>
      <c r="Z11" s="6" t="e">
        <f t="shared" si="1"/>
        <v>#REF!</v>
      </c>
    </row>
    <row r="12" spans="1:29" s="6" customFormat="1" ht="21.75" customHeight="1">
      <c r="A12" s="7"/>
      <c r="B12" s="582" t="s">
        <v>303</v>
      </c>
      <c r="C12" s="582"/>
      <c r="D12" s="582"/>
      <c r="E12" s="582"/>
      <c r="F12" s="582"/>
      <c r="G12" s="582"/>
      <c r="H12" s="582"/>
      <c r="I12" s="582"/>
      <c r="J12" s="82"/>
      <c r="K12" s="228"/>
      <c r="L12" s="228"/>
      <c r="M12" s="228"/>
      <c r="N12" s="228"/>
      <c r="O12" s="228"/>
      <c r="P12" s="228"/>
      <c r="Q12" s="228"/>
      <c r="R12" s="228"/>
      <c r="S12" s="228"/>
      <c r="T12" s="228"/>
      <c r="U12" s="228"/>
      <c r="V12" s="228"/>
      <c r="W12" s="228"/>
      <c r="X12" s="89"/>
    </row>
    <row r="13" spans="1:29" s="6" customFormat="1" ht="45" customHeight="1">
      <c r="A13" s="7"/>
      <c r="B13" s="583" t="s">
        <v>298</v>
      </c>
      <c r="C13" s="583"/>
      <c r="D13" s="583"/>
      <c r="E13" s="583"/>
      <c r="F13" s="583"/>
      <c r="G13" s="583"/>
      <c r="H13" s="583"/>
      <c r="I13" s="583"/>
      <c r="J13" s="583"/>
      <c r="K13" s="583"/>
      <c r="L13" s="583"/>
      <c r="M13" s="583"/>
      <c r="N13" s="583"/>
      <c r="O13" s="583"/>
      <c r="P13" s="583"/>
      <c r="Q13" s="583"/>
      <c r="R13" s="583"/>
      <c r="S13" s="583"/>
      <c r="T13" s="583"/>
      <c r="U13" s="583"/>
      <c r="V13" s="583"/>
      <c r="W13" s="583"/>
      <c r="X13" s="583"/>
    </row>
    <row r="14" spans="1:29" s="6" customFormat="1" ht="32.25" customHeight="1">
      <c r="A14" s="7"/>
      <c r="B14" s="583" t="s">
        <v>68</v>
      </c>
      <c r="C14" s="583"/>
      <c r="D14" s="583"/>
      <c r="E14" s="583"/>
      <c r="F14" s="583"/>
      <c r="G14" s="583"/>
      <c r="H14" s="583"/>
      <c r="I14" s="583"/>
      <c r="J14" s="583"/>
      <c r="K14" s="583"/>
      <c r="L14" s="583"/>
      <c r="M14" s="583"/>
      <c r="N14" s="583"/>
      <c r="O14" s="583"/>
      <c r="P14" s="583"/>
      <c r="Q14" s="583"/>
      <c r="R14" s="583"/>
      <c r="S14" s="583"/>
      <c r="T14" s="583"/>
      <c r="U14" s="583"/>
      <c r="V14" s="583"/>
      <c r="W14" s="583"/>
      <c r="X14" s="583"/>
    </row>
    <row r="15" spans="1:29" s="6" customFormat="1" ht="17.25" customHeight="1">
      <c r="A15" s="7"/>
      <c r="B15" s="221"/>
      <c r="C15" s="221"/>
      <c r="D15" s="221"/>
      <c r="E15" s="221"/>
      <c r="F15" s="221"/>
      <c r="G15" s="221"/>
      <c r="H15" s="221"/>
      <c r="I15" s="221"/>
      <c r="J15" s="221"/>
      <c r="K15" s="221"/>
      <c r="L15" s="221"/>
      <c r="M15" s="221"/>
      <c r="N15" s="221"/>
      <c r="O15" s="221"/>
      <c r="P15" s="221"/>
      <c r="Q15" s="221"/>
      <c r="R15" s="221"/>
      <c r="S15" s="221"/>
      <c r="T15" s="221"/>
      <c r="U15" s="221"/>
      <c r="V15" s="221"/>
      <c r="W15" s="221"/>
      <c r="X15" s="221"/>
    </row>
    <row r="16" spans="1:29" s="6" customFormat="1" ht="31.5" customHeight="1">
      <c r="A16" s="7"/>
      <c r="B16" s="17"/>
      <c r="C16" s="566"/>
      <c r="D16" s="566"/>
      <c r="E16" s="566"/>
      <c r="F16" s="566"/>
      <c r="G16" s="16"/>
      <c r="H16" s="10"/>
      <c r="I16" s="30"/>
      <c r="J16" s="11"/>
      <c r="K16" s="66"/>
      <c r="L16" s="16"/>
      <c r="M16" s="577" t="s">
        <v>24</v>
      </c>
      <c r="N16" s="577"/>
      <c r="O16" s="16"/>
      <c r="P16" s="16"/>
      <c r="Q16" s="577" t="s">
        <v>299</v>
      </c>
      <c r="R16" s="577"/>
      <c r="S16" s="577"/>
      <c r="T16" s="577"/>
      <c r="U16" s="66"/>
      <c r="V16" s="66"/>
      <c r="W16" s="66"/>
      <c r="X16" s="12"/>
    </row>
    <row r="17" spans="1:24" s="6" customFormat="1" ht="32.1" customHeight="1">
      <c r="A17" s="7"/>
      <c r="B17" s="7"/>
      <c r="C17" s="66"/>
      <c r="D17" s="66"/>
      <c r="E17" s="9"/>
      <c r="F17" s="66"/>
      <c r="G17" s="10"/>
      <c r="H17" s="10"/>
      <c r="I17" s="30"/>
      <c r="J17" s="11"/>
      <c r="K17" s="66"/>
      <c r="L17" s="577" t="s">
        <v>300</v>
      </c>
      <c r="M17" s="577"/>
      <c r="N17" s="577"/>
      <c r="O17" s="577"/>
      <c r="P17" s="16"/>
      <c r="Q17" s="577"/>
      <c r="R17" s="577"/>
      <c r="S17" s="577"/>
      <c r="T17" s="577"/>
      <c r="U17" s="66"/>
      <c r="V17" s="66"/>
      <c r="W17" s="66"/>
      <c r="X17" s="12"/>
    </row>
    <row r="18" spans="1:24" s="6" customFormat="1" ht="41.25" customHeight="1">
      <c r="A18" s="7"/>
      <c r="B18" s="7"/>
      <c r="C18" s="66"/>
      <c r="D18" s="66"/>
      <c r="E18" s="9"/>
      <c r="F18" s="66"/>
      <c r="G18" s="10"/>
      <c r="H18" s="10"/>
      <c r="I18" s="30"/>
      <c r="J18" s="11"/>
      <c r="K18" s="66"/>
      <c r="L18" s="577"/>
      <c r="M18" s="577"/>
      <c r="N18" s="577"/>
      <c r="O18" s="577"/>
      <c r="P18" s="16"/>
      <c r="Q18" s="577"/>
      <c r="R18" s="577"/>
      <c r="S18" s="577"/>
      <c r="T18" s="577"/>
      <c r="U18" s="66"/>
      <c r="V18" s="66"/>
      <c r="W18" s="66"/>
      <c r="X18" s="12"/>
    </row>
    <row r="19" spans="1:24" s="6" customFormat="1" ht="24.75" customHeight="1">
      <c r="A19" s="7"/>
      <c r="B19" s="7"/>
      <c r="C19" s="66"/>
      <c r="D19" s="66"/>
      <c r="E19" s="9"/>
      <c r="F19" s="66"/>
      <c r="G19" s="10"/>
      <c r="H19" s="10"/>
      <c r="I19" s="66"/>
      <c r="J19" s="11" t="s">
        <v>22</v>
      </c>
      <c r="K19" s="66"/>
      <c r="L19" s="16"/>
      <c r="M19" s="16"/>
      <c r="N19" s="16"/>
      <c r="O19" s="16"/>
      <c r="P19" s="16"/>
      <c r="Q19" s="577"/>
      <c r="R19" s="577"/>
      <c r="S19" s="577"/>
      <c r="T19" s="577"/>
      <c r="U19" s="66"/>
      <c r="V19" s="66"/>
      <c r="W19" s="66"/>
      <c r="X19" s="12"/>
    </row>
    <row r="20" spans="1:24" s="6" customFormat="1" ht="32.1" customHeight="1">
      <c r="A20" s="7"/>
      <c r="B20" s="7"/>
      <c r="C20" s="66"/>
      <c r="D20" s="66"/>
      <c r="E20" s="9"/>
      <c r="F20" s="66"/>
      <c r="G20" s="10"/>
      <c r="H20" s="10"/>
      <c r="I20" s="66"/>
      <c r="J20" s="11" t="s">
        <v>15</v>
      </c>
      <c r="K20" s="66"/>
      <c r="L20" s="66"/>
      <c r="M20" s="66"/>
      <c r="N20" s="66"/>
      <c r="O20" s="66"/>
      <c r="P20" s="66"/>
      <c r="Q20" s="66"/>
      <c r="R20" s="66"/>
      <c r="S20" s="66"/>
      <c r="T20" s="66"/>
      <c r="U20" s="66"/>
      <c r="V20" s="66"/>
      <c r="W20" s="66"/>
      <c r="X20" s="12"/>
    </row>
    <row r="21" spans="1:24" s="6" customFormat="1" ht="32.1" customHeight="1">
      <c r="A21" s="7"/>
      <c r="B21" s="7"/>
      <c r="C21" s="66"/>
      <c r="D21" s="66"/>
      <c r="E21" s="9"/>
      <c r="F21" s="66"/>
      <c r="G21" s="10"/>
      <c r="H21" s="10"/>
      <c r="I21" s="66"/>
      <c r="J21" s="11"/>
      <c r="K21" s="66"/>
      <c r="L21" s="66"/>
      <c r="M21" s="66"/>
      <c r="N21" s="66"/>
      <c r="O21" s="66"/>
      <c r="P21" s="66"/>
      <c r="Q21" s="66"/>
      <c r="R21" s="66"/>
      <c r="S21" s="66"/>
      <c r="T21" s="66"/>
      <c r="U21" s="66"/>
      <c r="V21" s="66"/>
      <c r="W21" s="66"/>
      <c r="X21" s="12"/>
    </row>
    <row r="22" spans="1:24" s="6" customFormat="1" ht="32.1" customHeight="1">
      <c r="A22" s="7"/>
      <c r="B22" s="7"/>
      <c r="C22" s="66"/>
      <c r="D22" s="66"/>
      <c r="E22" s="9"/>
      <c r="F22" s="66"/>
      <c r="G22" s="10"/>
      <c r="H22" s="10"/>
      <c r="I22" s="66"/>
      <c r="J22" s="11"/>
      <c r="K22" s="66"/>
      <c r="L22" s="66"/>
      <c r="M22" s="66"/>
      <c r="N22" s="66"/>
      <c r="O22" s="66"/>
      <c r="P22" s="66"/>
      <c r="Q22" s="66"/>
      <c r="R22" s="66"/>
      <c r="S22" s="66"/>
      <c r="T22" s="66"/>
      <c r="U22" s="66"/>
      <c r="V22" s="66"/>
      <c r="W22" s="66"/>
      <c r="X22" s="12"/>
    </row>
    <row r="23" spans="1:24" s="6" customFormat="1" ht="32.1" customHeight="1">
      <c r="A23" s="7"/>
      <c r="B23" s="7"/>
      <c r="C23" s="66"/>
      <c r="D23" s="66"/>
      <c r="E23" s="9"/>
      <c r="F23" s="66"/>
      <c r="G23" s="10"/>
      <c r="H23" s="10"/>
      <c r="I23" s="66"/>
      <c r="J23" s="11"/>
      <c r="K23" s="66"/>
      <c r="L23" s="66"/>
      <c r="M23" s="66"/>
      <c r="N23" s="66"/>
      <c r="O23" s="66"/>
      <c r="P23" s="66"/>
      <c r="Q23" s="66"/>
      <c r="R23" s="66"/>
      <c r="S23" s="66"/>
      <c r="T23" s="66"/>
      <c r="U23" s="66"/>
      <c r="V23" s="66"/>
      <c r="W23" s="66"/>
      <c r="X23" s="12"/>
    </row>
    <row r="24" spans="1:24" s="6" customFormat="1" ht="32.1" customHeight="1">
      <c r="A24" s="7"/>
      <c r="B24" s="7"/>
      <c r="C24" s="66"/>
      <c r="D24" s="66"/>
      <c r="E24" s="9"/>
      <c r="F24" s="66"/>
      <c r="G24" s="10"/>
      <c r="H24" s="10"/>
      <c r="I24" s="66"/>
      <c r="J24" s="11"/>
      <c r="K24" s="66"/>
      <c r="L24" s="66"/>
      <c r="M24" s="66"/>
      <c r="N24" s="66"/>
      <c r="O24" s="66"/>
      <c r="P24" s="66"/>
      <c r="Q24" s="66"/>
      <c r="R24" s="66"/>
      <c r="S24" s="66"/>
      <c r="T24" s="66"/>
      <c r="U24" s="66"/>
      <c r="V24" s="66"/>
      <c r="W24" s="66"/>
      <c r="X24" s="12"/>
    </row>
    <row r="25" spans="1:24" s="6" customFormat="1" ht="32.1" customHeight="1">
      <c r="A25" s="7"/>
      <c r="B25" s="7"/>
      <c r="C25" s="66"/>
      <c r="D25" s="66"/>
      <c r="E25" s="9"/>
      <c r="F25" s="66"/>
      <c r="G25" s="10"/>
      <c r="H25" s="10"/>
      <c r="I25" s="66"/>
      <c r="J25" s="11"/>
      <c r="K25" s="66"/>
      <c r="L25" s="66"/>
      <c r="M25" s="66"/>
      <c r="N25" s="66"/>
      <c r="O25" s="66"/>
      <c r="P25" s="66"/>
      <c r="Q25" s="66"/>
      <c r="R25" s="66"/>
      <c r="S25" s="66"/>
      <c r="T25" s="66"/>
      <c r="U25" s="66"/>
      <c r="V25" s="66"/>
      <c r="W25" s="66"/>
      <c r="X25" s="12"/>
    </row>
    <row r="26" spans="1:24" s="6" customFormat="1" ht="32.1" customHeight="1">
      <c r="A26" s="7"/>
      <c r="B26" s="7"/>
      <c r="C26" s="66"/>
      <c r="D26" s="66"/>
      <c r="E26" s="9"/>
      <c r="F26" s="66"/>
      <c r="G26" s="10"/>
      <c r="H26" s="10"/>
      <c r="I26" s="66"/>
      <c r="J26" s="11"/>
      <c r="K26" s="66"/>
      <c r="L26" s="66"/>
      <c r="M26" s="66"/>
      <c r="N26" s="66"/>
      <c r="O26" s="66"/>
      <c r="P26" s="66"/>
      <c r="Q26" s="66"/>
      <c r="R26" s="66"/>
      <c r="S26" s="66"/>
      <c r="T26" s="66"/>
      <c r="U26" s="66"/>
      <c r="V26" s="66"/>
      <c r="W26" s="66"/>
      <c r="X26" s="12"/>
    </row>
    <row r="27" spans="1:24" s="6" customFormat="1" ht="32.1" customHeight="1">
      <c r="A27" s="7"/>
      <c r="B27" s="7"/>
      <c r="C27" s="66"/>
      <c r="D27" s="66"/>
      <c r="E27" s="9"/>
      <c r="F27" s="66"/>
      <c r="G27" s="10"/>
      <c r="H27" s="10"/>
      <c r="I27" s="66"/>
      <c r="J27" s="11"/>
      <c r="K27" s="66"/>
      <c r="L27" s="66"/>
      <c r="M27" s="66"/>
      <c r="N27" s="66"/>
      <c r="O27" s="66"/>
      <c r="P27" s="66"/>
      <c r="Q27" s="66"/>
      <c r="R27" s="66"/>
      <c r="S27" s="66"/>
      <c r="T27" s="66"/>
      <c r="U27" s="66"/>
      <c r="V27" s="66"/>
      <c r="W27" s="66"/>
      <c r="X27" s="12"/>
    </row>
    <row r="28" spans="1:24" s="6" customFormat="1" ht="32.1" customHeight="1">
      <c r="A28" s="7"/>
      <c r="B28" s="7"/>
      <c r="C28" s="66"/>
      <c r="D28" s="66"/>
      <c r="E28" s="9"/>
      <c r="F28" s="66"/>
      <c r="G28" s="10"/>
      <c r="H28" s="10"/>
      <c r="I28" s="66"/>
      <c r="J28" s="11"/>
      <c r="K28" s="66"/>
      <c r="L28" s="66"/>
      <c r="M28" s="66"/>
      <c r="N28" s="66"/>
      <c r="O28" s="66"/>
      <c r="P28" s="66"/>
      <c r="Q28" s="66"/>
      <c r="R28" s="66"/>
      <c r="S28" s="66"/>
      <c r="T28" s="66"/>
      <c r="U28" s="66"/>
      <c r="V28" s="66"/>
      <c r="W28" s="66"/>
      <c r="X28" s="12"/>
    </row>
    <row r="29" spans="1:24" s="6" customFormat="1" ht="32.1" customHeight="1">
      <c r="A29" s="7"/>
      <c r="B29" s="7"/>
      <c r="C29" s="66"/>
      <c r="D29" s="66"/>
      <c r="E29" s="9"/>
      <c r="F29" s="66"/>
      <c r="G29" s="10"/>
      <c r="H29" s="10"/>
      <c r="I29" s="66"/>
      <c r="J29" s="11"/>
      <c r="K29" s="66"/>
      <c r="L29" s="66"/>
      <c r="M29" s="66"/>
      <c r="N29" s="66"/>
      <c r="O29" s="66"/>
      <c r="P29" s="66"/>
      <c r="Q29" s="66"/>
      <c r="R29" s="66"/>
      <c r="S29" s="66"/>
      <c r="T29" s="66"/>
      <c r="U29" s="66"/>
      <c r="V29" s="66"/>
      <c r="W29" s="66"/>
      <c r="X29" s="12"/>
    </row>
    <row r="30" spans="1:24" s="6" customFormat="1" ht="32.1" customHeight="1">
      <c r="A30" s="7"/>
      <c r="B30" s="7"/>
      <c r="C30" s="66"/>
      <c r="D30" s="66"/>
      <c r="E30" s="9"/>
      <c r="F30" s="66"/>
      <c r="G30" s="10"/>
      <c r="H30" s="10"/>
      <c r="I30" s="66"/>
      <c r="J30" s="11"/>
      <c r="K30" s="66"/>
      <c r="L30" s="66"/>
      <c r="M30" s="66"/>
      <c r="N30" s="66"/>
      <c r="O30" s="66"/>
      <c r="P30" s="66"/>
      <c r="Q30" s="66"/>
      <c r="R30" s="66"/>
      <c r="S30" s="66"/>
      <c r="T30" s="66"/>
      <c r="U30" s="66"/>
      <c r="V30" s="66"/>
      <c r="W30" s="66"/>
      <c r="X30" s="12"/>
    </row>
    <row r="31" spans="1:24" s="6" customFormat="1" ht="32.1" customHeight="1">
      <c r="A31" s="7"/>
      <c r="B31" s="7"/>
      <c r="C31" s="66"/>
      <c r="D31" s="66"/>
      <c r="E31" s="9"/>
      <c r="F31" s="66"/>
      <c r="G31" s="10"/>
      <c r="H31" s="10"/>
      <c r="I31" s="66"/>
      <c r="J31" s="11"/>
      <c r="K31" s="66"/>
      <c r="L31" s="66"/>
      <c r="M31" s="66"/>
      <c r="N31" s="66"/>
      <c r="O31" s="66"/>
      <c r="P31" s="66"/>
      <c r="Q31" s="66"/>
      <c r="R31" s="66"/>
      <c r="S31" s="66"/>
      <c r="T31" s="66"/>
      <c r="U31" s="66"/>
      <c r="V31" s="66"/>
      <c r="W31" s="66"/>
      <c r="X31" s="12"/>
    </row>
  </sheetData>
  <mergeCells count="23">
    <mergeCell ref="B12:I12"/>
    <mergeCell ref="B13:X13"/>
    <mergeCell ref="B14:X14"/>
    <mergeCell ref="C16:F16"/>
    <mergeCell ref="M16:N16"/>
    <mergeCell ref="Q16:T19"/>
    <mergeCell ref="L17:O18"/>
    <mergeCell ref="J11:P11"/>
    <mergeCell ref="A1:X1"/>
    <mergeCell ref="A2:X2"/>
    <mergeCell ref="A3:X3"/>
    <mergeCell ref="A4:X4"/>
    <mergeCell ref="A5:G5"/>
    <mergeCell ref="A6:A7"/>
    <mergeCell ref="B6:B7"/>
    <mergeCell ref="C6:E6"/>
    <mergeCell ref="F6:P6"/>
    <mergeCell ref="Q6:S6"/>
    <mergeCell ref="T6:U6"/>
    <mergeCell ref="V6:W6"/>
    <mergeCell ref="X6:X7"/>
    <mergeCell ref="F9:G9"/>
    <mergeCell ref="J9:P9"/>
  </mergeCells>
  <printOptions horizontalCentered="1"/>
  <pageMargins left="0.39370078740157483" right="0.31496062992125984" top="0.74803149606299213" bottom="0.23622047244094491" header="0" footer="0"/>
  <pageSetup paperSize="9" scale="57"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37</vt:i4>
      </vt:variant>
      <vt:variant>
        <vt:lpstr>Named Ranges</vt:lpstr>
      </vt:variant>
      <vt:variant>
        <vt:i4>74</vt:i4>
      </vt:variant>
    </vt:vector>
  </HeadingPairs>
  <TitlesOfParts>
    <vt:vector size="111" baseType="lpstr">
      <vt:lpstr>Package no-1</vt:lpstr>
      <vt:lpstr>Package no-1 (2)</vt:lpstr>
      <vt:lpstr>Package no-2(1)</vt:lpstr>
      <vt:lpstr>Package no-2 (2)</vt:lpstr>
      <vt:lpstr>Package no-2 (3)</vt:lpstr>
      <vt:lpstr>Package no-3-(1)</vt:lpstr>
      <vt:lpstr>Package no-3-(2)</vt:lpstr>
      <vt:lpstr>Package no-3 (3)</vt:lpstr>
      <vt:lpstr>Package no-3 (4)</vt:lpstr>
      <vt:lpstr>Package no-3(5)</vt:lpstr>
      <vt:lpstr>Package no-4 (1)</vt:lpstr>
      <vt:lpstr>Package no-4 (2)</vt:lpstr>
      <vt:lpstr>Package no-5 (1)</vt:lpstr>
      <vt:lpstr>Package no-5 (2)</vt:lpstr>
      <vt:lpstr>Package no-5 (3)</vt:lpstr>
      <vt:lpstr>Package no-7 (1)</vt:lpstr>
      <vt:lpstr>Package no-7 (2)</vt:lpstr>
      <vt:lpstr>Package no-7 (3)</vt:lpstr>
      <vt:lpstr>Package no-8 (1)</vt:lpstr>
      <vt:lpstr>Package no-8 (2)</vt:lpstr>
      <vt:lpstr>Package no-8 (3)</vt:lpstr>
      <vt:lpstr>Package-8(4)</vt:lpstr>
      <vt:lpstr>Package no-9(1)</vt:lpstr>
      <vt:lpstr>Package no-9(2)</vt:lpstr>
      <vt:lpstr>Package no-9(3)</vt:lpstr>
      <vt:lpstr>Package no-9 (4)</vt:lpstr>
      <vt:lpstr>Package no-11 (1)</vt:lpstr>
      <vt:lpstr>Package no-11 (2)</vt:lpstr>
      <vt:lpstr>Package no-11 (3)</vt:lpstr>
      <vt:lpstr>Package no-13 (1)</vt:lpstr>
      <vt:lpstr>Package no-13 (2)</vt:lpstr>
      <vt:lpstr>Package no-13 (3)</vt:lpstr>
      <vt:lpstr>Package no-13 (4)</vt:lpstr>
      <vt:lpstr>Package no-13 (5)</vt:lpstr>
      <vt:lpstr>Package no-52 (1)</vt:lpstr>
      <vt:lpstr>Package no-52(2)</vt:lpstr>
      <vt:lpstr>Package no-52 (3)</vt:lpstr>
      <vt:lpstr>'Package no-1'!Print_Area</vt:lpstr>
      <vt:lpstr>'Package no-1 (2)'!Print_Area</vt:lpstr>
      <vt:lpstr>'Package no-11 (1)'!Print_Area</vt:lpstr>
      <vt:lpstr>'Package no-11 (2)'!Print_Area</vt:lpstr>
      <vt:lpstr>'Package no-11 (3)'!Print_Area</vt:lpstr>
      <vt:lpstr>'Package no-13 (1)'!Print_Area</vt:lpstr>
      <vt:lpstr>'Package no-13 (2)'!Print_Area</vt:lpstr>
      <vt:lpstr>'Package no-13 (3)'!Print_Area</vt:lpstr>
      <vt:lpstr>'Package no-13 (4)'!Print_Area</vt:lpstr>
      <vt:lpstr>'Package no-13 (5)'!Print_Area</vt:lpstr>
      <vt:lpstr>'Package no-2 (2)'!Print_Area</vt:lpstr>
      <vt:lpstr>'Package no-2 (3)'!Print_Area</vt:lpstr>
      <vt:lpstr>'Package no-2(1)'!Print_Area</vt:lpstr>
      <vt:lpstr>'Package no-3 (3)'!Print_Area</vt:lpstr>
      <vt:lpstr>'Package no-3 (4)'!Print_Area</vt:lpstr>
      <vt:lpstr>'Package no-3-(1)'!Print_Area</vt:lpstr>
      <vt:lpstr>'Package no-3-(2)'!Print_Area</vt:lpstr>
      <vt:lpstr>'Package no-3(5)'!Print_Area</vt:lpstr>
      <vt:lpstr>'Package no-4 (1)'!Print_Area</vt:lpstr>
      <vt:lpstr>'Package no-4 (2)'!Print_Area</vt:lpstr>
      <vt:lpstr>'Package no-5 (1)'!Print_Area</vt:lpstr>
      <vt:lpstr>'Package no-5 (2)'!Print_Area</vt:lpstr>
      <vt:lpstr>'Package no-5 (3)'!Print_Area</vt:lpstr>
      <vt:lpstr>'Package no-52 (1)'!Print_Area</vt:lpstr>
      <vt:lpstr>'Package no-52 (3)'!Print_Area</vt:lpstr>
      <vt:lpstr>'Package no-52(2)'!Print_Area</vt:lpstr>
      <vt:lpstr>'Package no-7 (1)'!Print_Area</vt:lpstr>
      <vt:lpstr>'Package no-7 (2)'!Print_Area</vt:lpstr>
      <vt:lpstr>'Package no-7 (3)'!Print_Area</vt:lpstr>
      <vt:lpstr>'Package no-8 (1)'!Print_Area</vt:lpstr>
      <vt:lpstr>'Package no-8 (2)'!Print_Area</vt:lpstr>
      <vt:lpstr>'Package no-8 (3)'!Print_Area</vt:lpstr>
      <vt:lpstr>'Package no-9 (4)'!Print_Area</vt:lpstr>
      <vt:lpstr>'Package no-9(1)'!Print_Area</vt:lpstr>
      <vt:lpstr>'Package no-9(2)'!Print_Area</vt:lpstr>
      <vt:lpstr>'Package no-9(3)'!Print_Area</vt:lpstr>
      <vt:lpstr>'Package-8(4)'!Print_Area</vt:lpstr>
      <vt:lpstr>'Package no-1'!Print_Titles</vt:lpstr>
      <vt:lpstr>'Package no-1 (2)'!Print_Titles</vt:lpstr>
      <vt:lpstr>'Package no-11 (1)'!Print_Titles</vt:lpstr>
      <vt:lpstr>'Package no-11 (2)'!Print_Titles</vt:lpstr>
      <vt:lpstr>'Package no-11 (3)'!Print_Titles</vt:lpstr>
      <vt:lpstr>'Package no-13 (1)'!Print_Titles</vt:lpstr>
      <vt:lpstr>'Package no-13 (2)'!Print_Titles</vt:lpstr>
      <vt:lpstr>'Package no-13 (3)'!Print_Titles</vt:lpstr>
      <vt:lpstr>'Package no-13 (4)'!Print_Titles</vt:lpstr>
      <vt:lpstr>'Package no-13 (5)'!Print_Titles</vt:lpstr>
      <vt:lpstr>'Package no-2 (2)'!Print_Titles</vt:lpstr>
      <vt:lpstr>'Package no-2 (3)'!Print_Titles</vt:lpstr>
      <vt:lpstr>'Package no-2(1)'!Print_Titles</vt:lpstr>
      <vt:lpstr>'Package no-3 (3)'!Print_Titles</vt:lpstr>
      <vt:lpstr>'Package no-3 (4)'!Print_Titles</vt:lpstr>
      <vt:lpstr>'Package no-3-(1)'!Print_Titles</vt:lpstr>
      <vt:lpstr>'Package no-3-(2)'!Print_Titles</vt:lpstr>
      <vt:lpstr>'Package no-3(5)'!Print_Titles</vt:lpstr>
      <vt:lpstr>'Package no-4 (1)'!Print_Titles</vt:lpstr>
      <vt:lpstr>'Package no-4 (2)'!Print_Titles</vt:lpstr>
      <vt:lpstr>'Package no-5 (1)'!Print_Titles</vt:lpstr>
      <vt:lpstr>'Package no-5 (2)'!Print_Titles</vt:lpstr>
      <vt:lpstr>'Package no-5 (3)'!Print_Titles</vt:lpstr>
      <vt:lpstr>'Package no-52 (1)'!Print_Titles</vt:lpstr>
      <vt:lpstr>'Package no-52 (3)'!Print_Titles</vt:lpstr>
      <vt:lpstr>'Package no-52(2)'!Print_Titles</vt:lpstr>
      <vt:lpstr>'Package no-7 (1)'!Print_Titles</vt:lpstr>
      <vt:lpstr>'Package no-7 (2)'!Print_Titles</vt:lpstr>
      <vt:lpstr>'Package no-7 (3)'!Print_Titles</vt:lpstr>
      <vt:lpstr>'Package no-8 (1)'!Print_Titles</vt:lpstr>
      <vt:lpstr>'Package no-8 (2)'!Print_Titles</vt:lpstr>
      <vt:lpstr>'Package no-8 (3)'!Print_Titles</vt:lpstr>
      <vt:lpstr>'Package no-9 (4)'!Print_Titles</vt:lpstr>
      <vt:lpstr>'Package no-9(1)'!Print_Titles</vt:lpstr>
      <vt:lpstr>'Package no-9(2)'!Print_Titles</vt:lpstr>
      <vt:lpstr>'Package no-9(3)'!Print_Titles</vt:lpstr>
      <vt:lpstr>'Package-8(4)'!Print_Titles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2019-12-22T05:34:19Z</dcterms:modified>
</cp:coreProperties>
</file>