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115" tabRatio="757" activeTab="3"/>
  </bookViews>
  <sheets>
    <sheet name="Package no-9(1)" sheetId="52" r:id="rId1"/>
    <sheet name="Package no-9(2)" sheetId="50" r:id="rId2"/>
    <sheet name="Package no-9(3)" sheetId="51" r:id="rId3"/>
    <sheet name="Package no-9 (4)" sheetId="49" r:id="rId4"/>
  </sheets>
  <definedNames>
    <definedName name="_xlnm.Print_Area" localSheetId="3">'Package no-9 (4)'!$A$1:$U$29</definedName>
    <definedName name="_xlnm.Print_Area" localSheetId="0">'Package no-9(1)'!$A$1:$Y$39</definedName>
    <definedName name="_xlnm.Print_Area" localSheetId="1">'Package no-9(2)'!$A$1:$Y$38</definedName>
    <definedName name="_xlnm.Print_Area" localSheetId="2">'Package no-9(3)'!$A$1:$X$18</definedName>
    <definedName name="_xlnm.Print_Titles" localSheetId="3">'Package no-9 (4)'!$5:$6</definedName>
    <definedName name="_xlnm.Print_Titles" localSheetId="0">'Package no-9(1)'!$6:$7</definedName>
    <definedName name="_xlnm.Print_Titles" localSheetId="1">'Package no-9(2)'!$6:$7</definedName>
    <definedName name="_xlnm.Print_Titles" localSheetId="2">'Package no-9(3)'!$5:$6</definedName>
  </definedNames>
  <calcPr calcId="124519"/>
</workbook>
</file>

<file path=xl/calcChain.xml><?xml version="1.0" encoding="utf-8"?>
<calcChain xmlns="http://schemas.openxmlformats.org/spreadsheetml/2006/main">
  <c r="Z31" i="52"/>
  <c r="AA31" s="1"/>
  <c r="S30"/>
  <c r="D30"/>
  <c r="Z30" s="1"/>
  <c r="AA30" s="1"/>
  <c r="E30" s="1"/>
  <c r="W29"/>
  <c r="U29"/>
  <c r="S29"/>
  <c r="D29"/>
  <c r="Z29" s="1"/>
  <c r="AA29" s="1"/>
  <c r="E29" s="1"/>
  <c r="W28"/>
  <c r="U28"/>
  <c r="S28"/>
  <c r="D28"/>
  <c r="Z28" s="1"/>
  <c r="AA28" s="1"/>
  <c r="E28" s="1"/>
  <c r="W27"/>
  <c r="U27"/>
  <c r="S27"/>
  <c r="D27"/>
  <c r="Z27" s="1"/>
  <c r="AA27" s="1"/>
  <c r="E27" s="1"/>
  <c r="W26"/>
  <c r="U26"/>
  <c r="S26"/>
  <c r="D26"/>
  <c r="Z26" s="1"/>
  <c r="AA26" s="1"/>
  <c r="E26" s="1"/>
  <c r="W25"/>
  <c r="U25"/>
  <c r="S25"/>
  <c r="D25"/>
  <c r="Z25" s="1"/>
  <c r="AA25" s="1"/>
  <c r="E25" s="1"/>
  <c r="W24"/>
  <c r="U24"/>
  <c r="S24"/>
  <c r="D24"/>
  <c r="Z24" s="1"/>
  <c r="AA24" s="1"/>
  <c r="E24" s="1"/>
  <c r="W23"/>
  <c r="U23"/>
  <c r="S23"/>
  <c r="D23"/>
  <c r="Z23" s="1"/>
  <c r="AA23" s="1"/>
  <c r="E23" s="1"/>
  <c r="W22"/>
  <c r="U22"/>
  <c r="S22"/>
  <c r="D22"/>
  <c r="Z22" s="1"/>
  <c r="AA22" s="1"/>
  <c r="E22" s="1"/>
  <c r="W21"/>
  <c r="U21"/>
  <c r="S21"/>
  <c r="D21"/>
  <c r="Z21" s="1"/>
  <c r="AA21" s="1"/>
  <c r="E21" s="1"/>
  <c r="W20"/>
  <c r="U20"/>
  <c r="S20"/>
  <c r="D20"/>
  <c r="Z20" s="1"/>
  <c r="AA20" s="1"/>
  <c r="E20" s="1"/>
  <c r="W19"/>
  <c r="U19"/>
  <c r="S19"/>
  <c r="D19"/>
  <c r="Z19" s="1"/>
  <c r="AA19" s="1"/>
  <c r="E19" s="1"/>
  <c r="W18"/>
  <c r="U18"/>
  <c r="S18"/>
  <c r="I18"/>
  <c r="D18"/>
  <c r="Z18" s="1"/>
  <c r="AA18" s="1"/>
  <c r="E18" s="1"/>
  <c r="D17"/>
  <c r="Z17" s="1"/>
  <c r="AA17" s="1"/>
  <c r="E17" s="1"/>
  <c r="Z16"/>
  <c r="AA16" s="1"/>
  <c r="E16" s="1"/>
  <c r="S16"/>
  <c r="D16"/>
  <c r="W15"/>
  <c r="U15"/>
  <c r="S15"/>
  <c r="D15"/>
  <c r="Z15" s="1"/>
  <c r="AA15" s="1"/>
  <c r="E15" s="1"/>
  <c r="W14"/>
  <c r="U14"/>
  <c r="S14"/>
  <c r="I14"/>
  <c r="D14"/>
  <c r="Z14" s="1"/>
  <c r="AA14" s="1"/>
  <c r="E14" s="1"/>
  <c r="D13"/>
  <c r="Z13" s="1"/>
  <c r="AA13" s="1"/>
  <c r="E13" s="1"/>
  <c r="Z12"/>
  <c r="AA12" s="1"/>
  <c r="E12" s="1"/>
  <c r="S12"/>
  <c r="D12"/>
  <c r="W11"/>
  <c r="U11"/>
  <c r="S11"/>
  <c r="D11"/>
  <c r="Z11" s="1"/>
  <c r="AA11" s="1"/>
  <c r="E11" s="1"/>
  <c r="W10"/>
  <c r="U10"/>
  <c r="S10"/>
  <c r="D10"/>
  <c r="Z10" s="1"/>
  <c r="AA10" s="1"/>
  <c r="E10" s="1"/>
  <c r="D9"/>
  <c r="Z9" s="1"/>
  <c r="AA9" s="1"/>
  <c r="E9" s="1"/>
  <c r="Z8"/>
  <c r="AA8" s="1"/>
  <c r="D32" l="1"/>
  <c r="V26" i="50"/>
  <c r="T26"/>
  <c r="S26"/>
  <c r="B26"/>
  <c r="Z26" s="1"/>
  <c r="AA26" s="1"/>
  <c r="D26" s="1"/>
  <c r="Z25"/>
  <c r="AA25" s="1"/>
  <c r="D25" s="1"/>
  <c r="V25"/>
  <c r="T25"/>
  <c r="S25"/>
  <c r="B25"/>
  <c r="V24"/>
  <c r="T24"/>
  <c r="S24"/>
  <c r="B24"/>
  <c r="Z24" s="1"/>
  <c r="AA24" s="1"/>
  <c r="D24" s="1"/>
  <c r="Z23"/>
  <c r="AA23" s="1"/>
  <c r="D23" s="1"/>
  <c r="V23"/>
  <c r="T23"/>
  <c r="S23"/>
  <c r="B23"/>
  <c r="V22"/>
  <c r="T22"/>
  <c r="S22"/>
  <c r="B22"/>
  <c r="Z22" s="1"/>
  <c r="AA22" s="1"/>
  <c r="D22" s="1"/>
  <c r="Z21"/>
  <c r="AA21" s="1"/>
  <c r="D21" s="1"/>
  <c r="V21"/>
  <c r="T21"/>
  <c r="S21"/>
  <c r="B21"/>
  <c r="V20"/>
  <c r="T20"/>
  <c r="S20"/>
  <c r="B20"/>
  <c r="Z20" s="1"/>
  <c r="AA20" s="1"/>
  <c r="D20" s="1"/>
  <c r="Z19"/>
  <c r="AA19" s="1"/>
  <c r="D19" s="1"/>
  <c r="V19"/>
  <c r="T19"/>
  <c r="S19"/>
  <c r="B19"/>
  <c r="V18"/>
  <c r="T18"/>
  <c r="S18"/>
  <c r="B18"/>
  <c r="Z18" s="1"/>
  <c r="AA18" s="1"/>
  <c r="D18" s="1"/>
  <c r="Z17"/>
  <c r="AA17" s="1"/>
  <c r="D17" s="1"/>
  <c r="V17"/>
  <c r="T17"/>
  <c r="S17"/>
  <c r="B17"/>
  <c r="V16"/>
  <c r="T16"/>
  <c r="S16"/>
  <c r="B16"/>
  <c r="Z16" s="1"/>
  <c r="AA16" s="1"/>
  <c r="D16" s="1"/>
  <c r="Z15"/>
  <c r="AA15" s="1"/>
  <c r="D15" s="1"/>
  <c r="V15"/>
  <c r="T15"/>
  <c r="S15"/>
  <c r="B15"/>
  <c r="V14"/>
  <c r="T14"/>
  <c r="S14"/>
  <c r="B14"/>
  <c r="Z14" s="1"/>
  <c r="AA14" s="1"/>
  <c r="D14" s="1"/>
  <c r="Z13"/>
  <c r="AA13" s="1"/>
  <c r="D13" s="1"/>
  <c r="V13"/>
  <c r="T13"/>
  <c r="S13"/>
  <c r="B13"/>
  <c r="V12"/>
  <c r="T12"/>
  <c r="S12"/>
  <c r="B12"/>
  <c r="Z12" s="1"/>
  <c r="AA12" s="1"/>
  <c r="D12" s="1"/>
  <c r="Z11"/>
  <c r="AA11" s="1"/>
  <c r="D11" s="1"/>
  <c r="V11"/>
  <c r="T11"/>
  <c r="S11"/>
  <c r="B11"/>
  <c r="V10"/>
  <c r="T10"/>
  <c r="S10"/>
  <c r="B10"/>
  <c r="Z10" s="1"/>
  <c r="AA10" s="1"/>
  <c r="D10" s="1"/>
  <c r="Z9"/>
  <c r="AA9" s="1"/>
  <c r="D9" s="1"/>
  <c r="S9"/>
  <c r="Z8"/>
  <c r="AA8" s="1"/>
  <c r="B16" i="49"/>
  <c r="R15"/>
  <c r="P15"/>
  <c r="O15"/>
  <c r="B15"/>
  <c r="R14"/>
  <c r="P14"/>
  <c r="O14"/>
  <c r="B14"/>
  <c r="R13"/>
  <c r="P13"/>
  <c r="O13"/>
  <c r="B13"/>
  <c r="R12"/>
  <c r="P12"/>
  <c r="O12"/>
  <c r="B12"/>
  <c r="R11"/>
  <c r="P11"/>
  <c r="O11"/>
  <c r="B11"/>
  <c r="R10"/>
  <c r="P10"/>
  <c r="O10"/>
  <c r="B10"/>
  <c r="R9"/>
  <c r="P9"/>
  <c r="O9"/>
  <c r="C27" i="50" l="1"/>
</calcChain>
</file>

<file path=xl/sharedStrings.xml><?xml version="1.0" encoding="utf-8"?>
<sst xmlns="http://schemas.openxmlformats.org/spreadsheetml/2006/main" count="361" uniqueCount="134">
  <si>
    <t>SL.No</t>
  </si>
  <si>
    <t>Reach in KM</t>
  </si>
  <si>
    <t>Hydraulic  Particulars</t>
  </si>
  <si>
    <t>Full Supply  Level</t>
  </si>
  <si>
    <t>Remarks</t>
  </si>
  <si>
    <t>Distance          (IN Mts)</t>
  </si>
  <si>
    <t>Required Discharge (Cumecs)</t>
  </si>
  <si>
    <t>Surface Fall</t>
  </si>
  <si>
    <t>Side Slopes</t>
  </si>
  <si>
    <t>A(m2)</t>
  </si>
  <si>
    <t>P(m)</t>
  </si>
  <si>
    <t>R=2/3</t>
  </si>
  <si>
    <t>Designed Discharge (Cumecs)</t>
  </si>
  <si>
    <t xml:space="preserve"> </t>
  </si>
  <si>
    <t>1.00:1</t>
  </si>
  <si>
    <t>R(m)</t>
  </si>
  <si>
    <t>-</t>
  </si>
  <si>
    <t>IRRIGATION AND CAD DEPARTMENT</t>
  </si>
  <si>
    <t>1.50:1</t>
  </si>
  <si>
    <t xml:space="preserve">  </t>
  </si>
  <si>
    <t xml:space="preserve">Total </t>
  </si>
  <si>
    <t>Velocity 
M/Sec</t>
  </si>
  <si>
    <t>Bed Width                (In Mts)</t>
  </si>
  <si>
    <t>From</t>
  </si>
  <si>
    <t>DueTo  CM  &amp; CD Structures</t>
  </si>
  <si>
    <t>Due To Bed Fall</t>
  </si>
  <si>
    <t xml:space="preserve">Bed Level </t>
  </si>
  <si>
    <t>Loss (m)</t>
  </si>
  <si>
    <t>TRANSITION</t>
  </si>
  <si>
    <t>Reach No.</t>
  </si>
  <si>
    <t xml:space="preserve">FULL CUTTING </t>
  </si>
  <si>
    <t>Co-efficiect of Rugosity  :0.018</t>
  </si>
  <si>
    <t>0.50:1</t>
  </si>
  <si>
    <t>TOTAL LOSS OF HEAD HENCE OK</t>
  </si>
  <si>
    <t>NOTES:</t>
  </si>
  <si>
    <t>ii) The first berm level in cutting reaches shall be at FSL + Free board.</t>
  </si>
  <si>
    <t>iii)The project authorites shall ensure that all CM &amp; CD Works are proposed as per site condations and as per IBM estimate.</t>
  </si>
  <si>
    <t xml:space="preserve">Sd/-(dt.01.04.2011)                                                           Executive Engineer                                              Canals-II Division                                  Central Designs Orginisation                   Hyderabad.     </t>
  </si>
  <si>
    <t>ALL SOILS,SDR &amp; HDR</t>
  </si>
  <si>
    <t>To</t>
  </si>
  <si>
    <t>F.S.D          (In Mts)</t>
  </si>
  <si>
    <t>At                   Start                 (M)</t>
  </si>
  <si>
    <t>At            End        (M)</t>
  </si>
  <si>
    <t>At            End           (M)</t>
  </si>
  <si>
    <t>At                   Start                  (M)</t>
  </si>
  <si>
    <r>
      <t>1:</t>
    </r>
    <r>
      <rPr>
        <sz val="13"/>
        <color theme="0"/>
        <rFont val="Arial"/>
        <family val="2"/>
      </rPr>
      <t>.</t>
    </r>
    <r>
      <rPr>
        <sz val="13"/>
        <rFont val="Arial"/>
        <family val="2"/>
      </rPr>
      <t>10000</t>
    </r>
  </si>
  <si>
    <r>
      <t>1:</t>
    </r>
    <r>
      <rPr>
        <sz val="13"/>
        <color theme="0"/>
        <rFont val="Arial"/>
        <family val="2"/>
      </rPr>
      <t>.</t>
    </r>
    <r>
      <rPr>
        <sz val="13"/>
        <rFont val="Arial"/>
        <family val="2"/>
      </rPr>
      <t>11000</t>
    </r>
  </si>
  <si>
    <t>(H.N.S.S. PHASE-2,PACKAGE NO.9.</t>
  </si>
  <si>
    <r>
      <t>1:</t>
    </r>
    <r>
      <rPr>
        <sz val="13"/>
        <color theme="0"/>
        <rFont val="Arial"/>
        <family val="2"/>
      </rPr>
      <t>.</t>
    </r>
    <r>
      <rPr>
        <sz val="13"/>
        <rFont val="Arial"/>
        <family val="2"/>
      </rPr>
      <t>12000</t>
    </r>
  </si>
  <si>
    <t>0.5:1</t>
  </si>
  <si>
    <r>
      <t>1</t>
    </r>
    <r>
      <rPr>
        <sz val="13"/>
        <color theme="0"/>
        <rFont val="Arial"/>
        <family val="2"/>
      </rPr>
      <t>.</t>
    </r>
    <r>
      <rPr>
        <sz val="13"/>
        <rFont val="Arial"/>
        <family val="2"/>
      </rPr>
      <t>:1</t>
    </r>
  </si>
  <si>
    <t xml:space="preserve">  HYDRAULIC PARTICULARS  HNSS MAIN CANAL(STAGE-II) FROM KM 340.000 TO 357.483/358.000</t>
  </si>
  <si>
    <r>
      <t>1:</t>
    </r>
    <r>
      <rPr>
        <sz val="13"/>
        <color theme="0"/>
        <rFont val="Arial"/>
        <family val="2"/>
      </rPr>
      <t>.</t>
    </r>
    <r>
      <rPr>
        <sz val="13"/>
        <rFont val="Arial"/>
        <family val="2"/>
      </rPr>
      <t>9625</t>
    </r>
  </si>
  <si>
    <t>FULL CUTTING         VARIES FROM 5.2M TO 6.70M</t>
  </si>
  <si>
    <t>SDR/HDR/HR</t>
  </si>
  <si>
    <t>H.R.FULL CUTTING           VARIES FROM 9.40M          TO 13.0M</t>
  </si>
  <si>
    <t>HP'S ARE WITH HOLD FOR WANT OF BORE HOLE DATA</t>
  </si>
  <si>
    <t>FULL CUTTING         VARIES FROM 8.80M TO 15 M</t>
  </si>
  <si>
    <t>F&amp;F / HR</t>
  </si>
  <si>
    <t>H.R.FULL CUTTING           VARIES FROM 8.60M          TO 15.0M</t>
  </si>
  <si>
    <t>FULL CUTTING         VARIES FROM 5.20M TO 8.10 M</t>
  </si>
  <si>
    <r>
      <t>1.50</t>
    </r>
    <r>
      <rPr>
        <sz val="13"/>
        <color theme="0"/>
        <rFont val="Arial"/>
        <family val="2"/>
      </rPr>
      <t>.</t>
    </r>
    <r>
      <rPr>
        <sz val="13"/>
        <rFont val="Arial"/>
        <family val="2"/>
      </rPr>
      <t>:1</t>
    </r>
  </si>
  <si>
    <t>PARTIAL CUTTING,    FILLING</t>
  </si>
  <si>
    <t>AKS/SDR/HDR/F&amp;F    /HR</t>
  </si>
  <si>
    <r>
      <t>2.00</t>
    </r>
    <r>
      <rPr>
        <sz val="13"/>
        <color theme="0"/>
        <rFont val="Arial"/>
        <family val="2"/>
      </rPr>
      <t>.</t>
    </r>
    <r>
      <rPr>
        <sz val="13"/>
        <rFont val="Arial"/>
        <family val="2"/>
      </rPr>
      <t>:1</t>
    </r>
  </si>
  <si>
    <t xml:space="preserve">FULL BANKING &amp; BED FILLING </t>
  </si>
  <si>
    <t>FULL CUTTING VARIES FROM 8.0M TO 17.0M</t>
  </si>
  <si>
    <t>F&amp;F/HR</t>
  </si>
  <si>
    <t>2.00.:1</t>
  </si>
  <si>
    <t>HDR,FF</t>
  </si>
  <si>
    <t>357.483/358.000</t>
  </si>
  <si>
    <t>H.R.FULL CUTTING           VARIES FROM 8.70M          TO 17.0M</t>
  </si>
  <si>
    <t xml:space="preserve">FSL @ KM      357.483/358.000 AS  PER AGREEMENT            +448.732     </t>
  </si>
  <si>
    <t>1:1</t>
  </si>
  <si>
    <t>=</t>
  </si>
  <si>
    <t>GOVERNAMENT OF ANDHRA PRADESH</t>
  </si>
  <si>
    <t>1 IN 10000</t>
  </si>
  <si>
    <t xml:space="preserve">  HYDRAULIC PARTICULARS  HNSS MAIN CANAL(STAGE-II) FROM KM 340.000 TO 347.100</t>
  </si>
  <si>
    <t>Value of 'n'</t>
  </si>
  <si>
    <t>338.808/
340.000</t>
  </si>
  <si>
    <t>APPROVED HYDRAULIC PARTICLARS CONSIDERED AT END OF PACKAGE-8</t>
  </si>
  <si>
    <t>1 IN 8400</t>
  </si>
  <si>
    <t>1 IN 8650</t>
  </si>
  <si>
    <t xml:space="preserve">DEEP CUTTING </t>
  </si>
  <si>
    <t>S.P @ KM 340.220 SLRB @ KM 240.441</t>
  </si>
  <si>
    <t>1 IN 6900</t>
  </si>
  <si>
    <t xml:space="preserve">PARTIAL CUTTING &amp; PARITAL EMBANKMENT </t>
  </si>
  <si>
    <t>SP @ KM 341.730 AQUEDUCT @ KM 342.200 AQUEDUCT @ KM 342.715</t>
  </si>
  <si>
    <t>1 IN 5900</t>
  </si>
  <si>
    <t>343.645/
347.100</t>
  </si>
  <si>
    <t>1 IN 8300</t>
  </si>
  <si>
    <t>1 IN 9550</t>
  </si>
  <si>
    <t>HP'S ALL READY APPRVOED FROM KM 347.000 TO KM 347.550</t>
  </si>
  <si>
    <t xml:space="preserve">CHECK :  TOTAL LOSS OF HEAD = </t>
  </si>
  <si>
    <t>0.835 m</t>
  </si>
  <si>
    <t>DIFFERENCE IN FIRST FSL AND LAST FSL =</t>
  </si>
  <si>
    <t>0.825 m</t>
  </si>
  <si>
    <t>i) The proposals for Hydraulic particulars of AVR HNSS PROJECT Phase-II from Km 340.000 to Km 343.648/347.100 of Package-9 furnished vide Lr No.ENC/TGP/SKHT/DW/DD2/AEE/HNSS/ATP/P-9/146B
 DT 18-11-2010 are vetted as per Govt Memo No 26850/Maj Irr VI/2007 Dt :07-11-2009 subject to providing necessary protection works at curve location of IP Nos 4  as per site condations.</t>
  </si>
  <si>
    <t>iv)The alrady approved reach from 247.000 to km 347.550 is now revisedas km 347.150 to km 347.550 due to curve at IP No.4 i.e at jm 343.560 and 50 m transition proposed form 343.648/347.100 to km 347.150.</t>
  </si>
  <si>
    <t>v)Revised alignment and H.P's approved  as per Govt memo no 25650,Maj.Irri.vi/2007 ;Dt 07.11.2009 and based on the recomandations of the ENC/TGP/Srikalahasti.ENC/TGP/Srikalahasti has to ensure
 that the orders of the Government in according the savings to Government and report to the Government.</t>
  </si>
  <si>
    <t xml:space="preserve">Sd/-(dt.01.04.2011)       
 (I.S.N.RAJU)                                            Chief Engineer                                                Central Designs Orginisation                   Hyderabad.   </t>
  </si>
  <si>
    <t xml:space="preserve">  HYDRAULIC PARTICULARS  HNSS MAIN CANAL(STAGE-II) FROM KM 353.000 TO 355.650</t>
  </si>
  <si>
    <t>SL.
No</t>
  </si>
  <si>
    <t>Value on 'n'</t>
  </si>
  <si>
    <t>1 IN 12000</t>
  </si>
  <si>
    <t>2:1</t>
  </si>
  <si>
    <t xml:space="preserve">APPROVED </t>
  </si>
  <si>
    <t>0.5/2:1</t>
  </si>
  <si>
    <t xml:space="preserve">PARTIAL CUTTIN &amp; BANKING </t>
  </si>
  <si>
    <t>SEE NOTES 2 &amp;3</t>
  </si>
  <si>
    <t>1 IN 10220</t>
  </si>
  <si>
    <t xml:space="preserve">HR REACH </t>
  </si>
  <si>
    <t>1 IN 11110</t>
  </si>
  <si>
    <t>1 IN 10110</t>
  </si>
  <si>
    <t>1) The prposed modification of H.P's furnished vide Lr.no:CE/NTR/TPT/DW/EE-1/DEE-1/AEE1/HNSS/P.09/1009.Dt.12-10-2015.are verified and approved from KM 353.00 to KM 355.650</t>
  </si>
  <si>
    <t>2) The HP's are approved based on the data /recommendations furnished by the field authorities and the field authorities are responisible for the partiuclars furnished.</t>
  </si>
  <si>
    <t xml:space="preserve">3)In Cutting &amp; Partilal cutting Reaches HR.shall be ensured by actual bore hole data before ececution if there is any deviation the HP's shall be revised </t>
  </si>
  <si>
    <t>4 )List ofstuructures shall be finalished separately on receipt of proposals as per site condintions and agreement from CE,NTR TGP ,Tirupathi and finally approval shall be obtained form CDO</t>
  </si>
  <si>
    <t xml:space="preserve">5)Details of banks ,berams &amp; dowels shall be followed as per IS 7112-1973 &amp; IS 10430-2000 Typical cross sections may be referred to CE / CDO / AP approval </t>
  </si>
  <si>
    <t>6)if any vaiation found in the field data the sae shall be brough to this office for revison.</t>
  </si>
  <si>
    <t xml:space="preserve">  HYDRAULIC PARTICULARS  HNSS MAIN CANAL(STAGE-II) FROM KM 347.000 TO KM 347.550 &amp; KM 348.300 TO 348.650</t>
  </si>
  <si>
    <t xml:space="preserve">Reach No </t>
  </si>
  <si>
    <t>Area(m2)</t>
  </si>
  <si>
    <t>Perimeter (m)</t>
  </si>
  <si>
    <t>1 IN 9650</t>
  </si>
  <si>
    <t>F&amp;f ,FULL CUTTING VAING FORM 9.40  MTO 13.10 M</t>
  </si>
  <si>
    <t>.</t>
  </si>
  <si>
    <t>HR ,FULL CUTTING VARIES FOM 8.50 M TO 15.0 M</t>
  </si>
  <si>
    <t>co-efficient of Rugosity :0.018</t>
  </si>
  <si>
    <t xml:space="preserve"> NOTE :THE ABOVE HP'S ARE APPROVED BASED ON BORE HOLE DATA  FURNISHED VIDE LETTER NO:1 CE(P) ATP /PHASE II /PK-9/485 CE DATED 22.12.2007 &amp; 
LETTER NO .ENC TGP /SKHT /L.R NO ENC /TGS /DW/DD2/DEE2/AEE4/AVRHNSS/PHASS II/PKG.9/27/DT.22.04.2008</t>
  </si>
  <si>
    <t xml:space="preserve">True Copy  
Sd/-(dt.28.04.2011)
Executive Engineer 
Canals-II Division ,
central Designs 
Organsiation </t>
  </si>
  <si>
    <t xml:space="preserve">Sd/-(dt.27.04.2011)       
 (I.S.N.RAJU)                                            Chief Engineer                                                Central Designs Orginisation                   Hyderabad.   </t>
  </si>
  <si>
    <t xml:space="preserve">Sd/-(dt.14.11.2015)       
 (I.S.N.RAJU)                                            Chief Engineer                                                Central Designs Orginisation                   Hyderabad.   </t>
  </si>
  <si>
    <t xml:space="preserve">Sd/-(dt.14.09.2007)       
 (I.S.N.RAJU)                                            Chief Engineer                                                Central Designs Orginisation                   Hyderabad.   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</si>
</sst>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0.0000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u/>
      <sz val="7"/>
      <color theme="10"/>
      <name val="Arial"/>
      <family val="2"/>
    </font>
    <font>
      <b/>
      <sz val="12"/>
      <name val="Verdana"/>
      <family val="2"/>
    </font>
    <font>
      <sz val="13"/>
      <color theme="0"/>
      <name val="Arial"/>
      <family val="2"/>
    </font>
    <font>
      <sz val="10"/>
      <name val="Arial"/>
      <family val="2"/>
    </font>
    <font>
      <b/>
      <sz val="12.5"/>
      <name val="Arial"/>
      <family val="2"/>
    </font>
    <font>
      <sz val="12.5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2.5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9">
    <xf numFmtId="0" fontId="0" fillId="0" borderId="0"/>
    <xf numFmtId="0" fontId="4" fillId="0" borderId="1"/>
    <xf numFmtId="0" fontId="4" fillId="0" borderId="1"/>
    <xf numFmtId="16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4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10" fillId="0" borderId="1"/>
    <xf numFmtId="0" fontId="17" fillId="0" borderId="1"/>
    <xf numFmtId="0" fontId="2" fillId="0" borderId="1"/>
    <xf numFmtId="0" fontId="1" fillId="0" borderId="1"/>
    <xf numFmtId="0" fontId="17" fillId="0" borderId="1"/>
    <xf numFmtId="0" fontId="21" fillId="0" borderId="1"/>
    <xf numFmtId="0" fontId="21" fillId="0" borderId="1"/>
    <xf numFmtId="0" fontId="21" fillId="0" borderId="1"/>
    <xf numFmtId="0" fontId="18" fillId="0" borderId="1" applyNumberFormat="0" applyFill="0" applyBorder="0" applyAlignment="0" applyProtection="0">
      <alignment vertical="top"/>
      <protection locked="0"/>
    </xf>
    <xf numFmtId="0" fontId="21" fillId="0" borderId="1"/>
    <xf numFmtId="0" fontId="21" fillId="0" borderId="1"/>
    <xf numFmtId="0" fontId="21" fillId="0" borderId="1"/>
    <xf numFmtId="0" fontId="21" fillId="0" borderId="1"/>
    <xf numFmtId="0" fontId="21" fillId="0" borderId="1"/>
  </cellStyleXfs>
  <cellXfs count="217">
    <xf numFmtId="0" fontId="0" fillId="0" borderId="0" xfId="0"/>
    <xf numFmtId="0" fontId="4" fillId="0" borderId="1" xfId="1"/>
    <xf numFmtId="0" fontId="4" fillId="0" borderId="1" xfId="2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Alignment="1">
      <alignment horizontal="center" vertical="center" wrapText="1"/>
    </xf>
    <xf numFmtId="0" fontId="8" fillId="0" borderId="1" xfId="1" applyFont="1" applyFill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1" fontId="5" fillId="0" borderId="1" xfId="3" applyNumberFormat="1" applyFont="1" applyFill="1" applyBorder="1" applyAlignment="1">
      <alignment horizontal="center" vertical="center" wrapText="1"/>
    </xf>
    <xf numFmtId="2" fontId="5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Alignment="1">
      <alignment horizontal="center" vertical="center"/>
    </xf>
    <xf numFmtId="0" fontId="6" fillId="0" borderId="3" xfId="2" applyFont="1" applyFill="1" applyBorder="1" applyAlignment="1">
      <alignment vertical="center" wrapText="1"/>
    </xf>
    <xf numFmtId="165" fontId="13" fillId="0" borderId="1" xfId="1" applyNumberFormat="1" applyFont="1" applyFill="1" applyBorder="1" applyAlignment="1">
      <alignment horizontal="center" vertical="center" wrapText="1"/>
    </xf>
    <xf numFmtId="2" fontId="8" fillId="0" borderId="1" xfId="1" applyNumberFormat="1" applyFont="1" applyAlignment="1">
      <alignment horizontal="center" vertical="center" wrapText="1"/>
    </xf>
    <xf numFmtId="165" fontId="9" fillId="0" borderId="2" xfId="1" applyNumberFormat="1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2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1" fontId="6" fillId="0" borderId="2" xfId="1" applyNumberFormat="1" applyFont="1" applyBorder="1" applyAlignment="1">
      <alignment horizontal="center" vertical="center" wrapText="1"/>
    </xf>
    <xf numFmtId="165" fontId="6" fillId="0" borderId="2" xfId="1" applyNumberFormat="1" applyFont="1" applyBorder="1" applyAlignment="1">
      <alignment horizontal="center" vertical="center" wrapText="1"/>
    </xf>
    <xf numFmtId="166" fontId="14" fillId="0" borderId="2" xfId="1" applyNumberFormat="1" applyFont="1" applyFill="1" applyBorder="1" applyAlignment="1">
      <alignment horizontal="center" vertical="center" wrapText="1"/>
    </xf>
    <xf numFmtId="165" fontId="14" fillId="0" borderId="9" xfId="1" applyNumberFormat="1" applyFont="1" applyFill="1" applyBorder="1" applyAlignment="1">
      <alignment horizontal="center" vertical="center" wrapText="1"/>
    </xf>
    <xf numFmtId="2" fontId="14" fillId="0" borderId="1" xfId="1" applyNumberFormat="1" applyFont="1" applyFill="1" applyBorder="1" applyAlignment="1">
      <alignment horizontal="center" vertical="center" wrapText="1"/>
    </xf>
    <xf numFmtId="1" fontId="14" fillId="0" borderId="2" xfId="20" applyNumberFormat="1" applyFont="1" applyBorder="1" applyAlignment="1">
      <alignment horizontal="center" vertical="center" wrapText="1"/>
    </xf>
    <xf numFmtId="2" fontId="14" fillId="0" borderId="2" xfId="20" applyNumberFormat="1" applyFont="1" applyBorder="1" applyAlignment="1">
      <alignment horizontal="center" vertical="center" wrapText="1"/>
    </xf>
    <xf numFmtId="0" fontId="6" fillId="0" borderId="1" xfId="1" applyFont="1" applyFill="1" applyAlignment="1">
      <alignment vertical="center" wrapText="1"/>
    </xf>
    <xf numFmtId="165" fontId="13" fillId="0" borderId="1" xfId="1" applyNumberFormat="1" applyFont="1" applyFill="1" applyBorder="1" applyAlignment="1">
      <alignment vertical="center" wrapText="1"/>
    </xf>
    <xf numFmtId="165" fontId="16" fillId="0" borderId="1" xfId="1" applyNumberFormat="1" applyFont="1" applyFill="1" applyBorder="1" applyAlignment="1">
      <alignment vertical="top" wrapText="1"/>
    </xf>
    <xf numFmtId="165" fontId="9" fillId="0" borderId="9" xfId="1" applyNumberFormat="1" applyFont="1" applyFill="1" applyBorder="1" applyAlignment="1">
      <alignment horizontal="center" vertical="center" wrapText="1"/>
    </xf>
    <xf numFmtId="165" fontId="14" fillId="0" borderId="1" xfId="20" applyNumberFormat="1" applyFont="1" applyBorder="1" applyAlignment="1">
      <alignment horizontal="center" vertical="center" wrapText="1"/>
    </xf>
    <xf numFmtId="2" fontId="14" fillId="0" borderId="1" xfId="20" applyNumberFormat="1" applyFont="1" applyBorder="1" applyAlignment="1">
      <alignment horizontal="center" vertical="center" wrapText="1"/>
    </xf>
    <xf numFmtId="166" fontId="14" fillId="0" borderId="1" xfId="1" applyNumberFormat="1" applyFont="1" applyFill="1" applyBorder="1" applyAlignment="1">
      <alignment horizontal="center" vertical="center" wrapText="1"/>
    </xf>
    <xf numFmtId="0" fontId="23" fillId="0" borderId="1" xfId="1" applyFont="1" applyFill="1" applyBorder="1" applyAlignment="1">
      <alignment horizontal="center" vertical="center" wrapText="1"/>
    </xf>
    <xf numFmtId="2" fontId="6" fillId="0" borderId="2" xfId="1" applyNumberFormat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15" fillId="0" borderId="14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165" fontId="14" fillId="0" borderId="1" xfId="1" applyNumberFormat="1" applyFont="1" applyFill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165" fontId="16" fillId="0" borderId="1" xfId="1" applyNumberFormat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2" fontId="14" fillId="0" borderId="2" xfId="1" applyNumberFormat="1" applyFont="1" applyFill="1" applyBorder="1" applyAlignment="1">
      <alignment horizontal="center" vertical="center" wrapText="1"/>
    </xf>
    <xf numFmtId="165" fontId="14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2" fontId="9" fillId="0" borderId="2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165" fontId="15" fillId="0" borderId="1" xfId="1" applyNumberFormat="1" applyFont="1" applyFill="1" applyBorder="1" applyAlignment="1">
      <alignment horizontal="center" vertical="center" wrapText="1"/>
    </xf>
    <xf numFmtId="165" fontId="9" fillId="0" borderId="1" xfId="1" applyNumberFormat="1" applyFont="1" applyFill="1" applyBorder="1" applyAlignment="1">
      <alignment horizontal="center" vertical="center" wrapText="1"/>
    </xf>
    <xf numFmtId="2" fontId="9" fillId="0" borderId="9" xfId="1" applyNumberFormat="1" applyFont="1" applyFill="1" applyBorder="1" applyAlignment="1">
      <alignment horizontal="center" vertical="center" wrapText="1"/>
    </xf>
    <xf numFmtId="0" fontId="15" fillId="0" borderId="9" xfId="1" applyFont="1" applyFill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 wrapText="1"/>
    </xf>
    <xf numFmtId="165" fontId="14" fillId="0" borderId="2" xfId="20" applyNumberFormat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/>
    </xf>
    <xf numFmtId="0" fontId="6" fillId="0" borderId="1" xfId="1" applyFont="1" applyAlignment="1">
      <alignment horizontal="center" vertical="center" wrapText="1"/>
    </xf>
    <xf numFmtId="0" fontId="15" fillId="0" borderId="14" xfId="1" applyFont="1" applyBorder="1" applyAlignment="1">
      <alignment horizontal="center" vertical="center" wrapText="1"/>
    </xf>
    <xf numFmtId="165" fontId="15" fillId="0" borderId="2" xfId="26" applyNumberFormat="1" applyFont="1" applyBorder="1" applyAlignment="1">
      <alignment horizontal="center" vertical="center" wrapText="1"/>
    </xf>
    <xf numFmtId="1" fontId="15" fillId="0" borderId="2" xfId="26" applyNumberFormat="1" applyFont="1" applyBorder="1" applyAlignment="1">
      <alignment horizontal="center" vertical="center" wrapText="1"/>
    </xf>
    <xf numFmtId="2" fontId="15" fillId="0" borderId="2" xfId="26" applyNumberFormat="1" applyFont="1" applyBorder="1" applyAlignment="1">
      <alignment horizontal="center" vertical="center" wrapText="1"/>
    </xf>
    <xf numFmtId="166" fontId="15" fillId="0" borderId="2" xfId="1" applyNumberFormat="1" applyFont="1" applyFill="1" applyBorder="1" applyAlignment="1">
      <alignment horizontal="center" vertical="center" wrapText="1"/>
    </xf>
    <xf numFmtId="165" fontId="15" fillId="0" borderId="2" xfId="1" applyNumberFormat="1" applyFont="1" applyFill="1" applyBorder="1" applyAlignment="1">
      <alignment horizontal="center" vertical="center" wrapText="1"/>
    </xf>
    <xf numFmtId="0" fontId="6" fillId="0" borderId="1" xfId="1" applyFont="1" applyFill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2" fontId="6" fillId="0" borderId="1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5" fillId="0" borderId="16" xfId="1" applyFont="1" applyFill="1" applyBorder="1" applyAlignment="1">
      <alignment horizontal="center" vertical="center" wrapText="1"/>
    </xf>
    <xf numFmtId="165" fontId="15" fillId="0" borderId="17" xfId="26" applyNumberFormat="1" applyFont="1" applyBorder="1" applyAlignment="1">
      <alignment horizontal="center" vertical="center" wrapText="1"/>
    </xf>
    <xf numFmtId="1" fontId="15" fillId="0" borderId="17" xfId="26" applyNumberFormat="1" applyFont="1" applyBorder="1" applyAlignment="1">
      <alignment horizontal="center" vertical="center" wrapText="1"/>
    </xf>
    <xf numFmtId="2" fontId="15" fillId="0" borderId="17" xfId="26" applyNumberFormat="1" applyFont="1" applyBorder="1" applyAlignment="1">
      <alignment horizontal="center" vertical="center" wrapText="1"/>
    </xf>
    <xf numFmtId="166" fontId="15" fillId="0" borderId="17" xfId="1" applyNumberFormat="1" applyFont="1" applyFill="1" applyBorder="1" applyAlignment="1">
      <alignment horizontal="center" vertical="center" wrapText="1"/>
    </xf>
    <xf numFmtId="165" fontId="15" fillId="0" borderId="1" xfId="26" applyNumberFormat="1" applyFont="1" applyBorder="1" applyAlignment="1">
      <alignment horizontal="center" vertical="center" wrapText="1"/>
    </xf>
    <xf numFmtId="2" fontId="15" fillId="0" borderId="1" xfId="26" applyNumberFormat="1" applyFont="1" applyBorder="1" applyAlignment="1">
      <alignment horizontal="center" vertical="center" wrapText="1"/>
    </xf>
    <xf numFmtId="166" fontId="15" fillId="0" borderId="1" xfId="1" applyNumberFormat="1" applyFont="1" applyFill="1" applyBorder="1" applyAlignment="1">
      <alignment horizontal="center" vertical="center" wrapText="1"/>
    </xf>
    <xf numFmtId="2" fontId="6" fillId="0" borderId="1" xfId="1" applyNumberFormat="1" applyFont="1" applyFill="1" applyBorder="1" applyAlignment="1">
      <alignment horizontal="center" vertical="center" wrapText="1"/>
    </xf>
    <xf numFmtId="1" fontId="15" fillId="0" borderId="1" xfId="26" applyNumberFormat="1" applyFont="1" applyBorder="1" applyAlignment="1">
      <alignment horizontal="center" vertical="center" wrapText="1"/>
    </xf>
    <xf numFmtId="0" fontId="19" fillId="0" borderId="1" xfId="1" applyFont="1" applyFill="1" applyBorder="1" applyAlignment="1">
      <alignment horizontal="center" vertical="center" wrapText="1"/>
    </xf>
    <xf numFmtId="1" fontId="6" fillId="0" borderId="1" xfId="3" applyNumberFormat="1" applyFont="1" applyFill="1" applyBorder="1" applyAlignment="1">
      <alignment horizontal="center" vertical="center" wrapText="1"/>
    </xf>
    <xf numFmtId="165" fontId="4" fillId="0" borderId="1" xfId="1" applyNumberFormat="1"/>
    <xf numFmtId="166" fontId="7" fillId="0" borderId="8" xfId="1" applyNumberFormat="1" applyFont="1" applyBorder="1" applyAlignment="1">
      <alignment horizontal="center" vertical="center" wrapText="1"/>
    </xf>
    <xf numFmtId="165" fontId="7" fillId="0" borderId="8" xfId="1" applyNumberFormat="1" applyFont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1" fontId="22" fillId="0" borderId="2" xfId="1" applyNumberFormat="1" applyFont="1" applyBorder="1" applyAlignment="1">
      <alignment horizontal="center" vertical="center" wrapText="1"/>
    </xf>
    <xf numFmtId="165" fontId="22" fillId="0" borderId="2" xfId="1" applyNumberFormat="1" applyFont="1" applyBorder="1" applyAlignment="1">
      <alignment horizontal="center" vertical="center" wrapText="1"/>
    </xf>
    <xf numFmtId="166" fontId="22" fillId="0" borderId="2" xfId="1" applyNumberFormat="1" applyFont="1" applyBorder="1" applyAlignment="1">
      <alignment horizontal="center" vertical="center" wrapText="1"/>
    </xf>
    <xf numFmtId="1" fontId="8" fillId="0" borderId="1" xfId="1" applyNumberFormat="1" applyFont="1" applyAlignment="1">
      <alignment horizontal="center" vertical="center" wrapText="1"/>
    </xf>
    <xf numFmtId="1" fontId="8" fillId="0" borderId="1" xfId="1" applyNumberFormat="1" applyFont="1" applyFill="1" applyAlignment="1">
      <alignment horizontal="center" vertical="center" wrapText="1"/>
    </xf>
    <xf numFmtId="0" fontId="22" fillId="0" borderId="2" xfId="1" applyFont="1" applyFill="1" applyBorder="1" applyAlignment="1">
      <alignment horizontal="center" vertical="center" wrapText="1"/>
    </xf>
    <xf numFmtId="165" fontId="22" fillId="0" borderId="2" xfId="27" applyNumberFormat="1" applyFont="1" applyBorder="1" applyAlignment="1">
      <alignment horizontal="center" vertical="center" wrapText="1"/>
    </xf>
    <xf numFmtId="1" fontId="22" fillId="0" borderId="2" xfId="27" applyNumberFormat="1" applyFont="1" applyBorder="1" applyAlignment="1">
      <alignment horizontal="center" vertical="center" wrapText="1"/>
    </xf>
    <xf numFmtId="2" fontId="22" fillId="0" borderId="2" xfId="27" applyNumberFormat="1" applyFont="1" applyBorder="1" applyAlignment="1">
      <alignment horizontal="center" vertical="center" wrapText="1"/>
    </xf>
    <xf numFmtId="166" fontId="22" fillId="0" borderId="2" xfId="1" applyNumberFormat="1" applyFont="1" applyFill="1" applyBorder="1" applyAlignment="1">
      <alignment horizontal="center" vertical="center" wrapText="1"/>
    </xf>
    <xf numFmtId="49" fontId="22" fillId="0" borderId="2" xfId="27" applyNumberFormat="1" applyFont="1" applyBorder="1" applyAlignment="1">
      <alignment horizontal="center" vertical="center" wrapText="1"/>
    </xf>
    <xf numFmtId="165" fontId="22" fillId="0" borderId="2" xfId="1" applyNumberFormat="1" applyFont="1" applyFill="1" applyBorder="1" applyAlignment="1">
      <alignment horizontal="center" vertical="center" wrapText="1"/>
    </xf>
    <xf numFmtId="0" fontId="22" fillId="0" borderId="9" xfId="1" applyFont="1" applyFill="1" applyBorder="1" applyAlignment="1">
      <alignment horizontal="center" vertical="center" wrapText="1"/>
    </xf>
    <xf numFmtId="165" fontId="22" fillId="0" borderId="9" xfId="27" applyNumberFormat="1" applyFont="1" applyBorder="1" applyAlignment="1">
      <alignment horizontal="center" vertical="center" wrapText="1"/>
    </xf>
    <xf numFmtId="166" fontId="22" fillId="0" borderId="2" xfId="1" applyNumberFormat="1" applyFont="1" applyFill="1" applyBorder="1" applyAlignment="1">
      <alignment vertical="center" wrapText="1"/>
    </xf>
    <xf numFmtId="0" fontId="22" fillId="0" borderId="2" xfId="1" applyFont="1" applyFill="1" applyBorder="1" applyAlignment="1">
      <alignment vertical="center" wrapText="1"/>
    </xf>
    <xf numFmtId="165" fontId="22" fillId="0" borderId="2" xfId="1" applyNumberFormat="1" applyFont="1" applyFill="1" applyBorder="1" applyAlignment="1">
      <alignment vertical="center" wrapText="1"/>
    </xf>
    <xf numFmtId="165" fontId="22" fillId="0" borderId="9" xfId="1" applyNumberFormat="1" applyFont="1" applyFill="1" applyBorder="1" applyAlignment="1">
      <alignment horizontal="center" vertical="center" wrapText="1"/>
    </xf>
    <xf numFmtId="165" fontId="22" fillId="0" borderId="2" xfId="27" applyNumberFormat="1" applyFont="1" applyBorder="1" applyAlignment="1">
      <alignment vertical="center" wrapText="1"/>
    </xf>
    <xf numFmtId="2" fontId="22" fillId="0" borderId="2" xfId="27" applyNumberFormat="1" applyFont="1" applyBorder="1" applyAlignment="1">
      <alignment vertical="center"/>
    </xf>
    <xf numFmtId="166" fontId="22" fillId="0" borderId="2" xfId="27" applyNumberFormat="1" applyFont="1" applyBorder="1" applyAlignment="1">
      <alignment vertical="center"/>
    </xf>
    <xf numFmtId="165" fontId="22" fillId="0" borderId="2" xfId="27" applyNumberFormat="1" applyFont="1" applyBorder="1" applyAlignment="1">
      <alignment vertical="center"/>
    </xf>
    <xf numFmtId="166" fontId="22" fillId="0" borderId="2" xfId="27" applyNumberFormat="1" applyFont="1" applyBorder="1" applyAlignment="1">
      <alignment vertical="center" wrapText="1"/>
    </xf>
    <xf numFmtId="2" fontId="22" fillId="0" borderId="2" xfId="27" applyNumberFormat="1" applyFont="1" applyBorder="1" applyAlignment="1">
      <alignment vertical="center" wrapText="1"/>
    </xf>
    <xf numFmtId="2" fontId="22" fillId="0" borderId="9" xfId="27" applyNumberFormat="1" applyFont="1" applyBorder="1" applyAlignment="1">
      <alignment horizontal="center" vertical="center" wrapText="1"/>
    </xf>
    <xf numFmtId="2" fontId="22" fillId="0" borderId="9" xfId="1" applyNumberFormat="1" applyFont="1" applyFill="1" applyBorder="1" applyAlignment="1">
      <alignment horizontal="center" vertical="center" wrapText="1"/>
    </xf>
    <xf numFmtId="49" fontId="22" fillId="0" borderId="9" xfId="27" applyNumberFormat="1" applyFont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center" vertical="center" wrapText="1"/>
    </xf>
    <xf numFmtId="165" fontId="22" fillId="0" borderId="1" xfId="27" applyNumberFormat="1" applyFont="1" applyBorder="1" applyAlignment="1">
      <alignment horizontal="center" vertical="center" wrapText="1"/>
    </xf>
    <xf numFmtId="2" fontId="22" fillId="0" borderId="1" xfId="27" applyNumberFormat="1" applyFont="1" applyBorder="1" applyAlignment="1">
      <alignment horizontal="center" vertical="center" wrapText="1"/>
    </xf>
    <xf numFmtId="166" fontId="22" fillId="0" borderId="1" xfId="1" applyNumberFormat="1" applyFont="1" applyFill="1" applyBorder="1" applyAlignment="1">
      <alignment horizontal="center" vertical="center" wrapText="1"/>
    </xf>
    <xf numFmtId="165" fontId="22" fillId="0" borderId="1" xfId="1" applyNumberFormat="1" applyFont="1" applyFill="1" applyBorder="1" applyAlignment="1">
      <alignment horizontal="center" vertical="center" wrapText="1"/>
    </xf>
    <xf numFmtId="2" fontId="22" fillId="0" borderId="1" xfId="1" applyNumberFormat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vertical="center" wrapText="1"/>
    </xf>
    <xf numFmtId="0" fontId="22" fillId="0" borderId="1" xfId="1" applyFont="1" applyFill="1" applyAlignment="1">
      <alignment horizontal="center" vertical="center" wrapText="1"/>
    </xf>
    <xf numFmtId="0" fontId="22" fillId="0" borderId="1" xfId="1" applyFont="1" applyFill="1" applyBorder="1" applyAlignment="1">
      <alignment horizontal="left" wrapText="1"/>
    </xf>
    <xf numFmtId="0" fontId="22" fillId="0" borderId="1" xfId="1" applyFont="1" applyFill="1" applyAlignment="1">
      <alignment vertical="center" wrapText="1"/>
    </xf>
    <xf numFmtId="165" fontId="22" fillId="0" borderId="1" xfId="1" applyNumberFormat="1" applyFont="1" applyFill="1" applyBorder="1" applyAlignment="1">
      <alignment vertical="center" wrapText="1"/>
    </xf>
    <xf numFmtId="165" fontId="23" fillId="0" borderId="1" xfId="1" applyNumberFormat="1" applyFont="1" applyFill="1" applyBorder="1" applyAlignment="1">
      <alignment horizontal="center" vertical="center" wrapText="1"/>
    </xf>
    <xf numFmtId="1" fontId="23" fillId="0" borderId="1" xfId="3" applyNumberFormat="1" applyFont="1" applyFill="1" applyBorder="1" applyAlignment="1">
      <alignment horizontal="center" vertical="center" wrapText="1"/>
    </xf>
    <xf numFmtId="2" fontId="23" fillId="0" borderId="1" xfId="1" applyNumberFormat="1" applyFont="1" applyFill="1" applyBorder="1" applyAlignment="1">
      <alignment horizontal="center" vertical="center" wrapText="1"/>
    </xf>
    <xf numFmtId="166" fontId="23" fillId="0" borderId="1" xfId="1" applyNumberFormat="1" applyFont="1" applyFill="1" applyBorder="1" applyAlignment="1">
      <alignment horizontal="center" vertical="center" wrapText="1"/>
    </xf>
    <xf numFmtId="0" fontId="23" fillId="0" borderId="1" xfId="1" applyFont="1"/>
    <xf numFmtId="0" fontId="23" fillId="0" borderId="1" xfId="1" applyFont="1" applyAlignment="1">
      <alignment horizontal="center" vertical="center"/>
    </xf>
    <xf numFmtId="166" fontId="23" fillId="0" borderId="1" xfId="1" applyNumberFormat="1" applyFont="1"/>
    <xf numFmtId="165" fontId="23" fillId="0" borderId="1" xfId="1" applyNumberFormat="1" applyFont="1"/>
    <xf numFmtId="0" fontId="8" fillId="0" borderId="2" xfId="1" applyFont="1" applyFill="1" applyBorder="1" applyAlignment="1">
      <alignment vertical="center" wrapText="1"/>
    </xf>
    <xf numFmtId="166" fontId="14" fillId="0" borderId="1" xfId="1" applyNumberFormat="1" applyFont="1" applyFill="1" applyBorder="1" applyAlignment="1">
      <alignment vertical="center" wrapText="1"/>
    </xf>
    <xf numFmtId="2" fontId="13" fillId="0" borderId="1" xfId="1" applyNumberFormat="1" applyFont="1" applyFill="1" applyBorder="1" applyAlignment="1">
      <alignment vertical="center" wrapText="1"/>
    </xf>
    <xf numFmtId="0" fontId="4" fillId="0" borderId="1" xfId="1" applyBorder="1"/>
    <xf numFmtId="0" fontId="4" fillId="0" borderId="1" xfId="1" applyBorder="1" applyAlignment="1">
      <alignment horizontal="center" vertical="center"/>
    </xf>
    <xf numFmtId="2" fontId="4" fillId="0" borderId="1" xfId="1" applyNumberFormat="1" applyBorder="1"/>
    <xf numFmtId="165" fontId="4" fillId="0" borderId="1" xfId="1" applyNumberFormat="1" applyBorder="1"/>
    <xf numFmtId="165" fontId="14" fillId="0" borderId="2" xfId="28" applyNumberFormat="1" applyFont="1" applyBorder="1" applyAlignment="1">
      <alignment horizontal="center" vertical="center" wrapText="1"/>
    </xf>
    <xf numFmtId="1" fontId="14" fillId="0" borderId="2" xfId="28" applyNumberFormat="1" applyFont="1" applyBorder="1" applyAlignment="1">
      <alignment horizontal="center" vertical="center" wrapText="1"/>
    </xf>
    <xf numFmtId="2" fontId="14" fillId="0" borderId="2" xfId="28" applyNumberFormat="1" applyFont="1" applyBorder="1" applyAlignment="1">
      <alignment horizontal="center" vertical="center" wrapText="1"/>
    </xf>
    <xf numFmtId="165" fontId="14" fillId="0" borderId="9" xfId="28" applyNumberFormat="1" applyFont="1" applyBorder="1" applyAlignment="1">
      <alignment horizontal="center" vertical="center" wrapText="1"/>
    </xf>
    <xf numFmtId="2" fontId="14" fillId="0" borderId="9" xfId="28" applyNumberFormat="1" applyFont="1" applyBorder="1" applyAlignment="1">
      <alignment horizontal="center" vertical="center" wrapText="1"/>
    </xf>
    <xf numFmtId="165" fontId="14" fillId="0" borderId="1" xfId="28" applyNumberFormat="1" applyFont="1" applyBorder="1" applyAlignment="1">
      <alignment horizontal="center" vertical="center" wrapText="1"/>
    </xf>
    <xf numFmtId="2" fontId="14" fillId="0" borderId="1" xfId="28" applyNumberFormat="1" applyFont="1" applyBorder="1" applyAlignment="1">
      <alignment horizontal="center" vertical="center" wrapText="1"/>
    </xf>
    <xf numFmtId="1" fontId="14" fillId="0" borderId="1" xfId="28" applyNumberFormat="1" applyFont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165" fontId="16" fillId="0" borderId="1" xfId="1" applyNumberFormat="1" applyFont="1" applyFill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left" vertical="center" wrapText="1"/>
    </xf>
    <xf numFmtId="165" fontId="15" fillId="0" borderId="1" xfId="1" applyNumberFormat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14" fillId="0" borderId="12" xfId="2" applyFont="1" applyFill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165" fontId="14" fillId="0" borderId="4" xfId="28" applyNumberFormat="1" applyFont="1" applyBorder="1" applyAlignment="1">
      <alignment horizontal="center" vertical="center" wrapText="1"/>
    </xf>
    <xf numFmtId="165" fontId="14" fillId="0" borderId="6" xfId="28" applyNumberFormat="1" applyFont="1" applyBorder="1" applyAlignment="1">
      <alignment horizontal="center" vertical="center" wrapText="1"/>
    </xf>
    <xf numFmtId="2" fontId="14" fillId="0" borderId="4" xfId="28" applyNumberFormat="1" applyFont="1" applyBorder="1" applyAlignment="1">
      <alignment horizontal="center" vertical="center"/>
    </xf>
    <xf numFmtId="2" fontId="14" fillId="0" borderId="5" xfId="28" applyNumberFormat="1" applyFont="1" applyBorder="1" applyAlignment="1">
      <alignment horizontal="center" vertical="center"/>
    </xf>
    <xf numFmtId="2" fontId="14" fillId="0" borderId="6" xfId="28" applyNumberFormat="1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2" fontId="14" fillId="0" borderId="4" xfId="28" applyNumberFormat="1" applyFont="1" applyBorder="1" applyAlignment="1">
      <alignment horizontal="center" vertical="center" wrapText="1"/>
    </xf>
    <xf numFmtId="2" fontId="14" fillId="0" borderId="5" xfId="28" applyNumberFormat="1" applyFont="1" applyBorder="1" applyAlignment="1">
      <alignment horizontal="center" vertical="center" wrapText="1"/>
    </xf>
    <xf numFmtId="2" fontId="14" fillId="0" borderId="6" xfId="28" applyNumberFormat="1" applyFont="1" applyBorder="1" applyAlignment="1">
      <alignment horizontal="center" vertical="center" wrapText="1"/>
    </xf>
    <xf numFmtId="0" fontId="22" fillId="0" borderId="2" xfId="1" applyFont="1" applyBorder="1" applyAlignment="1">
      <alignment horizontal="center" vertical="center" wrapText="1"/>
    </xf>
    <xf numFmtId="0" fontId="27" fillId="0" borderId="2" xfId="1" applyFont="1" applyBorder="1" applyAlignment="1">
      <alignment horizontal="center" vertical="center" wrapText="1"/>
    </xf>
    <xf numFmtId="0" fontId="24" fillId="0" borderId="12" xfId="2" applyFont="1" applyFill="1" applyBorder="1" applyAlignment="1">
      <alignment horizontal="center" vertical="center" wrapText="1"/>
    </xf>
    <xf numFmtId="0" fontId="24" fillId="0" borderId="1" xfId="2" applyFont="1" applyFill="1" applyBorder="1" applyAlignment="1">
      <alignment horizontal="center" vertical="center" wrapText="1"/>
    </xf>
    <xf numFmtId="0" fontId="25" fillId="0" borderId="12" xfId="2" applyFont="1" applyFill="1" applyBorder="1" applyAlignment="1">
      <alignment horizontal="center" vertical="center" wrapText="1"/>
    </xf>
    <xf numFmtId="0" fontId="25" fillId="0" borderId="1" xfId="2" applyFont="1" applyFill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7" fillId="0" borderId="13" xfId="1" applyFont="1" applyBorder="1" applyAlignment="1">
      <alignment horizontal="center" vertical="center" wrapText="1"/>
    </xf>
    <xf numFmtId="0" fontId="27" fillId="0" borderId="8" xfId="1" applyFont="1" applyBorder="1" applyAlignment="1">
      <alignment horizontal="center" vertical="center" wrapText="1"/>
    </xf>
    <xf numFmtId="0" fontId="22" fillId="0" borderId="4" xfId="1" applyFont="1" applyFill="1" applyBorder="1" applyAlignment="1">
      <alignment horizontal="center" vertical="center" wrapText="1"/>
    </xf>
    <xf numFmtId="0" fontId="22" fillId="0" borderId="6" xfId="1" applyFont="1" applyFill="1" applyBorder="1" applyAlignment="1">
      <alignment horizontal="center" vertical="center" wrapText="1"/>
    </xf>
    <xf numFmtId="2" fontId="22" fillId="0" borderId="4" xfId="27" applyNumberFormat="1" applyFont="1" applyBorder="1" applyAlignment="1">
      <alignment horizontal="center" vertical="center" wrapText="1"/>
    </xf>
    <xf numFmtId="2" fontId="22" fillId="0" borderId="5" xfId="27" applyNumberFormat="1" applyFont="1" applyBorder="1" applyAlignment="1">
      <alignment horizontal="center" vertical="center" wrapText="1"/>
    </xf>
    <xf numFmtId="2" fontId="22" fillId="0" borderId="6" xfId="27" applyNumberFormat="1" applyFont="1" applyBorder="1" applyAlignment="1">
      <alignment horizontal="center" vertical="center" wrapText="1"/>
    </xf>
    <xf numFmtId="165" fontId="22" fillId="0" borderId="4" xfId="1" applyNumberFormat="1" applyFont="1" applyFill="1" applyBorder="1" applyAlignment="1">
      <alignment horizontal="center" vertical="center" wrapText="1"/>
    </xf>
    <xf numFmtId="165" fontId="22" fillId="0" borderId="6" xfId="1" applyNumberFormat="1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horizontal="left" wrapText="1"/>
    </xf>
    <xf numFmtId="165" fontId="22" fillId="0" borderId="1" xfId="1" applyNumberFormat="1" applyFont="1" applyFill="1" applyBorder="1" applyAlignment="1">
      <alignment horizontal="center" vertical="center" wrapText="1"/>
    </xf>
    <xf numFmtId="165" fontId="14" fillId="0" borderId="2" xfId="20" applyNumberFormat="1" applyFont="1" applyBorder="1" applyAlignment="1">
      <alignment horizontal="center" vertical="center" wrapText="1"/>
    </xf>
    <xf numFmtId="2" fontId="14" fillId="0" borderId="1" xfId="20" applyNumberFormat="1" applyFont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165" fontId="15" fillId="0" borderId="1" xfId="20" applyNumberFormat="1" applyFont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165" fontId="15" fillId="0" borderId="2" xfId="26" applyNumberFormat="1" applyFont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 wrapText="1"/>
    </xf>
    <xf numFmtId="2" fontId="15" fillId="0" borderId="2" xfId="26" applyNumberFormat="1" applyFont="1" applyBorder="1" applyAlignment="1">
      <alignment horizontal="center" vertical="center"/>
    </xf>
    <xf numFmtId="2" fontId="15" fillId="0" borderId="2" xfId="26" applyNumberFormat="1" applyFont="1" applyBorder="1" applyAlignment="1">
      <alignment horizontal="center" vertical="center" wrapText="1"/>
    </xf>
    <xf numFmtId="2" fontId="15" fillId="0" borderId="17" xfId="26" applyNumberFormat="1" applyFont="1" applyBorder="1" applyAlignment="1">
      <alignment horizontal="center" vertical="center" wrapText="1"/>
    </xf>
    <xf numFmtId="165" fontId="6" fillId="0" borderId="17" xfId="1" applyNumberFormat="1" applyFont="1" applyFill="1" applyBorder="1" applyAlignment="1">
      <alignment horizontal="center" vertical="center" wrapText="1"/>
    </xf>
    <xf numFmtId="165" fontId="6" fillId="0" borderId="18" xfId="1" applyNumberFormat="1" applyFont="1" applyFill="1" applyBorder="1" applyAlignment="1">
      <alignment horizontal="center" vertical="center" wrapText="1"/>
    </xf>
    <xf numFmtId="2" fontId="15" fillId="0" borderId="1" xfId="26" applyNumberFormat="1" applyFont="1" applyBorder="1" applyAlignment="1">
      <alignment horizontal="center" vertical="center" wrapText="1"/>
    </xf>
    <xf numFmtId="166" fontId="15" fillId="0" borderId="1" xfId="1" applyNumberFormat="1" applyFont="1" applyFill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29">
    <cellStyle name="Comma 2" xfId="4"/>
    <cellStyle name="Comma 3" xfId="5"/>
    <cellStyle name="Comma 3 2" xfId="3"/>
    <cellStyle name="Comma 4" xfId="6"/>
    <cellStyle name="Hyperlink 2" xfId="23"/>
    <cellStyle name="Normal" xfId="0" builtinId="0"/>
    <cellStyle name="Normal 10" xfId="15"/>
    <cellStyle name="Normal 11" xfId="16"/>
    <cellStyle name="Normal 12" xfId="17"/>
    <cellStyle name="Normal 12 2" xfId="18"/>
    <cellStyle name="Normal 13" xfId="19"/>
    <cellStyle name="Normal 14" xfId="20"/>
    <cellStyle name="Normal 15" xfId="21"/>
    <cellStyle name="Normal 16" xfId="22"/>
    <cellStyle name="Normal 17" xfId="24"/>
    <cellStyle name="Normal 18" xfId="25"/>
    <cellStyle name="Normal 19" xfId="26"/>
    <cellStyle name="Normal 2" xfId="1"/>
    <cellStyle name="Normal 2 2" xfId="7"/>
    <cellStyle name="Normal 20" xfId="27"/>
    <cellStyle name="Normal 21" xfId="28"/>
    <cellStyle name="Normal 3" xfId="2"/>
    <cellStyle name="Normal 4" xfId="8"/>
    <cellStyle name="Normal 5" xfId="9"/>
    <cellStyle name="Normal 5 2" xfId="10"/>
    <cellStyle name="Normal 6" xfId="11"/>
    <cellStyle name="Normal 7" xfId="12"/>
    <cellStyle name="Normal 8" xfId="13"/>
    <cellStyle name="Normal 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51"/>
  <sheetViews>
    <sheetView view="pageBreakPreview" topLeftCell="A25" zoomScale="70" zoomScaleSheetLayoutView="70" workbookViewId="0">
      <selection activeCell="U41" sqref="U41"/>
    </sheetView>
  </sheetViews>
  <sheetFormatPr defaultColWidth="9.140625" defaultRowHeight="12.75"/>
  <cols>
    <col min="1" max="1" width="4.42578125" style="1" customWidth="1"/>
    <col min="2" max="2" width="7.7109375" style="1" customWidth="1"/>
    <col min="3" max="3" width="10.85546875" style="10" customWidth="1"/>
    <col min="4" max="4" width="11.85546875" style="10" customWidth="1"/>
    <col min="5" max="5" width="10.85546875" style="10" customWidth="1"/>
    <col min="6" max="6" width="12.140625" style="1" customWidth="1"/>
    <col min="7" max="7" width="8" style="1" customWidth="1"/>
    <col min="8" max="8" width="7.42578125" style="1" customWidth="1"/>
    <col min="9" max="9" width="10.85546875" style="1" customWidth="1"/>
    <col min="10" max="10" width="9.5703125" style="1" customWidth="1"/>
    <col min="11" max="11" width="8.7109375" style="1" customWidth="1"/>
    <col min="12" max="12" width="9" style="1" customWidth="1"/>
    <col min="13" max="13" width="8" style="1" customWidth="1"/>
    <col min="14" max="14" width="8.28515625" style="1" customWidth="1"/>
    <col min="15" max="15" width="10.5703125" style="1" customWidth="1"/>
    <col min="16" max="16" width="12.28515625" style="1" customWidth="1"/>
    <col min="17" max="17" width="10.42578125" style="1" customWidth="1"/>
    <col min="18" max="18" width="12.85546875" style="1" customWidth="1"/>
    <col min="19" max="19" width="8.140625" style="1" customWidth="1"/>
    <col min="20" max="23" width="10.5703125" style="1" customWidth="1"/>
    <col min="24" max="24" width="24.5703125" style="1" customWidth="1"/>
    <col min="25" max="25" width="22" style="1" customWidth="1"/>
    <col min="26" max="16384" width="9.140625" style="1"/>
  </cols>
  <sheetData>
    <row r="1" spans="1:27" s="2" customFormat="1" ht="25.5" customHeight="1">
      <c r="A1" s="163" t="s">
        <v>75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</row>
    <row r="2" spans="1:27" s="2" customFormat="1" ht="17.25" customHeight="1">
      <c r="A2" s="164" t="s">
        <v>17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</row>
    <row r="3" spans="1:27" s="11" customFormat="1" ht="15.75" customHeight="1">
      <c r="A3" s="164" t="s">
        <v>47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</row>
    <row r="4" spans="1:27" s="3" customFormat="1" ht="21.95" customHeight="1">
      <c r="A4" s="165" t="s">
        <v>51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</row>
    <row r="5" spans="1:27" s="3" customFormat="1" ht="9" customHeight="1">
      <c r="A5" s="166"/>
      <c r="B5" s="154"/>
      <c r="C5" s="154"/>
      <c r="D5" s="154"/>
      <c r="E5" s="154"/>
      <c r="F5" s="154"/>
      <c r="G5" s="154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0"/>
      <c r="Y5" s="40"/>
    </row>
    <row r="6" spans="1:27" s="4" customFormat="1" ht="33.75" customHeight="1">
      <c r="A6" s="157" t="s">
        <v>0</v>
      </c>
      <c r="B6" s="162" t="s">
        <v>29</v>
      </c>
      <c r="C6" s="157" t="s">
        <v>1</v>
      </c>
      <c r="D6" s="157"/>
      <c r="E6" s="157"/>
      <c r="F6" s="157" t="s">
        <v>2</v>
      </c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 t="s">
        <v>27</v>
      </c>
      <c r="R6" s="157"/>
      <c r="S6" s="157"/>
      <c r="T6" s="156" t="s">
        <v>26</v>
      </c>
      <c r="U6" s="156"/>
      <c r="V6" s="156" t="s">
        <v>3</v>
      </c>
      <c r="W6" s="156"/>
      <c r="X6" s="156" t="s">
        <v>4</v>
      </c>
      <c r="Y6" s="156"/>
    </row>
    <row r="7" spans="1:27" s="4" customFormat="1" ht="50.25" customHeight="1">
      <c r="A7" s="157"/>
      <c r="B7" s="158"/>
      <c r="C7" s="45" t="s">
        <v>23</v>
      </c>
      <c r="D7" s="45" t="s">
        <v>39</v>
      </c>
      <c r="E7" s="45" t="s">
        <v>5</v>
      </c>
      <c r="F7" s="45" t="s">
        <v>6</v>
      </c>
      <c r="G7" s="45" t="s">
        <v>22</v>
      </c>
      <c r="H7" s="19" t="s">
        <v>40</v>
      </c>
      <c r="I7" s="20" t="s">
        <v>7</v>
      </c>
      <c r="J7" s="45" t="s">
        <v>8</v>
      </c>
      <c r="K7" s="20" t="s">
        <v>9</v>
      </c>
      <c r="L7" s="20" t="s">
        <v>10</v>
      </c>
      <c r="M7" s="20" t="s">
        <v>15</v>
      </c>
      <c r="N7" s="20" t="s">
        <v>11</v>
      </c>
      <c r="O7" s="20" t="s">
        <v>21</v>
      </c>
      <c r="P7" s="45" t="s">
        <v>12</v>
      </c>
      <c r="Q7" s="45" t="s">
        <v>25</v>
      </c>
      <c r="R7" s="45" t="s">
        <v>24</v>
      </c>
      <c r="S7" s="45" t="s">
        <v>20</v>
      </c>
      <c r="T7" s="20" t="s">
        <v>41</v>
      </c>
      <c r="U7" s="20" t="s">
        <v>43</v>
      </c>
      <c r="V7" s="20" t="s">
        <v>44</v>
      </c>
      <c r="W7" s="20" t="s">
        <v>42</v>
      </c>
      <c r="X7" s="156"/>
      <c r="Y7" s="156"/>
    </row>
    <row r="8" spans="1:27" s="4" customFormat="1" ht="25.5" customHeight="1">
      <c r="A8" s="45">
        <v>1</v>
      </c>
      <c r="B8" s="45"/>
      <c r="C8" s="45">
        <v>2</v>
      </c>
      <c r="D8" s="45">
        <v>3</v>
      </c>
      <c r="E8" s="45">
        <v>4</v>
      </c>
      <c r="F8" s="45">
        <v>5</v>
      </c>
      <c r="G8" s="45">
        <v>6</v>
      </c>
      <c r="H8" s="45">
        <v>7</v>
      </c>
      <c r="I8" s="45">
        <v>8</v>
      </c>
      <c r="J8" s="45">
        <v>9</v>
      </c>
      <c r="K8" s="45">
        <v>10</v>
      </c>
      <c r="L8" s="45">
        <v>11</v>
      </c>
      <c r="M8" s="45">
        <v>12</v>
      </c>
      <c r="N8" s="45">
        <v>13</v>
      </c>
      <c r="O8" s="45">
        <v>14</v>
      </c>
      <c r="P8" s="45">
        <v>15</v>
      </c>
      <c r="Q8" s="45">
        <v>16</v>
      </c>
      <c r="R8" s="45">
        <v>17</v>
      </c>
      <c r="S8" s="45">
        <v>18</v>
      </c>
      <c r="T8" s="45">
        <v>19</v>
      </c>
      <c r="U8" s="45">
        <v>20</v>
      </c>
      <c r="V8" s="45">
        <v>21</v>
      </c>
      <c r="W8" s="45">
        <v>22</v>
      </c>
      <c r="X8" s="45">
        <v>23</v>
      </c>
      <c r="Y8" s="45">
        <v>24</v>
      </c>
      <c r="Z8" s="13" t="e">
        <f>#REF!-#REF!</f>
        <v>#REF!</v>
      </c>
      <c r="AA8" s="5" t="e">
        <f>Z8*1000</f>
        <v>#REF!</v>
      </c>
    </row>
    <row r="9" spans="1:27" s="5" customFormat="1" ht="35.1" customHeight="1">
      <c r="A9" s="56">
        <v>1</v>
      </c>
      <c r="B9" s="56">
        <v>1</v>
      </c>
      <c r="C9" s="142">
        <v>340</v>
      </c>
      <c r="D9" s="142">
        <f>C10</f>
        <v>345.3</v>
      </c>
      <c r="E9" s="143">
        <f>AA9</f>
        <v>5300.0000000000109</v>
      </c>
      <c r="F9" s="142">
        <v>51.68</v>
      </c>
      <c r="G9" s="144" t="s">
        <v>16</v>
      </c>
      <c r="H9" s="144" t="s">
        <v>16</v>
      </c>
      <c r="I9" s="21" t="s">
        <v>16</v>
      </c>
      <c r="J9" s="144" t="s">
        <v>16</v>
      </c>
      <c r="K9" s="44" t="s">
        <v>16</v>
      </c>
      <c r="L9" s="44" t="s">
        <v>16</v>
      </c>
      <c r="M9" s="44" t="s">
        <v>16</v>
      </c>
      <c r="N9" s="44" t="s">
        <v>16</v>
      </c>
      <c r="O9" s="44" t="s">
        <v>16</v>
      </c>
      <c r="P9" s="44" t="s">
        <v>16</v>
      </c>
      <c r="Q9" s="44" t="s">
        <v>16</v>
      </c>
      <c r="R9" s="144" t="s">
        <v>16</v>
      </c>
      <c r="S9" s="142" t="s">
        <v>16</v>
      </c>
      <c r="T9" s="142" t="s">
        <v>16</v>
      </c>
      <c r="U9" s="44" t="s">
        <v>16</v>
      </c>
      <c r="V9" s="44" t="s">
        <v>16</v>
      </c>
      <c r="W9" s="44" t="s">
        <v>16</v>
      </c>
      <c r="X9" s="42"/>
      <c r="Y9" s="42"/>
      <c r="Z9" s="13">
        <f>D9-C9</f>
        <v>5.3000000000000114</v>
      </c>
      <c r="AA9" s="5">
        <f t="shared" ref="AA9:AA31" si="0">Z9*1000</f>
        <v>5300.0000000000109</v>
      </c>
    </row>
    <row r="10" spans="1:27" s="5" customFormat="1" ht="44.25" customHeight="1">
      <c r="A10" s="53">
        <v>2</v>
      </c>
      <c r="B10" s="53"/>
      <c r="C10" s="145">
        <v>345.3</v>
      </c>
      <c r="D10" s="142">
        <f t="shared" ref="D10:D30" si="1">C11</f>
        <v>345.35</v>
      </c>
      <c r="E10" s="143">
        <f t="shared" ref="E10:E29" si="2">AA10</f>
        <v>50.000000000011369</v>
      </c>
      <c r="F10" s="167" t="s">
        <v>28</v>
      </c>
      <c r="G10" s="168"/>
      <c r="H10" s="144">
        <v>3.25</v>
      </c>
      <c r="I10" s="21" t="s">
        <v>52</v>
      </c>
      <c r="J10" s="172"/>
      <c r="K10" s="173"/>
      <c r="L10" s="173"/>
      <c r="M10" s="173"/>
      <c r="N10" s="173"/>
      <c r="O10" s="173"/>
      <c r="P10" s="174"/>
      <c r="Q10" s="21">
        <v>5.1000000000000004E-3</v>
      </c>
      <c r="R10" s="144">
        <v>0</v>
      </c>
      <c r="S10" s="142">
        <f t="shared" ref="S10:S30" si="3">Q10+R10</f>
        <v>5.1000000000000004E-3</v>
      </c>
      <c r="T10" s="145">
        <v>446.63</v>
      </c>
      <c r="U10" s="44">
        <f t="shared" ref="U10:U29" si="4">T11</f>
        <v>446.625</v>
      </c>
      <c r="V10" s="22">
        <v>449.99</v>
      </c>
      <c r="W10" s="44">
        <f t="shared" ref="W10:W29" si="5">V11</f>
        <v>449.47800000000001</v>
      </c>
      <c r="X10" s="42"/>
      <c r="Y10" s="42"/>
      <c r="Z10" s="13">
        <f>D10-C10</f>
        <v>5.0000000000011369E-2</v>
      </c>
      <c r="AA10" s="5">
        <f t="shared" si="0"/>
        <v>50.000000000011369</v>
      </c>
    </row>
    <row r="11" spans="1:27" s="42" customFormat="1" ht="47.25" customHeight="1">
      <c r="A11" s="56">
        <v>3</v>
      </c>
      <c r="B11" s="56">
        <v>2</v>
      </c>
      <c r="C11" s="142">
        <v>345.35</v>
      </c>
      <c r="D11" s="142">
        <f t="shared" si="1"/>
        <v>346.95</v>
      </c>
      <c r="E11" s="143">
        <f t="shared" si="2"/>
        <v>1599.9999999999659</v>
      </c>
      <c r="F11" s="142">
        <v>51.68</v>
      </c>
      <c r="G11" s="144">
        <v>11</v>
      </c>
      <c r="H11" s="144">
        <v>3.25</v>
      </c>
      <c r="I11" s="21" t="s">
        <v>45</v>
      </c>
      <c r="J11" s="146" t="s">
        <v>14</v>
      </c>
      <c r="K11" s="43">
        <v>52.81</v>
      </c>
      <c r="L11" s="44">
        <v>22.192</v>
      </c>
      <c r="M11" s="44">
        <v>2.38</v>
      </c>
      <c r="N11" s="44">
        <v>1.782</v>
      </c>
      <c r="O11" s="44">
        <v>0.99</v>
      </c>
      <c r="P11" s="44">
        <v>52.287999999999997</v>
      </c>
      <c r="Q11" s="44">
        <v>0.16</v>
      </c>
      <c r="R11" s="144">
        <v>0</v>
      </c>
      <c r="S11" s="142">
        <f t="shared" si="3"/>
        <v>0.16</v>
      </c>
      <c r="T11" s="142">
        <v>446.625</v>
      </c>
      <c r="U11" s="44">
        <f t="shared" si="4"/>
        <v>446.46499999999997</v>
      </c>
      <c r="V11" s="44">
        <v>449.47800000000001</v>
      </c>
      <c r="W11" s="44">
        <f t="shared" si="5"/>
        <v>449.7183</v>
      </c>
      <c r="X11" s="14" t="s">
        <v>53</v>
      </c>
      <c r="Y11" s="48" t="s">
        <v>54</v>
      </c>
      <c r="Z11" s="13">
        <f t="shared" ref="Z11:Z18" si="6">D11-C11</f>
        <v>1.5999999999999659</v>
      </c>
      <c r="AA11" s="5">
        <f t="shared" si="0"/>
        <v>1599.9999999999659</v>
      </c>
    </row>
    <row r="12" spans="1:27" s="42" customFormat="1" ht="35.1" customHeight="1">
      <c r="A12" s="53">
        <v>4</v>
      </c>
      <c r="B12" s="56"/>
      <c r="C12" s="142">
        <v>346.95</v>
      </c>
      <c r="D12" s="142">
        <f t="shared" si="1"/>
        <v>347</v>
      </c>
      <c r="E12" s="143">
        <f t="shared" si="2"/>
        <v>50.000000000011369</v>
      </c>
      <c r="F12" s="167" t="s">
        <v>28</v>
      </c>
      <c r="G12" s="168"/>
      <c r="H12" s="144">
        <v>3.25</v>
      </c>
      <c r="I12" s="21" t="s">
        <v>52</v>
      </c>
      <c r="J12" s="169"/>
      <c r="K12" s="170"/>
      <c r="L12" s="170"/>
      <c r="M12" s="170"/>
      <c r="N12" s="170"/>
      <c r="O12" s="170"/>
      <c r="P12" s="171"/>
      <c r="Q12" s="44">
        <v>5.0000000000000001E-3</v>
      </c>
      <c r="R12" s="144">
        <v>0</v>
      </c>
      <c r="S12" s="142">
        <f t="shared" si="3"/>
        <v>5.0000000000000001E-3</v>
      </c>
      <c r="T12" s="142">
        <v>446.46499999999997</v>
      </c>
      <c r="U12" s="44">
        <v>446.48</v>
      </c>
      <c r="V12" s="44">
        <v>449.7183</v>
      </c>
      <c r="W12" s="44">
        <v>449.71</v>
      </c>
      <c r="X12" s="29"/>
      <c r="Y12" s="52"/>
      <c r="Z12" s="13">
        <f t="shared" si="6"/>
        <v>5.0000000000011369E-2</v>
      </c>
      <c r="AA12" s="5">
        <f t="shared" si="0"/>
        <v>50.000000000011369</v>
      </c>
    </row>
    <row r="13" spans="1:27" s="42" customFormat="1" ht="51.75" customHeight="1">
      <c r="A13" s="56">
        <v>5</v>
      </c>
      <c r="B13" s="56">
        <v>3</v>
      </c>
      <c r="C13" s="142">
        <v>347</v>
      </c>
      <c r="D13" s="142">
        <f t="shared" si="1"/>
        <v>347.55</v>
      </c>
      <c r="E13" s="143">
        <f t="shared" si="2"/>
        <v>550.00000000001137</v>
      </c>
      <c r="F13" s="142">
        <v>51.68</v>
      </c>
      <c r="G13" s="144" t="s">
        <v>16</v>
      </c>
      <c r="H13" s="144" t="s">
        <v>16</v>
      </c>
      <c r="I13" s="21" t="s">
        <v>16</v>
      </c>
      <c r="J13" s="146" t="s">
        <v>16</v>
      </c>
      <c r="K13" s="44" t="s">
        <v>16</v>
      </c>
      <c r="L13" s="44" t="s">
        <v>16</v>
      </c>
      <c r="M13" s="44" t="s">
        <v>16</v>
      </c>
      <c r="N13" s="44" t="s">
        <v>16</v>
      </c>
      <c r="O13" s="44" t="s">
        <v>16</v>
      </c>
      <c r="P13" s="44" t="s">
        <v>16</v>
      </c>
      <c r="Q13" s="44" t="s">
        <v>16</v>
      </c>
      <c r="R13" s="144" t="s">
        <v>16</v>
      </c>
      <c r="S13" s="142" t="s">
        <v>16</v>
      </c>
      <c r="T13" s="142" t="s">
        <v>16</v>
      </c>
      <c r="U13" s="44" t="s">
        <v>16</v>
      </c>
      <c r="V13" s="44" t="s">
        <v>16</v>
      </c>
      <c r="W13" s="44" t="s">
        <v>16</v>
      </c>
      <c r="X13" s="14" t="s">
        <v>55</v>
      </c>
      <c r="Y13" s="48" t="s">
        <v>56</v>
      </c>
      <c r="Z13" s="13">
        <f t="shared" si="6"/>
        <v>0.55000000000001137</v>
      </c>
      <c r="AA13" s="5">
        <f t="shared" si="0"/>
        <v>550.00000000001137</v>
      </c>
    </row>
    <row r="14" spans="1:27" s="42" customFormat="1" ht="35.1" customHeight="1">
      <c r="A14" s="53">
        <v>6</v>
      </c>
      <c r="B14" s="56"/>
      <c r="C14" s="142">
        <v>347.55</v>
      </c>
      <c r="D14" s="142">
        <f t="shared" si="1"/>
        <v>347.6</v>
      </c>
      <c r="E14" s="143">
        <f t="shared" si="2"/>
        <v>50.000000000011369</v>
      </c>
      <c r="F14" s="167" t="s">
        <v>28</v>
      </c>
      <c r="G14" s="168"/>
      <c r="H14" s="144">
        <v>3.25</v>
      </c>
      <c r="I14" s="21" t="str">
        <f>I12</f>
        <v>1:.9625</v>
      </c>
      <c r="J14" s="175"/>
      <c r="K14" s="176"/>
      <c r="L14" s="176"/>
      <c r="M14" s="176"/>
      <c r="N14" s="176"/>
      <c r="O14" s="176"/>
      <c r="P14" s="177"/>
      <c r="Q14" s="44">
        <v>5.0000000000000001E-3</v>
      </c>
      <c r="R14" s="144">
        <v>0</v>
      </c>
      <c r="S14" s="142">
        <f t="shared" si="3"/>
        <v>5.0000000000000001E-3</v>
      </c>
      <c r="T14" s="142">
        <v>446.4</v>
      </c>
      <c r="U14" s="44">
        <f t="shared" si="4"/>
        <v>446.39800000000002</v>
      </c>
      <c r="V14" s="44">
        <v>449.85300000000001</v>
      </c>
      <c r="W14" s="44">
        <f t="shared" si="5"/>
        <v>448.64800000000002</v>
      </c>
      <c r="X14" s="29"/>
      <c r="Y14" s="52"/>
      <c r="Z14" s="13">
        <f t="shared" si="6"/>
        <v>5.0000000000011369E-2</v>
      </c>
      <c r="AA14" s="5">
        <f t="shared" si="0"/>
        <v>50.000000000011369</v>
      </c>
    </row>
    <row r="15" spans="1:27" s="42" customFormat="1" ht="44.25" customHeight="1">
      <c r="A15" s="56">
        <v>7</v>
      </c>
      <c r="B15" s="56">
        <v>4</v>
      </c>
      <c r="C15" s="142">
        <v>347.6</v>
      </c>
      <c r="D15" s="142">
        <f t="shared" si="1"/>
        <v>348.25</v>
      </c>
      <c r="E15" s="143">
        <f t="shared" si="2"/>
        <v>649.99999999997726</v>
      </c>
      <c r="F15" s="142">
        <v>51.68</v>
      </c>
      <c r="G15" s="144">
        <v>13</v>
      </c>
      <c r="H15" s="144">
        <v>3.25</v>
      </c>
      <c r="I15" s="21" t="s">
        <v>45</v>
      </c>
      <c r="J15" s="146" t="s">
        <v>14</v>
      </c>
      <c r="K15" s="43">
        <v>52.81</v>
      </c>
      <c r="L15" s="44">
        <v>22.192</v>
      </c>
      <c r="M15" s="44">
        <v>2.38</v>
      </c>
      <c r="N15" s="44">
        <v>1.782</v>
      </c>
      <c r="O15" s="44">
        <v>0.99</v>
      </c>
      <c r="P15" s="44">
        <v>52.287999999999997</v>
      </c>
      <c r="Q15" s="44">
        <v>5.0000000000000001E-3</v>
      </c>
      <c r="R15" s="144">
        <v>0</v>
      </c>
      <c r="S15" s="142">
        <f t="shared" si="3"/>
        <v>5.0000000000000001E-3</v>
      </c>
      <c r="T15" s="142">
        <v>446.39800000000002</v>
      </c>
      <c r="U15" s="44">
        <f t="shared" si="4"/>
        <v>446.33300000000003</v>
      </c>
      <c r="V15" s="44">
        <v>448.64800000000002</v>
      </c>
      <c r="W15" s="44">
        <f t="shared" si="5"/>
        <v>449.58300000000003</v>
      </c>
      <c r="X15" s="14" t="s">
        <v>57</v>
      </c>
      <c r="Y15" s="48" t="s">
        <v>58</v>
      </c>
      <c r="Z15" s="13">
        <f t="shared" si="6"/>
        <v>0.64999999999997726</v>
      </c>
      <c r="AA15" s="5">
        <f t="shared" si="0"/>
        <v>649.99999999997726</v>
      </c>
    </row>
    <row r="16" spans="1:27" s="42" customFormat="1" ht="35.1" customHeight="1">
      <c r="A16" s="53">
        <v>8</v>
      </c>
      <c r="B16" s="56"/>
      <c r="C16" s="142">
        <v>348.25</v>
      </c>
      <c r="D16" s="142">
        <f t="shared" si="1"/>
        <v>348.3</v>
      </c>
      <c r="E16" s="143">
        <f t="shared" si="2"/>
        <v>50.000000000011369</v>
      </c>
      <c r="F16" s="167" t="s">
        <v>28</v>
      </c>
      <c r="G16" s="168"/>
      <c r="H16" s="144">
        <v>3.25</v>
      </c>
      <c r="I16" s="21" t="s">
        <v>52</v>
      </c>
      <c r="J16" s="144"/>
      <c r="K16" s="44"/>
      <c r="L16" s="44"/>
      <c r="M16" s="44"/>
      <c r="N16" s="44"/>
      <c r="O16" s="44"/>
      <c r="P16" s="44"/>
      <c r="Q16" s="44">
        <v>5.0000000000000001E-3</v>
      </c>
      <c r="R16" s="144">
        <v>0</v>
      </c>
      <c r="S16" s="142">
        <f t="shared" si="3"/>
        <v>5.0000000000000001E-3</v>
      </c>
      <c r="T16" s="142">
        <v>446.33300000000003</v>
      </c>
      <c r="U16" s="44">
        <v>446.33300000000003</v>
      </c>
      <c r="V16" s="44">
        <v>449.58300000000003</v>
      </c>
      <c r="W16" s="44">
        <v>449.572</v>
      </c>
      <c r="X16" s="29"/>
      <c r="Y16" s="52"/>
      <c r="Z16" s="13">
        <f t="shared" si="6"/>
        <v>5.0000000000011369E-2</v>
      </c>
      <c r="AA16" s="5">
        <f t="shared" si="0"/>
        <v>50.000000000011369</v>
      </c>
    </row>
    <row r="17" spans="1:27" s="42" customFormat="1" ht="51.75" customHeight="1">
      <c r="A17" s="56">
        <v>9</v>
      </c>
      <c r="B17" s="56">
        <v>5</v>
      </c>
      <c r="C17" s="142">
        <v>348.3</v>
      </c>
      <c r="D17" s="142">
        <f t="shared" si="1"/>
        <v>348.65</v>
      </c>
      <c r="E17" s="143">
        <f t="shared" si="2"/>
        <v>349.99999999996589</v>
      </c>
      <c r="F17" s="142">
        <v>51.68</v>
      </c>
      <c r="G17" s="144" t="s">
        <v>16</v>
      </c>
      <c r="H17" s="144" t="s">
        <v>16</v>
      </c>
      <c r="I17" s="21" t="s">
        <v>16</v>
      </c>
      <c r="J17" s="146" t="s">
        <v>16</v>
      </c>
      <c r="K17" s="44" t="s">
        <v>16</v>
      </c>
      <c r="L17" s="44" t="s">
        <v>16</v>
      </c>
      <c r="M17" s="44" t="s">
        <v>16</v>
      </c>
      <c r="N17" s="44" t="s">
        <v>16</v>
      </c>
      <c r="O17" s="44" t="s">
        <v>16</v>
      </c>
      <c r="P17" s="44" t="s">
        <v>16</v>
      </c>
      <c r="Q17" s="44" t="s">
        <v>16</v>
      </c>
      <c r="R17" s="144" t="s">
        <v>16</v>
      </c>
      <c r="S17" s="142" t="s">
        <v>16</v>
      </c>
      <c r="T17" s="142" t="s">
        <v>16</v>
      </c>
      <c r="U17" s="44" t="s">
        <v>16</v>
      </c>
      <c r="V17" s="44" t="s">
        <v>16</v>
      </c>
      <c r="W17" s="44" t="s">
        <v>16</v>
      </c>
      <c r="X17" s="14" t="s">
        <v>59</v>
      </c>
      <c r="Y17" s="48" t="s">
        <v>56</v>
      </c>
      <c r="Z17" s="13">
        <f t="shared" si="6"/>
        <v>0.34999999999996589</v>
      </c>
      <c r="AA17" s="5">
        <f t="shared" si="0"/>
        <v>349.99999999996589</v>
      </c>
    </row>
    <row r="18" spans="1:27" s="42" customFormat="1" ht="35.1" customHeight="1">
      <c r="A18" s="53">
        <v>10</v>
      </c>
      <c r="B18" s="56"/>
      <c r="C18" s="142">
        <v>348.65</v>
      </c>
      <c r="D18" s="142">
        <f t="shared" si="1"/>
        <v>348.7</v>
      </c>
      <c r="E18" s="143">
        <f t="shared" si="2"/>
        <v>50.000000000011369</v>
      </c>
      <c r="F18" s="167" t="s">
        <v>28</v>
      </c>
      <c r="G18" s="168"/>
      <c r="H18" s="144">
        <v>3.25</v>
      </c>
      <c r="I18" s="21" t="str">
        <f>I16</f>
        <v>1:.9625</v>
      </c>
      <c r="J18" s="175"/>
      <c r="K18" s="176"/>
      <c r="L18" s="176"/>
      <c r="M18" s="176"/>
      <c r="N18" s="176"/>
      <c r="O18" s="176"/>
      <c r="P18" s="177"/>
      <c r="Q18" s="44">
        <v>5.0000000000000001E-3</v>
      </c>
      <c r="R18" s="144">
        <v>0</v>
      </c>
      <c r="S18" s="142">
        <f t="shared" si="3"/>
        <v>5.0000000000000001E-3</v>
      </c>
      <c r="T18" s="142">
        <v>446.24200000000002</v>
      </c>
      <c r="U18" s="44">
        <f t="shared" si="4"/>
        <v>446.28699999999998</v>
      </c>
      <c r="V18" s="44">
        <v>449.54199999999997</v>
      </c>
      <c r="W18" s="44">
        <f t="shared" si="5"/>
        <v>449.53699999999998</v>
      </c>
      <c r="X18" s="29"/>
      <c r="Y18" s="52"/>
      <c r="Z18" s="13">
        <f t="shared" si="6"/>
        <v>5.0000000000011369E-2</v>
      </c>
      <c r="AA18" s="5">
        <f t="shared" si="0"/>
        <v>50.000000000011369</v>
      </c>
    </row>
    <row r="19" spans="1:27" s="42" customFormat="1" ht="44.25" customHeight="1">
      <c r="A19" s="56">
        <v>11</v>
      </c>
      <c r="B19" s="56">
        <v>6</v>
      </c>
      <c r="C19" s="142">
        <v>348.7</v>
      </c>
      <c r="D19" s="142">
        <f t="shared" si="1"/>
        <v>349.2</v>
      </c>
      <c r="E19" s="143">
        <f t="shared" si="2"/>
        <v>500</v>
      </c>
      <c r="F19" s="142">
        <v>51.68</v>
      </c>
      <c r="G19" s="144">
        <v>13</v>
      </c>
      <c r="H19" s="144">
        <v>3.25</v>
      </c>
      <c r="I19" s="21" t="s">
        <v>45</v>
      </c>
      <c r="J19" s="144" t="s">
        <v>50</v>
      </c>
      <c r="K19" s="44">
        <v>52.81</v>
      </c>
      <c r="L19" s="44">
        <v>22.192</v>
      </c>
      <c r="M19" s="44">
        <v>2.38</v>
      </c>
      <c r="N19" s="44">
        <v>1.782</v>
      </c>
      <c r="O19" s="44">
        <v>0.99</v>
      </c>
      <c r="P19" s="44">
        <v>52.293999999999997</v>
      </c>
      <c r="Q19" s="44">
        <v>0.05</v>
      </c>
      <c r="R19" s="144">
        <v>0</v>
      </c>
      <c r="S19" s="142">
        <f t="shared" si="3"/>
        <v>0.05</v>
      </c>
      <c r="T19" s="142">
        <v>446.28699999999998</v>
      </c>
      <c r="U19" s="44">
        <f t="shared" si="4"/>
        <v>446.23700000000002</v>
      </c>
      <c r="V19" s="44">
        <v>449.53699999999998</v>
      </c>
      <c r="W19" s="44">
        <f t="shared" si="5"/>
        <v>449.48700000000002</v>
      </c>
      <c r="X19" s="14" t="s">
        <v>60</v>
      </c>
      <c r="Y19" s="48" t="s">
        <v>58</v>
      </c>
      <c r="Z19" s="13">
        <f>D19-C19</f>
        <v>0.5</v>
      </c>
      <c r="AA19" s="5">
        <f t="shared" si="0"/>
        <v>500</v>
      </c>
    </row>
    <row r="20" spans="1:27" s="42" customFormat="1" ht="35.1" customHeight="1">
      <c r="A20" s="53">
        <v>12</v>
      </c>
      <c r="B20" s="56"/>
      <c r="C20" s="142">
        <v>349.2</v>
      </c>
      <c r="D20" s="142">
        <f t="shared" si="1"/>
        <v>349.25</v>
      </c>
      <c r="E20" s="143">
        <f t="shared" si="2"/>
        <v>50.000000000011369</v>
      </c>
      <c r="F20" s="167" t="s">
        <v>28</v>
      </c>
      <c r="G20" s="168"/>
      <c r="H20" s="144">
        <v>3.25</v>
      </c>
      <c r="I20" s="21" t="s">
        <v>46</v>
      </c>
      <c r="J20" s="175"/>
      <c r="K20" s="176"/>
      <c r="L20" s="176"/>
      <c r="M20" s="176"/>
      <c r="N20" s="176"/>
      <c r="O20" s="176"/>
      <c r="P20" s="177"/>
      <c r="Q20" s="44">
        <v>5.0000000000000001E-3</v>
      </c>
      <c r="R20" s="144">
        <v>0</v>
      </c>
      <c r="S20" s="142">
        <f t="shared" si="3"/>
        <v>5.0000000000000001E-3</v>
      </c>
      <c r="T20" s="142">
        <v>446.23700000000002</v>
      </c>
      <c r="U20" s="44">
        <f t="shared" si="4"/>
        <v>446.23200000000003</v>
      </c>
      <c r="V20" s="44">
        <v>449.48700000000002</v>
      </c>
      <c r="W20" s="44">
        <f t="shared" si="5"/>
        <v>449.48200000000003</v>
      </c>
      <c r="X20" s="29"/>
      <c r="Y20" s="52"/>
      <c r="Z20" s="13">
        <f t="shared" ref="Z20:Z31" si="7">D20-C20</f>
        <v>5.0000000000011369E-2</v>
      </c>
      <c r="AA20" s="5">
        <f t="shared" si="0"/>
        <v>50.000000000011369</v>
      </c>
    </row>
    <row r="21" spans="1:27" s="42" customFormat="1" ht="44.25" customHeight="1">
      <c r="A21" s="56">
        <v>13</v>
      </c>
      <c r="B21" s="56">
        <v>7</v>
      </c>
      <c r="C21" s="142">
        <v>349.25</v>
      </c>
      <c r="D21" s="142">
        <f t="shared" si="1"/>
        <v>352.55</v>
      </c>
      <c r="E21" s="143">
        <f t="shared" si="2"/>
        <v>3300.0000000000114</v>
      </c>
      <c r="F21" s="142">
        <v>51.68</v>
      </c>
      <c r="G21" s="144">
        <v>13</v>
      </c>
      <c r="H21" s="144">
        <v>3.25</v>
      </c>
      <c r="I21" s="21" t="s">
        <v>48</v>
      </c>
      <c r="J21" s="144" t="s">
        <v>61</v>
      </c>
      <c r="K21" s="44">
        <v>58</v>
      </c>
      <c r="L21" s="44">
        <v>24.718</v>
      </c>
      <c r="M21" s="44">
        <v>2.38</v>
      </c>
      <c r="N21" s="44">
        <v>1.768</v>
      </c>
      <c r="O21" s="44">
        <v>0.89400000000000002</v>
      </c>
      <c r="P21" s="44">
        <v>52.081000000000003</v>
      </c>
      <c r="Q21" s="44">
        <v>0.27500000000000002</v>
      </c>
      <c r="R21" s="144">
        <v>0</v>
      </c>
      <c r="S21" s="142">
        <f t="shared" si="3"/>
        <v>0.27500000000000002</v>
      </c>
      <c r="T21" s="142">
        <v>446.23200000000003</v>
      </c>
      <c r="U21" s="44">
        <f t="shared" si="4"/>
        <v>445.95699999999999</v>
      </c>
      <c r="V21" s="44">
        <v>449.48200000000003</v>
      </c>
      <c r="W21" s="44">
        <f t="shared" si="5"/>
        <v>449.20699999999999</v>
      </c>
      <c r="X21" s="14" t="s">
        <v>62</v>
      </c>
      <c r="Y21" s="48" t="s">
        <v>63</v>
      </c>
      <c r="Z21" s="13">
        <f t="shared" si="7"/>
        <v>3.3000000000000114</v>
      </c>
      <c r="AA21" s="5">
        <f t="shared" si="0"/>
        <v>3300.0000000000114</v>
      </c>
    </row>
    <row r="22" spans="1:27" s="42" customFormat="1" ht="35.1" customHeight="1">
      <c r="A22" s="53">
        <v>14</v>
      </c>
      <c r="B22" s="56"/>
      <c r="C22" s="142">
        <v>352.55</v>
      </c>
      <c r="D22" s="142">
        <f t="shared" si="1"/>
        <v>352.6</v>
      </c>
      <c r="E22" s="143">
        <f t="shared" si="2"/>
        <v>50.000000000011369</v>
      </c>
      <c r="F22" s="167" t="s">
        <v>28</v>
      </c>
      <c r="G22" s="168"/>
      <c r="H22" s="144">
        <v>3.25</v>
      </c>
      <c r="I22" s="21" t="s">
        <v>48</v>
      </c>
      <c r="J22" s="144"/>
      <c r="K22" s="44"/>
      <c r="L22" s="44"/>
      <c r="M22" s="44"/>
      <c r="N22" s="44"/>
      <c r="O22" s="44"/>
      <c r="P22" s="44"/>
      <c r="Q22" s="44">
        <v>5.0000000000000001E-3</v>
      </c>
      <c r="R22" s="144">
        <v>0</v>
      </c>
      <c r="S22" s="142">
        <f t="shared" si="3"/>
        <v>5.0000000000000001E-3</v>
      </c>
      <c r="T22" s="142">
        <v>445.95699999999999</v>
      </c>
      <c r="U22" s="44">
        <f t="shared" si="4"/>
        <v>445.952</v>
      </c>
      <c r="V22" s="44">
        <v>449.20699999999999</v>
      </c>
      <c r="W22" s="44">
        <f t="shared" si="5"/>
        <v>449.202</v>
      </c>
      <c r="X22" s="29"/>
      <c r="Y22" s="52"/>
      <c r="Z22" s="13">
        <f t="shared" si="7"/>
        <v>5.0000000000011369E-2</v>
      </c>
      <c r="AA22" s="5">
        <f t="shared" si="0"/>
        <v>50.000000000011369</v>
      </c>
    </row>
    <row r="23" spans="1:27" s="42" customFormat="1" ht="44.25" customHeight="1">
      <c r="A23" s="56">
        <v>15</v>
      </c>
      <c r="B23" s="56">
        <v>8</v>
      </c>
      <c r="C23" s="142">
        <v>352.6</v>
      </c>
      <c r="D23" s="142">
        <f t="shared" si="1"/>
        <v>353.92500000000001</v>
      </c>
      <c r="E23" s="143">
        <f t="shared" si="2"/>
        <v>1324.9999999999886</v>
      </c>
      <c r="F23" s="142">
        <v>51.68</v>
      </c>
      <c r="G23" s="144">
        <v>11.8</v>
      </c>
      <c r="H23" s="144">
        <v>3.25</v>
      </c>
      <c r="I23" s="21" t="s">
        <v>48</v>
      </c>
      <c r="J23" s="144" t="s">
        <v>64</v>
      </c>
      <c r="K23" s="44">
        <v>59.44</v>
      </c>
      <c r="L23" s="44">
        <v>28.224</v>
      </c>
      <c r="M23" s="44">
        <v>2.38</v>
      </c>
      <c r="N23" s="44">
        <v>1.7210000000000001</v>
      </c>
      <c r="O23" s="44">
        <v>0.873</v>
      </c>
      <c r="P23" s="44">
        <v>51.920999999999999</v>
      </c>
      <c r="Q23" s="44">
        <v>0.11</v>
      </c>
      <c r="R23" s="144">
        <v>0</v>
      </c>
      <c r="S23" s="142">
        <f t="shared" si="3"/>
        <v>0.11</v>
      </c>
      <c r="T23" s="142">
        <v>445.952</v>
      </c>
      <c r="U23" s="44">
        <f t="shared" si="4"/>
        <v>445.84199999999998</v>
      </c>
      <c r="V23" s="44">
        <v>449.202</v>
      </c>
      <c r="W23" s="44">
        <f t="shared" si="5"/>
        <v>449.09199999999998</v>
      </c>
      <c r="X23" s="14" t="s">
        <v>65</v>
      </c>
      <c r="Y23" s="48" t="s">
        <v>38</v>
      </c>
      <c r="Z23" s="13">
        <f t="shared" si="7"/>
        <v>1.3249999999999886</v>
      </c>
      <c r="AA23" s="5">
        <f t="shared" si="0"/>
        <v>1324.9999999999886</v>
      </c>
    </row>
    <row r="24" spans="1:27" s="42" customFormat="1" ht="35.1" customHeight="1">
      <c r="A24" s="53">
        <v>16</v>
      </c>
      <c r="B24" s="56"/>
      <c r="C24" s="142">
        <v>353.92500000000001</v>
      </c>
      <c r="D24" s="142">
        <f t="shared" si="1"/>
        <v>353.97500000000002</v>
      </c>
      <c r="E24" s="143">
        <f t="shared" si="2"/>
        <v>50.000000000011369</v>
      </c>
      <c r="F24" s="167" t="s">
        <v>28</v>
      </c>
      <c r="G24" s="168"/>
      <c r="H24" s="144">
        <v>3.25</v>
      </c>
      <c r="I24" s="21" t="s">
        <v>46</v>
      </c>
      <c r="J24" s="144"/>
      <c r="K24" s="44"/>
      <c r="L24" s="44"/>
      <c r="M24" s="44"/>
      <c r="N24" s="44"/>
      <c r="O24" s="44"/>
      <c r="P24" s="44"/>
      <c r="Q24" s="44">
        <v>5.0000000000000001E-3</v>
      </c>
      <c r="R24" s="144">
        <v>0</v>
      </c>
      <c r="S24" s="142">
        <f t="shared" si="3"/>
        <v>5.0000000000000001E-3</v>
      </c>
      <c r="T24" s="142">
        <v>445.84199999999998</v>
      </c>
      <c r="U24" s="44">
        <f t="shared" si="4"/>
        <v>445.83699999999999</v>
      </c>
      <c r="V24" s="44">
        <v>449.09199999999998</v>
      </c>
      <c r="W24" s="44">
        <f t="shared" si="5"/>
        <v>449.08699999999999</v>
      </c>
      <c r="X24" s="29"/>
      <c r="Y24" s="52"/>
      <c r="Z24" s="13">
        <f t="shared" si="7"/>
        <v>5.0000000000011369E-2</v>
      </c>
      <c r="AA24" s="5">
        <f t="shared" si="0"/>
        <v>50.000000000011369</v>
      </c>
    </row>
    <row r="25" spans="1:27" s="42" customFormat="1" ht="44.25" customHeight="1">
      <c r="A25" s="56">
        <v>17</v>
      </c>
      <c r="B25" s="56">
        <v>9</v>
      </c>
      <c r="C25" s="142">
        <v>353.97500000000002</v>
      </c>
      <c r="D25" s="142">
        <f t="shared" si="1"/>
        <v>354.52499999999998</v>
      </c>
      <c r="E25" s="143">
        <f t="shared" si="2"/>
        <v>549.99999999995453</v>
      </c>
      <c r="F25" s="142">
        <v>51.68</v>
      </c>
      <c r="G25" s="144">
        <v>13</v>
      </c>
      <c r="H25" s="144">
        <v>3.25</v>
      </c>
      <c r="I25" s="21" t="s">
        <v>45</v>
      </c>
      <c r="J25" s="144" t="s">
        <v>50</v>
      </c>
      <c r="K25" s="44">
        <v>52.41</v>
      </c>
      <c r="L25" s="44">
        <v>22.192</v>
      </c>
      <c r="M25" s="44">
        <v>2.38</v>
      </c>
      <c r="N25" s="44">
        <v>1.782</v>
      </c>
      <c r="O25" s="44">
        <v>0.47299999999999998</v>
      </c>
      <c r="P25" s="44">
        <v>51.925800000000002</v>
      </c>
      <c r="Q25" s="44">
        <v>5.5E-2</v>
      </c>
      <c r="R25" s="144">
        <v>0</v>
      </c>
      <c r="S25" s="142">
        <f t="shared" si="3"/>
        <v>5.5E-2</v>
      </c>
      <c r="T25" s="142">
        <v>445.83699999999999</v>
      </c>
      <c r="U25" s="44">
        <f t="shared" si="4"/>
        <v>445.78199999999998</v>
      </c>
      <c r="V25" s="44">
        <v>449.08699999999999</v>
      </c>
      <c r="W25" s="44">
        <f t="shared" si="5"/>
        <v>449.03199999999998</v>
      </c>
      <c r="X25" s="14" t="s">
        <v>66</v>
      </c>
      <c r="Y25" s="48" t="s">
        <v>67</v>
      </c>
      <c r="Z25" s="13">
        <f t="shared" si="7"/>
        <v>0.54999999999995453</v>
      </c>
      <c r="AA25" s="5">
        <f t="shared" si="0"/>
        <v>549.99999999995453</v>
      </c>
    </row>
    <row r="26" spans="1:27" s="42" customFormat="1" ht="35.1" customHeight="1">
      <c r="A26" s="53">
        <v>18</v>
      </c>
      <c r="B26" s="56"/>
      <c r="C26" s="142">
        <v>354.52499999999998</v>
      </c>
      <c r="D26" s="142">
        <f t="shared" si="1"/>
        <v>354.57499999999999</v>
      </c>
      <c r="E26" s="143">
        <f t="shared" si="2"/>
        <v>50.000000000011369</v>
      </c>
      <c r="F26" s="167" t="s">
        <v>28</v>
      </c>
      <c r="G26" s="168"/>
      <c r="H26" s="144">
        <v>3.25</v>
      </c>
      <c r="I26" s="21" t="s">
        <v>46</v>
      </c>
      <c r="J26" s="144"/>
      <c r="K26" s="44"/>
      <c r="L26" s="44"/>
      <c r="M26" s="44"/>
      <c r="N26" s="44"/>
      <c r="O26" s="44"/>
      <c r="P26" s="44"/>
      <c r="Q26" s="44">
        <v>5.0000000000000001E-3</v>
      </c>
      <c r="R26" s="144">
        <v>0</v>
      </c>
      <c r="S26" s="142">
        <f t="shared" si="3"/>
        <v>5.0000000000000001E-3</v>
      </c>
      <c r="T26" s="142">
        <v>445.78199999999998</v>
      </c>
      <c r="U26" s="44">
        <f t="shared" si="4"/>
        <v>445.77699999999999</v>
      </c>
      <c r="V26" s="44">
        <v>449.03199999999998</v>
      </c>
      <c r="W26" s="44">
        <f t="shared" si="5"/>
        <v>449.02699999999999</v>
      </c>
      <c r="X26" s="29"/>
      <c r="Y26" s="52"/>
      <c r="Z26" s="13">
        <f t="shared" si="7"/>
        <v>5.0000000000011369E-2</v>
      </c>
      <c r="AA26" s="5">
        <f t="shared" si="0"/>
        <v>50.000000000011369</v>
      </c>
    </row>
    <row r="27" spans="1:27" s="42" customFormat="1" ht="44.25" customHeight="1">
      <c r="A27" s="56">
        <v>19</v>
      </c>
      <c r="B27" s="56">
        <v>10</v>
      </c>
      <c r="C27" s="142">
        <v>354.57499999999999</v>
      </c>
      <c r="D27" s="142">
        <f t="shared" si="1"/>
        <v>354.82499999999999</v>
      </c>
      <c r="E27" s="143">
        <f t="shared" si="2"/>
        <v>250</v>
      </c>
      <c r="F27" s="142">
        <v>51.68</v>
      </c>
      <c r="G27" s="144">
        <v>11.8</v>
      </c>
      <c r="H27" s="144">
        <v>3.25</v>
      </c>
      <c r="I27" s="21" t="s">
        <v>48</v>
      </c>
      <c r="J27" s="144" t="s">
        <v>64</v>
      </c>
      <c r="K27" s="44">
        <v>59.48</v>
      </c>
      <c r="L27" s="44">
        <v>26.334</v>
      </c>
      <c r="M27" s="44">
        <v>2.38</v>
      </c>
      <c r="N27" s="44">
        <v>1.7210000000000001</v>
      </c>
      <c r="O27" s="44">
        <v>0.873</v>
      </c>
      <c r="P27" s="44">
        <v>51.920999999999999</v>
      </c>
      <c r="Q27" s="44">
        <v>2.1000000000000001E-2</v>
      </c>
      <c r="R27" s="144">
        <v>0</v>
      </c>
      <c r="S27" s="142">
        <f t="shared" si="3"/>
        <v>2.1000000000000001E-2</v>
      </c>
      <c r="T27" s="142">
        <v>445.77699999999999</v>
      </c>
      <c r="U27" s="44">
        <f t="shared" si="4"/>
        <v>445.75599999999997</v>
      </c>
      <c r="V27" s="44">
        <v>449.02699999999999</v>
      </c>
      <c r="W27" s="44">
        <f t="shared" si="5"/>
        <v>449.90800000000002</v>
      </c>
      <c r="X27" s="14" t="s">
        <v>65</v>
      </c>
      <c r="Y27" s="48" t="s">
        <v>38</v>
      </c>
      <c r="Z27" s="13">
        <f t="shared" si="7"/>
        <v>0.25</v>
      </c>
      <c r="AA27" s="5">
        <f t="shared" si="0"/>
        <v>250</v>
      </c>
    </row>
    <row r="28" spans="1:27" s="42" customFormat="1" ht="35.1" customHeight="1">
      <c r="A28" s="53">
        <v>20</v>
      </c>
      <c r="B28" s="56"/>
      <c r="C28" s="142">
        <v>354.82499999999999</v>
      </c>
      <c r="D28" s="142">
        <f t="shared" si="1"/>
        <v>354.875</v>
      </c>
      <c r="E28" s="143">
        <f t="shared" si="2"/>
        <v>50.000000000011369</v>
      </c>
      <c r="F28" s="167" t="s">
        <v>28</v>
      </c>
      <c r="G28" s="168"/>
      <c r="H28" s="144">
        <v>3.25</v>
      </c>
      <c r="I28" s="21" t="s">
        <v>46</v>
      </c>
      <c r="J28" s="144"/>
      <c r="K28" s="44"/>
      <c r="L28" s="44"/>
      <c r="M28" s="44"/>
      <c r="N28" s="44"/>
      <c r="O28" s="44"/>
      <c r="P28" s="44"/>
      <c r="Q28" s="44">
        <v>6.0000000000000001E-3</v>
      </c>
      <c r="R28" s="144">
        <v>0</v>
      </c>
      <c r="S28" s="142">
        <f t="shared" si="3"/>
        <v>6.0000000000000001E-3</v>
      </c>
      <c r="T28" s="142">
        <v>445.75599999999997</v>
      </c>
      <c r="U28" s="44">
        <f t="shared" si="4"/>
        <v>445.75099999999998</v>
      </c>
      <c r="V28" s="44">
        <v>449.90800000000002</v>
      </c>
      <c r="W28" s="44">
        <f t="shared" si="5"/>
        <v>449.00099999999998</v>
      </c>
      <c r="X28" s="29"/>
      <c r="Y28" s="52"/>
      <c r="Z28" s="13">
        <f t="shared" si="7"/>
        <v>5.0000000000011369E-2</v>
      </c>
      <c r="AA28" s="5">
        <f t="shared" si="0"/>
        <v>50.000000000011369</v>
      </c>
    </row>
    <row r="29" spans="1:27" s="42" customFormat="1" ht="44.25" customHeight="1">
      <c r="A29" s="56">
        <v>21</v>
      </c>
      <c r="B29" s="56">
        <v>11</v>
      </c>
      <c r="C29" s="142">
        <v>354.875</v>
      </c>
      <c r="D29" s="142">
        <f t="shared" si="1"/>
        <v>356.1</v>
      </c>
      <c r="E29" s="143">
        <f t="shared" si="2"/>
        <v>1225.0000000000227</v>
      </c>
      <c r="F29" s="142">
        <v>51.68</v>
      </c>
      <c r="G29" s="144">
        <v>13</v>
      </c>
      <c r="H29" s="144">
        <v>3.25</v>
      </c>
      <c r="I29" s="21" t="s">
        <v>45</v>
      </c>
      <c r="J29" s="144" t="s">
        <v>68</v>
      </c>
      <c r="K29" s="44">
        <v>52.81</v>
      </c>
      <c r="L29" s="44">
        <v>22.192</v>
      </c>
      <c r="M29" s="44">
        <v>2.38</v>
      </c>
      <c r="N29" s="44">
        <v>1.782</v>
      </c>
      <c r="O29" s="44">
        <v>0.99</v>
      </c>
      <c r="P29" s="44">
        <v>52.287999999999997</v>
      </c>
      <c r="Q29" s="44">
        <v>0.123</v>
      </c>
      <c r="R29" s="144">
        <v>0</v>
      </c>
      <c r="S29" s="142">
        <f t="shared" si="3"/>
        <v>0.123</v>
      </c>
      <c r="T29" s="142">
        <v>445.75099999999998</v>
      </c>
      <c r="U29" s="44">
        <f t="shared" si="4"/>
        <v>445.62599999999998</v>
      </c>
      <c r="V29" s="44">
        <v>449.00099999999998</v>
      </c>
      <c r="W29" s="44">
        <f t="shared" si="5"/>
        <v>448.87799999999999</v>
      </c>
      <c r="X29" s="14" t="s">
        <v>66</v>
      </c>
      <c r="Y29" s="48" t="s">
        <v>69</v>
      </c>
      <c r="Z29" s="13">
        <f t="shared" si="7"/>
        <v>1.2250000000000227</v>
      </c>
      <c r="AA29" s="5">
        <f t="shared" si="0"/>
        <v>1225.0000000000227</v>
      </c>
    </row>
    <row r="30" spans="1:27" s="42" customFormat="1" ht="35.1" customHeight="1">
      <c r="A30" s="53">
        <v>22</v>
      </c>
      <c r="B30" s="56"/>
      <c r="C30" s="142">
        <v>356.1</v>
      </c>
      <c r="D30" s="142">
        <f t="shared" si="1"/>
        <v>356.15</v>
      </c>
      <c r="E30" s="143">
        <f>AA30</f>
        <v>49.999999999954525</v>
      </c>
      <c r="F30" s="167" t="s">
        <v>28</v>
      </c>
      <c r="G30" s="168"/>
      <c r="H30" s="144">
        <v>3.25</v>
      </c>
      <c r="I30" s="21" t="s">
        <v>52</v>
      </c>
      <c r="J30" s="144"/>
      <c r="K30" s="44"/>
      <c r="L30" s="44"/>
      <c r="M30" s="44"/>
      <c r="N30" s="44"/>
      <c r="O30" s="44"/>
      <c r="P30" s="44"/>
      <c r="Q30" s="44">
        <v>5.0000000000000001E-3</v>
      </c>
      <c r="R30" s="144">
        <v>0</v>
      </c>
      <c r="S30" s="142">
        <f t="shared" si="3"/>
        <v>5.0000000000000001E-3</v>
      </c>
      <c r="T30" s="142">
        <v>445.62599999999998</v>
      </c>
      <c r="U30" s="44">
        <v>445.62299999999999</v>
      </c>
      <c r="V30" s="44">
        <v>448.87799999999999</v>
      </c>
      <c r="W30" s="44">
        <v>448.87200000000001</v>
      </c>
      <c r="X30" s="29"/>
      <c r="Y30" s="52"/>
      <c r="Z30" s="13">
        <f t="shared" si="7"/>
        <v>4.9999999999954525E-2</v>
      </c>
      <c r="AA30" s="5">
        <f t="shared" si="0"/>
        <v>49.999999999954525</v>
      </c>
    </row>
    <row r="31" spans="1:27" s="42" customFormat="1" ht="67.5" customHeight="1">
      <c r="A31" s="56">
        <v>23</v>
      </c>
      <c r="B31" s="56">
        <v>12</v>
      </c>
      <c r="C31" s="142">
        <v>356.15</v>
      </c>
      <c r="D31" s="142" t="s">
        <v>70</v>
      </c>
      <c r="E31" s="143">
        <v>1333</v>
      </c>
      <c r="F31" s="142">
        <v>51.68</v>
      </c>
      <c r="G31" s="144" t="s">
        <v>16</v>
      </c>
      <c r="H31" s="144" t="s">
        <v>16</v>
      </c>
      <c r="I31" s="21" t="s">
        <v>16</v>
      </c>
      <c r="J31" s="144" t="s">
        <v>16</v>
      </c>
      <c r="K31" s="44" t="s">
        <v>16</v>
      </c>
      <c r="L31" s="44" t="s">
        <v>16</v>
      </c>
      <c r="M31" s="44" t="s">
        <v>16</v>
      </c>
      <c r="N31" s="44" t="s">
        <v>16</v>
      </c>
      <c r="O31" s="44" t="s">
        <v>16</v>
      </c>
      <c r="P31" s="44" t="s">
        <v>16</v>
      </c>
      <c r="Q31" s="44" t="s">
        <v>16</v>
      </c>
      <c r="R31" s="144" t="s">
        <v>16</v>
      </c>
      <c r="S31" s="142" t="s">
        <v>16</v>
      </c>
      <c r="T31" s="142" t="s">
        <v>16</v>
      </c>
      <c r="U31" s="44" t="s">
        <v>16</v>
      </c>
      <c r="V31" s="44" t="s">
        <v>16</v>
      </c>
      <c r="W31" s="44" t="s">
        <v>16</v>
      </c>
      <c r="X31" s="14" t="s">
        <v>71</v>
      </c>
      <c r="Y31" s="48" t="s">
        <v>72</v>
      </c>
      <c r="Z31" s="13" t="e">
        <f t="shared" si="7"/>
        <v>#VALUE!</v>
      </c>
      <c r="AA31" s="5" t="e">
        <f t="shared" si="0"/>
        <v>#VALUE!</v>
      </c>
    </row>
    <row r="32" spans="1:27" s="6" customFormat="1" ht="44.25" customHeight="1">
      <c r="A32" s="55"/>
      <c r="B32" s="55"/>
      <c r="C32" s="147"/>
      <c r="D32" s="147">
        <f>SUM(E8:E31)/1000</f>
        <v>17.48699999999997</v>
      </c>
      <c r="F32" s="147"/>
      <c r="G32" s="148"/>
      <c r="H32" s="148"/>
      <c r="I32" s="32"/>
      <c r="J32" s="148"/>
      <c r="K32" s="38"/>
      <c r="L32" s="38"/>
      <c r="M32" s="38"/>
      <c r="N32" s="38"/>
      <c r="O32" s="38"/>
      <c r="P32" s="38"/>
      <c r="Q32" s="38"/>
      <c r="R32" s="148"/>
      <c r="S32" s="147"/>
      <c r="T32" s="147"/>
      <c r="U32" s="38"/>
      <c r="V32" s="38"/>
      <c r="W32" s="38"/>
      <c r="X32" s="38"/>
      <c r="Y32" s="16"/>
      <c r="Z32" s="13"/>
      <c r="AA32" s="5"/>
    </row>
    <row r="33" spans="1:27" s="6" customFormat="1" ht="44.25" customHeight="1">
      <c r="A33" s="55"/>
      <c r="B33" s="55"/>
      <c r="C33" s="147"/>
      <c r="D33" s="147"/>
      <c r="E33" s="149"/>
      <c r="F33" s="147"/>
      <c r="G33" s="148"/>
      <c r="H33" s="148"/>
      <c r="I33" s="32"/>
      <c r="J33" s="148"/>
      <c r="K33" s="38"/>
      <c r="L33" s="38"/>
      <c r="M33" s="38"/>
      <c r="N33" s="38"/>
      <c r="O33" s="38"/>
      <c r="P33" s="38"/>
      <c r="Q33" s="38"/>
      <c r="R33" s="148"/>
      <c r="S33" s="147"/>
      <c r="T33" s="147"/>
      <c r="U33" s="38"/>
      <c r="V33" s="38"/>
      <c r="W33" s="38"/>
      <c r="X33" s="38"/>
      <c r="Y33" s="16"/>
      <c r="Z33" s="13"/>
      <c r="AA33" s="5"/>
    </row>
    <row r="34" spans="1:27" s="5" customFormat="1" ht="21.75" customHeight="1">
      <c r="A34" s="6"/>
      <c r="B34" s="159" t="s">
        <v>31</v>
      </c>
      <c r="C34" s="159"/>
      <c r="D34" s="159"/>
      <c r="E34" s="159"/>
      <c r="F34" s="159"/>
      <c r="G34" s="159"/>
      <c r="H34" s="159"/>
      <c r="I34" s="159"/>
      <c r="J34" s="17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7" s="5" customFormat="1" ht="36.75" customHeight="1">
      <c r="A35" s="6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</row>
    <row r="36" spans="1:27" s="5" customFormat="1" ht="31.5" customHeight="1">
      <c r="A36" s="6"/>
      <c r="B36" s="26"/>
      <c r="C36" s="26"/>
      <c r="D36" s="155"/>
      <c r="E36" s="155"/>
      <c r="F36" s="155"/>
      <c r="G36" s="155"/>
      <c r="H36" s="155"/>
      <c r="I36" s="27"/>
      <c r="J36" s="27"/>
      <c r="K36" s="155"/>
      <c r="L36" s="155"/>
      <c r="M36" s="155"/>
      <c r="N36" s="155"/>
      <c r="O36" s="155"/>
      <c r="P36" s="155"/>
      <c r="Q36" s="27"/>
      <c r="R36" s="27"/>
      <c r="S36" s="155" t="s">
        <v>133</v>
      </c>
      <c r="T36" s="155"/>
      <c r="U36" s="155"/>
      <c r="V36" s="155"/>
      <c r="W36" s="155"/>
      <c r="X36" s="41"/>
      <c r="Y36" s="15"/>
    </row>
    <row r="37" spans="1:27" s="5" customFormat="1" ht="32.1" customHeight="1">
      <c r="A37" s="6"/>
      <c r="B37" s="26"/>
      <c r="C37" s="26"/>
      <c r="D37" s="155"/>
      <c r="E37" s="155"/>
      <c r="F37" s="155"/>
      <c r="G37" s="155"/>
      <c r="H37" s="155"/>
      <c r="I37" s="27"/>
      <c r="J37" s="27"/>
      <c r="K37" s="155"/>
      <c r="L37" s="155"/>
      <c r="M37" s="155"/>
      <c r="N37" s="155"/>
      <c r="O37" s="155"/>
      <c r="P37" s="155"/>
      <c r="Q37" s="27"/>
      <c r="R37" s="27"/>
      <c r="S37" s="155"/>
      <c r="T37" s="155"/>
      <c r="U37" s="155"/>
      <c r="V37" s="155"/>
      <c r="W37" s="155"/>
      <c r="X37" s="41"/>
      <c r="Y37" s="15"/>
    </row>
    <row r="38" spans="1:27" s="5" customFormat="1" ht="32.1" customHeight="1">
      <c r="A38" s="6"/>
      <c r="B38" s="26"/>
      <c r="C38" s="26"/>
      <c r="D38" s="155"/>
      <c r="E38" s="155"/>
      <c r="F38" s="155"/>
      <c r="G38" s="155"/>
      <c r="H38" s="155"/>
      <c r="I38" s="27"/>
      <c r="J38" s="27"/>
      <c r="K38" s="155"/>
      <c r="L38" s="155"/>
      <c r="M38" s="155"/>
      <c r="N38" s="155"/>
      <c r="O38" s="155"/>
      <c r="P38" s="155"/>
      <c r="Q38" s="27"/>
      <c r="R38" s="27"/>
      <c r="S38" s="155"/>
      <c r="T38" s="155"/>
      <c r="U38" s="155"/>
      <c r="V38" s="155"/>
      <c r="W38" s="155"/>
      <c r="X38" s="41"/>
      <c r="Y38" s="15"/>
    </row>
    <row r="39" spans="1:27" s="5" customFormat="1" ht="44.25" customHeight="1">
      <c r="A39" s="6"/>
      <c r="B39" s="6"/>
      <c r="C39" s="15"/>
      <c r="D39" s="15"/>
      <c r="E39" s="7"/>
      <c r="F39" s="15"/>
      <c r="G39" s="8"/>
      <c r="H39" s="8"/>
      <c r="I39" s="15"/>
      <c r="J39" s="9" t="s">
        <v>19</v>
      </c>
      <c r="K39" s="28"/>
      <c r="L39" s="28"/>
      <c r="M39" s="28"/>
      <c r="N39" s="28"/>
      <c r="O39" s="28"/>
      <c r="P39" s="12"/>
      <c r="Q39" s="28"/>
      <c r="R39" s="28"/>
      <c r="S39" s="28"/>
      <c r="T39" s="28"/>
      <c r="U39" s="15"/>
      <c r="V39" s="15"/>
      <c r="W39" s="15"/>
      <c r="X39" s="15"/>
      <c r="Y39" s="15"/>
    </row>
    <row r="40" spans="1:27" s="5" customFormat="1" ht="32.1" customHeight="1">
      <c r="A40" s="6"/>
      <c r="B40" s="6"/>
      <c r="C40" s="15"/>
      <c r="D40" s="15"/>
      <c r="E40" s="7"/>
      <c r="F40" s="15"/>
      <c r="G40" s="8"/>
      <c r="H40" s="8"/>
      <c r="I40" s="15"/>
      <c r="J40" s="9" t="s">
        <v>13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7" s="5" customFormat="1" ht="32.1" customHeight="1">
      <c r="A41" s="6"/>
      <c r="B41" s="6"/>
      <c r="C41" s="15"/>
      <c r="D41" s="15"/>
      <c r="E41" s="7"/>
      <c r="F41" s="15"/>
      <c r="G41" s="8"/>
      <c r="H41" s="8"/>
      <c r="I41" s="15"/>
      <c r="J41" s="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7" s="5" customFormat="1" ht="32.1" customHeight="1">
      <c r="A42" s="6"/>
      <c r="B42" s="6"/>
      <c r="C42" s="15"/>
      <c r="D42" s="15"/>
      <c r="E42" s="7"/>
      <c r="F42" s="15"/>
      <c r="G42" s="8"/>
      <c r="H42" s="8"/>
      <c r="I42" s="15"/>
      <c r="J42" s="9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7" s="5" customFormat="1" ht="32.1" customHeight="1">
      <c r="A43" s="6"/>
      <c r="B43" s="6"/>
      <c r="C43" s="15"/>
      <c r="D43" s="15"/>
      <c r="E43" s="7"/>
      <c r="F43" s="15"/>
      <c r="G43" s="8"/>
      <c r="H43" s="8"/>
      <c r="I43" s="15"/>
      <c r="J43" s="9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7" s="5" customFormat="1" ht="32.1" customHeight="1">
      <c r="A44" s="6"/>
      <c r="B44" s="6"/>
      <c r="C44" s="15"/>
      <c r="D44" s="15"/>
      <c r="E44" s="7"/>
      <c r="F44" s="15"/>
      <c r="G44" s="8"/>
      <c r="H44" s="8"/>
      <c r="I44" s="15"/>
      <c r="J44" s="9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7" s="5" customFormat="1" ht="32.1" customHeight="1">
      <c r="A45" s="6"/>
      <c r="B45" s="6"/>
      <c r="C45" s="15"/>
      <c r="D45" s="15"/>
      <c r="E45" s="7"/>
      <c r="F45" s="15"/>
      <c r="G45" s="8"/>
      <c r="H45" s="8"/>
      <c r="I45" s="15"/>
      <c r="J45" s="9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7" s="5" customFormat="1" ht="32.1" customHeight="1">
      <c r="A46" s="6"/>
      <c r="B46" s="6"/>
      <c r="C46" s="15"/>
      <c r="D46" s="15"/>
      <c r="E46" s="7"/>
      <c r="F46" s="15"/>
      <c r="G46" s="8"/>
      <c r="H46" s="8"/>
      <c r="I46" s="15"/>
      <c r="J46" s="9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7" s="5" customFormat="1" ht="32.1" customHeight="1">
      <c r="A47" s="6"/>
      <c r="B47" s="6"/>
      <c r="C47" s="15"/>
      <c r="D47" s="15"/>
      <c r="E47" s="7"/>
      <c r="F47" s="15"/>
      <c r="G47" s="8"/>
      <c r="H47" s="8"/>
      <c r="I47" s="15"/>
      <c r="J47" s="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7" s="5" customFormat="1" ht="32.1" customHeight="1">
      <c r="A48" s="6"/>
      <c r="B48" s="6"/>
      <c r="C48" s="15"/>
      <c r="D48" s="15"/>
      <c r="E48" s="7"/>
      <c r="F48" s="15"/>
      <c r="G48" s="8"/>
      <c r="H48" s="8"/>
      <c r="I48" s="15"/>
      <c r="J48" s="9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s="5" customFormat="1" ht="32.1" customHeight="1">
      <c r="A49" s="6"/>
      <c r="B49" s="6"/>
      <c r="C49" s="15"/>
      <c r="D49" s="15"/>
      <c r="E49" s="7"/>
      <c r="F49" s="15"/>
      <c r="G49" s="8"/>
      <c r="H49" s="8"/>
      <c r="I49" s="15"/>
      <c r="J49" s="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s="5" customFormat="1" ht="32.1" customHeight="1">
      <c r="A50" s="6"/>
      <c r="B50" s="6"/>
      <c r="C50" s="15"/>
      <c r="D50" s="15"/>
      <c r="E50" s="7"/>
      <c r="F50" s="15"/>
      <c r="G50" s="8"/>
      <c r="H50" s="8"/>
      <c r="I50" s="15"/>
      <c r="J50" s="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s="5" customFormat="1" ht="32.1" customHeight="1">
      <c r="A51" s="6"/>
      <c r="B51" s="6"/>
      <c r="C51" s="15"/>
      <c r="D51" s="15"/>
      <c r="E51" s="7"/>
      <c r="F51" s="15"/>
      <c r="G51" s="8"/>
      <c r="H51" s="8"/>
      <c r="I51" s="15"/>
      <c r="J51" s="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</sheetData>
  <mergeCells count="34">
    <mergeCell ref="F20:G20"/>
    <mergeCell ref="J20:P20"/>
    <mergeCell ref="F22:G22"/>
    <mergeCell ref="F28:G28"/>
    <mergeCell ref="F30:G30"/>
    <mergeCell ref="F24:G24"/>
    <mergeCell ref="F26:G26"/>
    <mergeCell ref="F14:G14"/>
    <mergeCell ref="J14:P14"/>
    <mergeCell ref="F16:G16"/>
    <mergeCell ref="F18:G18"/>
    <mergeCell ref="J18:P18"/>
    <mergeCell ref="B35:Y35"/>
    <mergeCell ref="D36:H38"/>
    <mergeCell ref="K36:P38"/>
    <mergeCell ref="S36:W38"/>
    <mergeCell ref="B34:I34"/>
    <mergeCell ref="A1:Y1"/>
    <mergeCell ref="A2:Y2"/>
    <mergeCell ref="A3:Y3"/>
    <mergeCell ref="A4:Y4"/>
    <mergeCell ref="A5:G5"/>
    <mergeCell ref="T6:U6"/>
    <mergeCell ref="V6:W6"/>
    <mergeCell ref="X6:Y7"/>
    <mergeCell ref="F10:G10"/>
    <mergeCell ref="A6:A7"/>
    <mergeCell ref="B6:B7"/>
    <mergeCell ref="C6:E6"/>
    <mergeCell ref="F12:G12"/>
    <mergeCell ref="J12:P12"/>
    <mergeCell ref="F6:P6"/>
    <mergeCell ref="Q6:S6"/>
    <mergeCell ref="J10:P10"/>
  </mergeCells>
  <printOptions horizontalCentered="1"/>
  <pageMargins left="0" right="0" top="1" bottom="0.5" header="0" footer="0"/>
  <pageSetup paperSize="9" scale="48" orientation="landscape" errors="blank" verticalDpi="360" r:id="rId1"/>
  <headerFooter alignWithMargins="0"/>
  <rowBreaks count="1" manualBreakCount="1">
    <brk id="27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A47"/>
  <sheetViews>
    <sheetView view="pageBreakPreview" zoomScale="63" zoomScaleSheetLayoutView="63" workbookViewId="0">
      <selection activeCell="S35" sqref="S35:W37"/>
    </sheetView>
  </sheetViews>
  <sheetFormatPr defaultColWidth="9.140625" defaultRowHeight="16.5"/>
  <cols>
    <col min="1" max="1" width="6.7109375" style="131" bestFit="1" customWidth="1"/>
    <col min="2" max="3" width="12.42578125" style="132" bestFit="1" customWidth="1"/>
    <col min="4" max="4" width="14" style="132" bestFit="1" customWidth="1"/>
    <col min="5" max="5" width="16.28515625" style="131" bestFit="1" customWidth="1"/>
    <col min="6" max="6" width="16.85546875" style="131" bestFit="1" customWidth="1"/>
    <col min="7" max="7" width="12.85546875" style="131" bestFit="1" customWidth="1"/>
    <col min="8" max="8" width="18.28515625" style="131" customWidth="1"/>
    <col min="9" max="9" width="11.42578125" style="131" bestFit="1" customWidth="1"/>
    <col min="10" max="10" width="12.42578125" style="133" bestFit="1" customWidth="1"/>
    <col min="11" max="11" width="10.85546875" style="131" bestFit="1" customWidth="1"/>
    <col min="12" max="12" width="9.140625" style="131" bestFit="1" customWidth="1"/>
    <col min="13" max="13" width="9.7109375" style="131" bestFit="1" customWidth="1"/>
    <col min="14" max="14" width="14.140625" style="131" bestFit="1" customWidth="1"/>
    <col min="15" max="15" width="13" style="134" bestFit="1" customWidth="1"/>
    <col min="16" max="16" width="16.28515625" style="131" bestFit="1" customWidth="1"/>
    <col min="17" max="17" width="18.5703125" style="134" bestFit="1" customWidth="1"/>
    <col min="18" max="18" width="19.28515625" style="134" customWidth="1"/>
    <col min="19" max="19" width="9.140625" style="131" bestFit="1" customWidth="1"/>
    <col min="20" max="23" width="12.42578125" style="131" bestFit="1" customWidth="1"/>
    <col min="24" max="24" width="28.42578125" style="131" customWidth="1"/>
    <col min="25" max="25" width="27.5703125" style="131" customWidth="1"/>
    <col min="26" max="16384" width="9.140625" style="1"/>
  </cols>
  <sheetData>
    <row r="1" spans="1:27" s="2" customFormat="1" ht="25.5" customHeight="1">
      <c r="A1" s="180" t="s">
        <v>75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</row>
    <row r="2" spans="1:27" s="2" customFormat="1" ht="24" customHeight="1">
      <c r="A2" s="182" t="s">
        <v>17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</row>
    <row r="3" spans="1:27" s="11" customFormat="1" ht="23.25" customHeight="1">
      <c r="A3" s="182" t="s">
        <v>47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</row>
    <row r="4" spans="1:27" s="3" customFormat="1" ht="29.25" customHeight="1">
      <c r="A4" s="184" t="s">
        <v>101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</row>
    <row r="5" spans="1:27" s="3" customFormat="1" ht="11.25" customHeight="1">
      <c r="A5" s="166"/>
      <c r="B5" s="154"/>
      <c r="C5" s="154"/>
      <c r="D5" s="154"/>
      <c r="E5" s="154"/>
      <c r="F5" s="154"/>
      <c r="G5" s="46"/>
      <c r="H5" s="46"/>
      <c r="I5" s="46"/>
      <c r="J5" s="86"/>
      <c r="K5" s="46"/>
      <c r="L5" s="46"/>
      <c r="M5" s="46"/>
      <c r="N5" s="46"/>
      <c r="O5" s="87"/>
      <c r="P5" s="46"/>
      <c r="Q5" s="87"/>
      <c r="R5" s="87"/>
      <c r="S5" s="46"/>
      <c r="T5" s="46"/>
      <c r="U5" s="46"/>
      <c r="V5" s="46"/>
      <c r="W5" s="46"/>
      <c r="X5" s="40"/>
      <c r="Y5" s="40"/>
    </row>
    <row r="6" spans="1:27" s="4" customFormat="1" ht="35.25" customHeight="1">
      <c r="A6" s="178" t="s">
        <v>102</v>
      </c>
      <c r="B6" s="178" t="s">
        <v>1</v>
      </c>
      <c r="C6" s="178"/>
      <c r="D6" s="178"/>
      <c r="E6" s="178" t="s">
        <v>2</v>
      </c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 t="s">
        <v>27</v>
      </c>
      <c r="R6" s="178"/>
      <c r="S6" s="178"/>
      <c r="T6" s="179" t="s">
        <v>26</v>
      </c>
      <c r="U6" s="179"/>
      <c r="V6" s="179" t="s">
        <v>3</v>
      </c>
      <c r="W6" s="179"/>
      <c r="X6" s="186" t="s">
        <v>4</v>
      </c>
      <c r="Y6" s="187"/>
    </row>
    <row r="7" spans="1:27" s="4" customFormat="1" ht="69" customHeight="1">
      <c r="A7" s="178"/>
      <c r="B7" s="88" t="s">
        <v>23</v>
      </c>
      <c r="C7" s="88" t="s">
        <v>39</v>
      </c>
      <c r="D7" s="88" t="s">
        <v>5</v>
      </c>
      <c r="E7" s="88" t="s">
        <v>6</v>
      </c>
      <c r="F7" s="88" t="s">
        <v>22</v>
      </c>
      <c r="G7" s="89" t="s">
        <v>40</v>
      </c>
      <c r="H7" s="90" t="s">
        <v>7</v>
      </c>
      <c r="I7" s="88" t="s">
        <v>8</v>
      </c>
      <c r="J7" s="91" t="s">
        <v>9</v>
      </c>
      <c r="K7" s="90" t="s">
        <v>10</v>
      </c>
      <c r="L7" s="90" t="s">
        <v>15</v>
      </c>
      <c r="M7" s="90" t="s">
        <v>11</v>
      </c>
      <c r="N7" s="90" t="s">
        <v>103</v>
      </c>
      <c r="O7" s="90" t="s">
        <v>21</v>
      </c>
      <c r="P7" s="88" t="s">
        <v>12</v>
      </c>
      <c r="Q7" s="90" t="s">
        <v>25</v>
      </c>
      <c r="R7" s="90" t="s">
        <v>24</v>
      </c>
      <c r="S7" s="88" t="s">
        <v>20</v>
      </c>
      <c r="T7" s="90" t="s">
        <v>41</v>
      </c>
      <c r="U7" s="90" t="s">
        <v>43</v>
      </c>
      <c r="V7" s="90" t="s">
        <v>44</v>
      </c>
      <c r="W7" s="90" t="s">
        <v>42</v>
      </c>
      <c r="X7" s="188"/>
      <c r="Y7" s="189"/>
    </row>
    <row r="8" spans="1:27" s="92" customFormat="1" ht="25.5" customHeight="1">
      <c r="A8" s="89">
        <v>1</v>
      </c>
      <c r="B8" s="89">
        <v>2</v>
      </c>
      <c r="C8" s="89">
        <v>3</v>
      </c>
      <c r="D8" s="89">
        <v>4</v>
      </c>
      <c r="E8" s="89">
        <v>5</v>
      </c>
      <c r="F8" s="89">
        <v>6</v>
      </c>
      <c r="G8" s="89">
        <v>7</v>
      </c>
      <c r="H8" s="89">
        <v>8</v>
      </c>
      <c r="I8" s="89">
        <v>9</v>
      </c>
      <c r="J8" s="89">
        <v>10</v>
      </c>
      <c r="K8" s="89">
        <v>11</v>
      </c>
      <c r="L8" s="89">
        <v>12</v>
      </c>
      <c r="M8" s="89">
        <v>13</v>
      </c>
      <c r="N8" s="89">
        <v>14</v>
      </c>
      <c r="O8" s="89">
        <v>15</v>
      </c>
      <c r="P8" s="89">
        <v>16</v>
      </c>
      <c r="Q8" s="89">
        <v>17</v>
      </c>
      <c r="R8" s="89">
        <v>18</v>
      </c>
      <c r="S8" s="89">
        <v>19</v>
      </c>
      <c r="T8" s="89">
        <v>20</v>
      </c>
      <c r="U8" s="89">
        <v>21</v>
      </c>
      <c r="V8" s="89">
        <v>22</v>
      </c>
      <c r="W8" s="89">
        <v>23</v>
      </c>
      <c r="X8" s="89">
        <v>24</v>
      </c>
      <c r="Y8" s="89">
        <v>25</v>
      </c>
      <c r="Z8" s="92" t="e">
        <f>#REF!-#REF!</f>
        <v>#REF!</v>
      </c>
      <c r="AA8" s="93" t="e">
        <f>Z8*1000</f>
        <v>#REF!</v>
      </c>
    </row>
    <row r="9" spans="1:27" s="5" customFormat="1" ht="35.1" customHeight="1">
      <c r="A9" s="94">
        <v>1</v>
      </c>
      <c r="B9" s="95">
        <v>352.6</v>
      </c>
      <c r="C9" s="95">
        <v>353</v>
      </c>
      <c r="D9" s="96">
        <f t="shared" ref="D9:D26" si="0">AA9</f>
        <v>399.99999999997726</v>
      </c>
      <c r="E9" s="95">
        <v>51.68</v>
      </c>
      <c r="F9" s="97">
        <v>11.8</v>
      </c>
      <c r="G9" s="97">
        <v>3.25</v>
      </c>
      <c r="H9" s="98" t="s">
        <v>104</v>
      </c>
      <c r="I9" s="99" t="s">
        <v>105</v>
      </c>
      <c r="J9" s="98">
        <v>59.475000000000001</v>
      </c>
      <c r="K9" s="100">
        <v>26.334</v>
      </c>
      <c r="L9" s="100">
        <v>2.258</v>
      </c>
      <c r="M9" s="100">
        <v>1.7210000000000001</v>
      </c>
      <c r="N9" s="100">
        <v>1.7999999999999999E-2</v>
      </c>
      <c r="O9" s="100">
        <v>0.873</v>
      </c>
      <c r="P9" s="100">
        <v>51.920999999999999</v>
      </c>
      <c r="Q9" s="100">
        <v>3.3000000000000002E-2</v>
      </c>
      <c r="R9" s="95">
        <v>0</v>
      </c>
      <c r="S9" s="95">
        <f>Q9+R9</f>
        <v>3.3000000000000002E-2</v>
      </c>
      <c r="T9" s="95">
        <v>445.952</v>
      </c>
      <c r="U9" s="100">
        <v>445.91899999999998</v>
      </c>
      <c r="V9" s="100">
        <v>449.202</v>
      </c>
      <c r="W9" s="100">
        <v>449.16899999999998</v>
      </c>
      <c r="X9" s="190" t="s">
        <v>106</v>
      </c>
      <c r="Y9" s="191"/>
      <c r="Z9" s="13">
        <f t="shared" ref="Z9:Z26" si="1">C9-B9</f>
        <v>0.39999999999997726</v>
      </c>
      <c r="AA9" s="5">
        <f t="shared" ref="AA9:AA26" si="2">Z9*1000</f>
        <v>399.99999999997726</v>
      </c>
    </row>
    <row r="10" spans="1:27" s="5" customFormat="1" ht="35.1" customHeight="1">
      <c r="A10" s="101">
        <v>2</v>
      </c>
      <c r="B10" s="102">
        <f>C9</f>
        <v>353</v>
      </c>
      <c r="C10" s="95">
        <v>353.2</v>
      </c>
      <c r="D10" s="96">
        <f t="shared" si="0"/>
        <v>199.99999999998863</v>
      </c>
      <c r="E10" s="95">
        <v>51.68</v>
      </c>
      <c r="F10" s="97">
        <v>11.8</v>
      </c>
      <c r="G10" s="97">
        <v>3.25</v>
      </c>
      <c r="H10" s="98" t="s">
        <v>104</v>
      </c>
      <c r="I10" s="99" t="s">
        <v>105</v>
      </c>
      <c r="J10" s="103">
        <v>57.475000000000001</v>
      </c>
      <c r="K10" s="100">
        <v>26.334</v>
      </c>
      <c r="L10" s="104">
        <v>2.258</v>
      </c>
      <c r="M10" s="104">
        <v>1.7210000000000001</v>
      </c>
      <c r="N10" s="100">
        <v>1.7999999999999999E-2</v>
      </c>
      <c r="O10" s="105">
        <v>0.873</v>
      </c>
      <c r="P10" s="104">
        <v>51.920999999999999</v>
      </c>
      <c r="Q10" s="100">
        <v>1.7000000000000001E-2</v>
      </c>
      <c r="R10" s="95">
        <v>0</v>
      </c>
      <c r="S10" s="95">
        <f t="shared" ref="S10:S26" si="3">Q10+R10</f>
        <v>1.7000000000000001E-2</v>
      </c>
      <c r="T10" s="102">
        <f>U9</f>
        <v>445.91899999999998</v>
      </c>
      <c r="U10" s="100">
        <v>445.90199999999999</v>
      </c>
      <c r="V10" s="106">
        <f>W9</f>
        <v>449.16899999999998</v>
      </c>
      <c r="W10" s="100">
        <v>449.15199999999999</v>
      </c>
      <c r="X10" s="190" t="s">
        <v>65</v>
      </c>
      <c r="Y10" s="191"/>
      <c r="Z10" s="13">
        <f t="shared" si="1"/>
        <v>0.19999999999998863</v>
      </c>
      <c r="AA10" s="5">
        <f t="shared" si="2"/>
        <v>199.99999999998863</v>
      </c>
    </row>
    <row r="11" spans="1:27" s="42" customFormat="1" ht="35.1" customHeight="1">
      <c r="A11" s="94">
        <v>3</v>
      </c>
      <c r="B11" s="102">
        <f t="shared" ref="B11:B26" si="4">C10</f>
        <v>353.2</v>
      </c>
      <c r="C11" s="95">
        <v>353.25</v>
      </c>
      <c r="D11" s="96">
        <f t="shared" si="0"/>
        <v>50.000000000011369</v>
      </c>
      <c r="E11" s="95">
        <v>51.68</v>
      </c>
      <c r="F11" s="97"/>
      <c r="G11" s="97">
        <v>3.25</v>
      </c>
      <c r="H11" s="98" t="s">
        <v>104</v>
      </c>
      <c r="I11" s="192"/>
      <c r="J11" s="193"/>
      <c r="K11" s="193"/>
      <c r="L11" s="193"/>
      <c r="M11" s="193"/>
      <c r="N11" s="193"/>
      <c r="O11" s="193"/>
      <c r="P11" s="194"/>
      <c r="Q11" s="100">
        <v>4.0000000000000001E-3</v>
      </c>
      <c r="R11" s="95">
        <v>0</v>
      </c>
      <c r="S11" s="95">
        <f t="shared" si="3"/>
        <v>4.0000000000000001E-3</v>
      </c>
      <c r="T11" s="102">
        <f t="shared" ref="T11:T26" si="5">U10</f>
        <v>445.90199999999999</v>
      </c>
      <c r="U11" s="100">
        <v>445.89800000000002</v>
      </c>
      <c r="V11" s="106">
        <f t="shared" ref="V11:V26" si="6">W10</f>
        <v>449.15199999999999</v>
      </c>
      <c r="W11" s="100">
        <v>449.14800000000002</v>
      </c>
      <c r="X11" s="195"/>
      <c r="Y11" s="196"/>
      <c r="Z11" s="13">
        <f t="shared" si="1"/>
        <v>5.0000000000011369E-2</v>
      </c>
      <c r="AA11" s="5">
        <f t="shared" si="2"/>
        <v>50.000000000011369</v>
      </c>
    </row>
    <row r="12" spans="1:27" s="42" customFormat="1" ht="44.25" customHeight="1">
      <c r="A12" s="101">
        <v>4</v>
      </c>
      <c r="B12" s="102">
        <f t="shared" si="4"/>
        <v>353.25</v>
      </c>
      <c r="C12" s="95">
        <v>353.32499999999999</v>
      </c>
      <c r="D12" s="96">
        <f t="shared" si="0"/>
        <v>74.999999999988631</v>
      </c>
      <c r="E12" s="95">
        <v>51.68</v>
      </c>
      <c r="F12" s="107">
        <v>13.75</v>
      </c>
      <c r="G12" s="97">
        <v>3.25</v>
      </c>
      <c r="H12" s="98" t="s">
        <v>104</v>
      </c>
      <c r="I12" s="108" t="s">
        <v>107</v>
      </c>
      <c r="J12" s="109">
        <v>57.890599999999999</v>
      </c>
      <c r="K12" s="108">
        <v>24.651</v>
      </c>
      <c r="L12" s="108">
        <v>2.3479999999999999</v>
      </c>
      <c r="M12" s="108">
        <v>1.7669999999999999</v>
      </c>
      <c r="N12" s="100">
        <v>1.7999999999999999E-2</v>
      </c>
      <c r="O12" s="110">
        <v>0.89600000000000002</v>
      </c>
      <c r="P12" s="108">
        <v>51.872</v>
      </c>
      <c r="Q12" s="100">
        <v>6.0000000000000001E-3</v>
      </c>
      <c r="R12" s="95">
        <v>0</v>
      </c>
      <c r="S12" s="95">
        <f t="shared" si="3"/>
        <v>6.0000000000000001E-3</v>
      </c>
      <c r="T12" s="102">
        <f t="shared" si="5"/>
        <v>445.89800000000002</v>
      </c>
      <c r="U12" s="100">
        <v>445.892</v>
      </c>
      <c r="V12" s="106">
        <f t="shared" si="6"/>
        <v>449.14800000000002</v>
      </c>
      <c r="W12" s="100">
        <v>449.142</v>
      </c>
      <c r="X12" s="94" t="s">
        <v>108</v>
      </c>
      <c r="Y12" s="94" t="s">
        <v>109</v>
      </c>
      <c r="Z12" s="13">
        <f t="shared" si="1"/>
        <v>7.4999999999988631E-2</v>
      </c>
      <c r="AA12" s="5">
        <f t="shared" si="2"/>
        <v>74.999999999988631</v>
      </c>
    </row>
    <row r="13" spans="1:27" s="42" customFormat="1" ht="35.1" customHeight="1">
      <c r="A13" s="94">
        <v>5</v>
      </c>
      <c r="B13" s="102">
        <f t="shared" si="4"/>
        <v>353.32499999999999</v>
      </c>
      <c r="C13" s="95">
        <v>353.375</v>
      </c>
      <c r="D13" s="96">
        <f t="shared" si="0"/>
        <v>50.000000000011369</v>
      </c>
      <c r="E13" s="95">
        <v>51.68</v>
      </c>
      <c r="F13" s="97"/>
      <c r="G13" s="97">
        <v>3.25</v>
      </c>
      <c r="H13" s="98" t="s">
        <v>104</v>
      </c>
      <c r="I13" s="192"/>
      <c r="J13" s="193"/>
      <c r="K13" s="193"/>
      <c r="L13" s="193"/>
      <c r="M13" s="193"/>
      <c r="N13" s="193"/>
      <c r="O13" s="193"/>
      <c r="P13" s="194"/>
      <c r="Q13" s="100">
        <v>4.0000000000000001E-3</v>
      </c>
      <c r="R13" s="95">
        <v>0</v>
      </c>
      <c r="S13" s="95">
        <f t="shared" si="3"/>
        <v>4.0000000000000001E-3</v>
      </c>
      <c r="T13" s="102">
        <f t="shared" si="5"/>
        <v>445.892</v>
      </c>
      <c r="U13" s="100">
        <v>445.88799999999998</v>
      </c>
      <c r="V13" s="106">
        <f t="shared" si="6"/>
        <v>449.142</v>
      </c>
      <c r="W13" s="100">
        <v>449.13799999999998</v>
      </c>
      <c r="X13" s="195"/>
      <c r="Y13" s="196"/>
      <c r="Z13" s="13">
        <f t="shared" si="1"/>
        <v>5.0000000000011369E-2</v>
      </c>
      <c r="AA13" s="5">
        <f t="shared" si="2"/>
        <v>50.000000000011369</v>
      </c>
    </row>
    <row r="14" spans="1:27" s="42" customFormat="1" ht="44.25" customHeight="1">
      <c r="A14" s="101">
        <v>6</v>
      </c>
      <c r="B14" s="102">
        <f t="shared" si="4"/>
        <v>353.375</v>
      </c>
      <c r="C14" s="95">
        <v>353.52499999999998</v>
      </c>
      <c r="D14" s="96">
        <f t="shared" si="0"/>
        <v>149.99999999997726</v>
      </c>
      <c r="E14" s="95">
        <v>51.68</v>
      </c>
      <c r="F14" s="107">
        <v>11.8</v>
      </c>
      <c r="G14" s="97">
        <v>3.25</v>
      </c>
      <c r="H14" s="98" t="s">
        <v>104</v>
      </c>
      <c r="I14" s="108" t="s">
        <v>107</v>
      </c>
      <c r="J14" s="111">
        <v>59.475000000000001</v>
      </c>
      <c r="K14" s="112">
        <v>26.334</v>
      </c>
      <c r="L14" s="112">
        <v>2.258</v>
      </c>
      <c r="M14" s="112">
        <v>1.7210000000000001</v>
      </c>
      <c r="N14" s="100">
        <v>1.7999999999999999E-2</v>
      </c>
      <c r="O14" s="107">
        <v>0.873</v>
      </c>
      <c r="P14" s="112">
        <v>51.920999999999999</v>
      </c>
      <c r="Q14" s="100">
        <v>1.2E-2</v>
      </c>
      <c r="R14" s="95">
        <v>0</v>
      </c>
      <c r="S14" s="95">
        <f t="shared" si="3"/>
        <v>1.2E-2</v>
      </c>
      <c r="T14" s="102">
        <f t="shared" si="5"/>
        <v>445.88799999999998</v>
      </c>
      <c r="U14" s="100">
        <v>445.87599999999998</v>
      </c>
      <c r="V14" s="106">
        <f t="shared" si="6"/>
        <v>449.13799999999998</v>
      </c>
      <c r="W14" s="100">
        <v>449.12599999999998</v>
      </c>
      <c r="X14" s="190" t="s">
        <v>65</v>
      </c>
      <c r="Y14" s="191"/>
      <c r="Z14" s="13">
        <f t="shared" si="1"/>
        <v>0.14999999999997726</v>
      </c>
      <c r="AA14" s="5">
        <f t="shared" si="2"/>
        <v>149.99999999997726</v>
      </c>
    </row>
    <row r="15" spans="1:27" s="42" customFormat="1" ht="35.1" customHeight="1">
      <c r="A15" s="94">
        <v>7</v>
      </c>
      <c r="B15" s="102">
        <f t="shared" si="4"/>
        <v>353.52499999999998</v>
      </c>
      <c r="C15" s="95">
        <v>353.57499999999999</v>
      </c>
      <c r="D15" s="96">
        <f t="shared" si="0"/>
        <v>50.000000000011369</v>
      </c>
      <c r="E15" s="95">
        <v>51.68</v>
      </c>
      <c r="F15" s="97"/>
      <c r="G15" s="97">
        <v>3.25</v>
      </c>
      <c r="H15" s="98" t="s">
        <v>104</v>
      </c>
      <c r="I15" s="192"/>
      <c r="J15" s="193"/>
      <c r="K15" s="193"/>
      <c r="L15" s="193"/>
      <c r="M15" s="193"/>
      <c r="N15" s="193"/>
      <c r="O15" s="193"/>
      <c r="P15" s="194"/>
      <c r="Q15" s="100">
        <v>5.0000000000000001E-3</v>
      </c>
      <c r="R15" s="95">
        <v>0</v>
      </c>
      <c r="S15" s="95">
        <f t="shared" si="3"/>
        <v>5.0000000000000001E-3</v>
      </c>
      <c r="T15" s="102">
        <f t="shared" si="5"/>
        <v>445.87599999999998</v>
      </c>
      <c r="U15" s="100">
        <v>445.87099999999998</v>
      </c>
      <c r="V15" s="106">
        <f t="shared" si="6"/>
        <v>449.12599999999998</v>
      </c>
      <c r="W15" s="100">
        <v>449.12099999999998</v>
      </c>
      <c r="X15" s="195"/>
      <c r="Y15" s="196"/>
      <c r="Z15" s="13">
        <f t="shared" si="1"/>
        <v>5.0000000000011369E-2</v>
      </c>
      <c r="AA15" s="5">
        <f t="shared" si="2"/>
        <v>50.000000000011369</v>
      </c>
    </row>
    <row r="16" spans="1:27" s="42" customFormat="1" ht="44.25" customHeight="1">
      <c r="A16" s="101">
        <v>8</v>
      </c>
      <c r="B16" s="102">
        <f t="shared" si="4"/>
        <v>353.57499999999999</v>
      </c>
      <c r="C16" s="95">
        <v>354.2</v>
      </c>
      <c r="D16" s="96">
        <f t="shared" si="0"/>
        <v>625</v>
      </c>
      <c r="E16" s="95">
        <v>51.68</v>
      </c>
      <c r="F16" s="97">
        <v>14.55</v>
      </c>
      <c r="G16" s="97">
        <v>3.25</v>
      </c>
      <c r="H16" s="98" t="s">
        <v>110</v>
      </c>
      <c r="I16" s="113" t="s">
        <v>49</v>
      </c>
      <c r="J16" s="98">
        <v>52.568800000000003</v>
      </c>
      <c r="K16" s="100">
        <v>21.817</v>
      </c>
      <c r="L16" s="100">
        <v>2.41</v>
      </c>
      <c r="M16" s="100">
        <v>1.7969999999999999</v>
      </c>
      <c r="N16" s="100">
        <v>1.7999999999999999E-2</v>
      </c>
      <c r="O16" s="100">
        <v>0.98799999999999999</v>
      </c>
      <c r="P16" s="100">
        <v>51.921999999999997</v>
      </c>
      <c r="Q16" s="100">
        <v>6.0999999999999999E-2</v>
      </c>
      <c r="R16" s="95">
        <v>0</v>
      </c>
      <c r="S16" s="95">
        <f t="shared" si="3"/>
        <v>6.0999999999999999E-2</v>
      </c>
      <c r="T16" s="102">
        <f t="shared" si="5"/>
        <v>445.87099999999998</v>
      </c>
      <c r="U16" s="100">
        <v>445.81</v>
      </c>
      <c r="V16" s="106">
        <f t="shared" si="6"/>
        <v>449.12099999999998</v>
      </c>
      <c r="W16" s="100">
        <v>449.06</v>
      </c>
      <c r="X16" s="106" t="s">
        <v>30</v>
      </c>
      <c r="Y16" s="114" t="s">
        <v>111</v>
      </c>
      <c r="Z16" s="13">
        <f t="shared" si="1"/>
        <v>0.625</v>
      </c>
      <c r="AA16" s="5">
        <f t="shared" si="2"/>
        <v>625</v>
      </c>
    </row>
    <row r="17" spans="1:27" s="42" customFormat="1" ht="35.1" customHeight="1">
      <c r="A17" s="94">
        <v>9</v>
      </c>
      <c r="B17" s="102">
        <f t="shared" si="4"/>
        <v>354.2</v>
      </c>
      <c r="C17" s="95">
        <v>354.25</v>
      </c>
      <c r="D17" s="96">
        <f t="shared" si="0"/>
        <v>50.000000000011369</v>
      </c>
      <c r="E17" s="95">
        <v>51.68</v>
      </c>
      <c r="F17" s="97"/>
      <c r="G17" s="97">
        <v>3.25</v>
      </c>
      <c r="H17" s="98" t="s">
        <v>112</v>
      </c>
      <c r="I17" s="192"/>
      <c r="J17" s="193"/>
      <c r="K17" s="193"/>
      <c r="L17" s="193"/>
      <c r="M17" s="193"/>
      <c r="N17" s="193"/>
      <c r="O17" s="193"/>
      <c r="P17" s="194"/>
      <c r="Q17" s="100">
        <v>5.0000000000000001E-3</v>
      </c>
      <c r="R17" s="95">
        <v>0</v>
      </c>
      <c r="S17" s="95">
        <f t="shared" si="3"/>
        <v>5.0000000000000001E-3</v>
      </c>
      <c r="T17" s="102">
        <f t="shared" si="5"/>
        <v>445.81</v>
      </c>
      <c r="U17" s="100">
        <v>445.80500000000001</v>
      </c>
      <c r="V17" s="106">
        <f t="shared" si="6"/>
        <v>449.06</v>
      </c>
      <c r="W17" s="100">
        <v>449.05500000000001</v>
      </c>
      <c r="X17" s="195"/>
      <c r="Y17" s="196"/>
      <c r="Z17" s="13">
        <f t="shared" si="1"/>
        <v>5.0000000000011369E-2</v>
      </c>
      <c r="AA17" s="5">
        <f t="shared" si="2"/>
        <v>50.000000000011369</v>
      </c>
    </row>
    <row r="18" spans="1:27" s="42" customFormat="1" ht="44.25" customHeight="1">
      <c r="A18" s="101">
        <v>10</v>
      </c>
      <c r="B18" s="102">
        <f t="shared" si="4"/>
        <v>354.25</v>
      </c>
      <c r="C18" s="95">
        <v>354.32499999999999</v>
      </c>
      <c r="D18" s="96">
        <f t="shared" si="0"/>
        <v>74.999999999988631</v>
      </c>
      <c r="E18" s="95">
        <v>51.68</v>
      </c>
      <c r="F18" s="97">
        <v>13.75</v>
      </c>
      <c r="G18" s="97">
        <v>3.25</v>
      </c>
      <c r="H18" s="98" t="s">
        <v>104</v>
      </c>
      <c r="I18" s="108" t="s">
        <v>107</v>
      </c>
      <c r="J18" s="98">
        <v>57.890599999999999</v>
      </c>
      <c r="K18" s="100">
        <v>24.651</v>
      </c>
      <c r="L18" s="100">
        <v>2.3483000000000001</v>
      </c>
      <c r="M18" s="100">
        <v>1.7669999999999999</v>
      </c>
      <c r="N18" s="100">
        <v>1.7999999999999999E-2</v>
      </c>
      <c r="O18" s="100">
        <v>0.89600000000000002</v>
      </c>
      <c r="P18" s="100">
        <v>51.872</v>
      </c>
      <c r="Q18" s="100">
        <v>6.0000000000000001E-3</v>
      </c>
      <c r="R18" s="95">
        <v>0</v>
      </c>
      <c r="S18" s="95">
        <f t="shared" si="3"/>
        <v>6.0000000000000001E-3</v>
      </c>
      <c r="T18" s="102">
        <f t="shared" si="5"/>
        <v>445.80500000000001</v>
      </c>
      <c r="U18" s="100">
        <v>445.79899999999998</v>
      </c>
      <c r="V18" s="106">
        <f t="shared" si="6"/>
        <v>449.05500000000001</v>
      </c>
      <c r="W18" s="100">
        <v>449.04</v>
      </c>
      <c r="X18" s="94" t="s">
        <v>108</v>
      </c>
      <c r="Y18" s="94" t="s">
        <v>109</v>
      </c>
      <c r="Z18" s="13">
        <f t="shared" si="1"/>
        <v>7.4999999999988631E-2</v>
      </c>
      <c r="AA18" s="5">
        <f t="shared" si="2"/>
        <v>74.999999999988631</v>
      </c>
    </row>
    <row r="19" spans="1:27" s="42" customFormat="1" ht="35.1" customHeight="1">
      <c r="A19" s="94">
        <v>11</v>
      </c>
      <c r="B19" s="102">
        <f t="shared" si="4"/>
        <v>354.32499999999999</v>
      </c>
      <c r="C19" s="95">
        <v>354.375</v>
      </c>
      <c r="D19" s="96">
        <f t="shared" si="0"/>
        <v>50.000000000011369</v>
      </c>
      <c r="E19" s="95">
        <v>51.68</v>
      </c>
      <c r="F19" s="97"/>
      <c r="G19" s="97">
        <v>3.25</v>
      </c>
      <c r="H19" s="98" t="s">
        <v>112</v>
      </c>
      <c r="I19" s="192"/>
      <c r="J19" s="193"/>
      <c r="K19" s="193"/>
      <c r="L19" s="193"/>
      <c r="M19" s="193"/>
      <c r="N19" s="193"/>
      <c r="O19" s="193"/>
      <c r="P19" s="194"/>
      <c r="Q19" s="100">
        <v>5.0000000000000001E-3</v>
      </c>
      <c r="R19" s="95">
        <v>0</v>
      </c>
      <c r="S19" s="95">
        <f t="shared" si="3"/>
        <v>5.0000000000000001E-3</v>
      </c>
      <c r="T19" s="102">
        <f t="shared" si="5"/>
        <v>445.79899999999998</v>
      </c>
      <c r="U19" s="100">
        <v>445.79399999999998</v>
      </c>
      <c r="V19" s="106">
        <f t="shared" si="6"/>
        <v>449.04</v>
      </c>
      <c r="W19" s="100">
        <v>449.04399999999998</v>
      </c>
      <c r="X19" s="195"/>
      <c r="Y19" s="196"/>
      <c r="Z19" s="13">
        <f t="shared" si="1"/>
        <v>5.0000000000011369E-2</v>
      </c>
      <c r="AA19" s="5">
        <f t="shared" si="2"/>
        <v>50.000000000011369</v>
      </c>
    </row>
    <row r="20" spans="1:27" s="42" customFormat="1" ht="44.25" customHeight="1">
      <c r="A20" s="101">
        <v>12</v>
      </c>
      <c r="B20" s="102">
        <f t="shared" si="4"/>
        <v>354.375</v>
      </c>
      <c r="C20" s="95">
        <v>354.5</v>
      </c>
      <c r="D20" s="96">
        <f t="shared" si="0"/>
        <v>125</v>
      </c>
      <c r="E20" s="95">
        <v>51.68</v>
      </c>
      <c r="F20" s="97">
        <v>14.55</v>
      </c>
      <c r="G20" s="97">
        <v>3.25</v>
      </c>
      <c r="H20" s="98" t="s">
        <v>110</v>
      </c>
      <c r="I20" s="113" t="s">
        <v>49</v>
      </c>
      <c r="J20" s="98">
        <v>52.568800000000003</v>
      </c>
      <c r="K20" s="100">
        <v>21.817</v>
      </c>
      <c r="L20" s="100">
        <v>2.41</v>
      </c>
      <c r="M20" s="100">
        <v>1.7969999999999999</v>
      </c>
      <c r="N20" s="100">
        <v>1.7999999999999999E-2</v>
      </c>
      <c r="O20" s="100">
        <v>0.98799999999999999</v>
      </c>
      <c r="P20" s="100">
        <v>51.921999999999997</v>
      </c>
      <c r="Q20" s="100">
        <v>1.2E-2</v>
      </c>
      <c r="R20" s="95">
        <v>0</v>
      </c>
      <c r="S20" s="95">
        <f t="shared" si="3"/>
        <v>1.2E-2</v>
      </c>
      <c r="T20" s="102">
        <f t="shared" si="5"/>
        <v>445.79399999999998</v>
      </c>
      <c r="U20" s="100">
        <v>445.78199999999998</v>
      </c>
      <c r="V20" s="106">
        <f t="shared" si="6"/>
        <v>449.04399999999998</v>
      </c>
      <c r="W20" s="100">
        <v>449.03199999999998</v>
      </c>
      <c r="X20" s="106" t="s">
        <v>30</v>
      </c>
      <c r="Y20" s="114" t="s">
        <v>111</v>
      </c>
      <c r="Z20" s="13">
        <f t="shared" si="1"/>
        <v>0.125</v>
      </c>
      <c r="AA20" s="5">
        <f t="shared" si="2"/>
        <v>125</v>
      </c>
    </row>
    <row r="21" spans="1:27" s="42" customFormat="1" ht="35.1" customHeight="1">
      <c r="A21" s="94">
        <v>13</v>
      </c>
      <c r="B21" s="102">
        <f t="shared" si="4"/>
        <v>354.5</v>
      </c>
      <c r="C21" s="95">
        <v>354.55</v>
      </c>
      <c r="D21" s="96">
        <f t="shared" si="0"/>
        <v>50.000000000011369</v>
      </c>
      <c r="E21" s="95">
        <v>51.68</v>
      </c>
      <c r="F21" s="97"/>
      <c r="G21" s="97">
        <v>3.25</v>
      </c>
      <c r="H21" s="98" t="s">
        <v>112</v>
      </c>
      <c r="I21" s="192"/>
      <c r="J21" s="193"/>
      <c r="K21" s="193"/>
      <c r="L21" s="193"/>
      <c r="M21" s="193"/>
      <c r="N21" s="193"/>
      <c r="O21" s="193"/>
      <c r="P21" s="194"/>
      <c r="Q21" s="100">
        <v>5.0000000000000001E-3</v>
      </c>
      <c r="R21" s="95">
        <v>0</v>
      </c>
      <c r="S21" s="95">
        <f t="shared" si="3"/>
        <v>5.0000000000000001E-3</v>
      </c>
      <c r="T21" s="102">
        <f t="shared" si="5"/>
        <v>445.78199999999998</v>
      </c>
      <c r="U21" s="100">
        <v>445.77699999999999</v>
      </c>
      <c r="V21" s="106">
        <f t="shared" si="6"/>
        <v>449.03199999999998</v>
      </c>
      <c r="W21" s="100">
        <v>449.02699999999999</v>
      </c>
      <c r="X21" s="195"/>
      <c r="Y21" s="196"/>
      <c r="Z21" s="13">
        <f t="shared" si="1"/>
        <v>5.0000000000011369E-2</v>
      </c>
      <c r="AA21" s="5">
        <f t="shared" si="2"/>
        <v>50.000000000011369</v>
      </c>
    </row>
    <row r="22" spans="1:27" s="42" customFormat="1" ht="44.25" customHeight="1">
      <c r="A22" s="101">
        <v>14</v>
      </c>
      <c r="B22" s="102">
        <f t="shared" si="4"/>
        <v>354.55</v>
      </c>
      <c r="C22" s="95">
        <v>354.8</v>
      </c>
      <c r="D22" s="96">
        <f t="shared" si="0"/>
        <v>250</v>
      </c>
      <c r="E22" s="95">
        <v>51.68</v>
      </c>
      <c r="F22" s="97">
        <v>11.8</v>
      </c>
      <c r="G22" s="97">
        <v>3.25</v>
      </c>
      <c r="H22" s="98" t="s">
        <v>104</v>
      </c>
      <c r="I22" s="115" t="s">
        <v>105</v>
      </c>
      <c r="J22" s="98">
        <v>59.475000000000001</v>
      </c>
      <c r="K22" s="100">
        <v>26.334</v>
      </c>
      <c r="L22" s="100">
        <v>2.258</v>
      </c>
      <c r="M22" s="100">
        <v>1.7210000000000001</v>
      </c>
      <c r="N22" s="100">
        <v>1.7999999999999999E-2</v>
      </c>
      <c r="O22" s="100">
        <v>0.873</v>
      </c>
      <c r="P22" s="100">
        <v>51.920999999999999</v>
      </c>
      <c r="Q22" s="100">
        <v>2.1000000000000001E-2</v>
      </c>
      <c r="R22" s="95">
        <v>0</v>
      </c>
      <c r="S22" s="95">
        <f t="shared" si="3"/>
        <v>2.1000000000000001E-2</v>
      </c>
      <c r="T22" s="102">
        <f t="shared" si="5"/>
        <v>445.77699999999999</v>
      </c>
      <c r="U22" s="100">
        <v>445.75599999999997</v>
      </c>
      <c r="V22" s="106">
        <f t="shared" si="6"/>
        <v>449.02699999999999</v>
      </c>
      <c r="W22" s="100">
        <v>449.00599999999997</v>
      </c>
      <c r="X22" s="190" t="s">
        <v>65</v>
      </c>
      <c r="Y22" s="191"/>
      <c r="Z22" s="13">
        <f t="shared" si="1"/>
        <v>0.25</v>
      </c>
      <c r="AA22" s="5">
        <f t="shared" si="2"/>
        <v>250</v>
      </c>
    </row>
    <row r="23" spans="1:27" s="42" customFormat="1" ht="35.1" customHeight="1">
      <c r="A23" s="94">
        <v>15</v>
      </c>
      <c r="B23" s="102">
        <f t="shared" si="4"/>
        <v>354.8</v>
      </c>
      <c r="C23" s="95">
        <v>354.85</v>
      </c>
      <c r="D23" s="96">
        <f t="shared" si="0"/>
        <v>50.000000000011369</v>
      </c>
      <c r="E23" s="95">
        <v>51.68</v>
      </c>
      <c r="F23" s="97"/>
      <c r="G23" s="97">
        <v>3.25</v>
      </c>
      <c r="H23" s="98" t="s">
        <v>112</v>
      </c>
      <c r="I23" s="192"/>
      <c r="J23" s="193"/>
      <c r="K23" s="193"/>
      <c r="L23" s="193"/>
      <c r="M23" s="193"/>
      <c r="N23" s="193"/>
      <c r="O23" s="193"/>
      <c r="P23" s="194"/>
      <c r="Q23" s="100">
        <v>5.0000000000000001E-3</v>
      </c>
      <c r="R23" s="95">
        <v>0</v>
      </c>
      <c r="S23" s="95">
        <f t="shared" si="3"/>
        <v>5.0000000000000001E-3</v>
      </c>
      <c r="T23" s="102">
        <f t="shared" si="5"/>
        <v>445.75599999999997</v>
      </c>
      <c r="U23" s="100">
        <v>445.75099999999998</v>
      </c>
      <c r="V23" s="106">
        <f t="shared" si="6"/>
        <v>449.00599999999997</v>
      </c>
      <c r="W23" s="100">
        <v>449.00099999999998</v>
      </c>
      <c r="X23" s="195"/>
      <c r="Y23" s="196"/>
      <c r="Z23" s="13">
        <f t="shared" si="1"/>
        <v>5.0000000000011369E-2</v>
      </c>
      <c r="AA23" s="5">
        <f t="shared" si="2"/>
        <v>50.000000000011369</v>
      </c>
    </row>
    <row r="24" spans="1:27" s="42" customFormat="1" ht="44.25" customHeight="1">
      <c r="A24" s="101">
        <v>16</v>
      </c>
      <c r="B24" s="102">
        <f t="shared" si="4"/>
        <v>354.85</v>
      </c>
      <c r="C24" s="95">
        <v>355.6</v>
      </c>
      <c r="D24" s="96">
        <f t="shared" si="0"/>
        <v>750</v>
      </c>
      <c r="E24" s="95">
        <v>51.68</v>
      </c>
      <c r="F24" s="97">
        <v>14.55</v>
      </c>
      <c r="G24" s="97">
        <v>3.25</v>
      </c>
      <c r="H24" s="98" t="s">
        <v>110</v>
      </c>
      <c r="I24" s="113" t="s">
        <v>49</v>
      </c>
      <c r="J24" s="98">
        <v>52.568800000000003</v>
      </c>
      <c r="K24" s="100">
        <v>21.817</v>
      </c>
      <c r="L24" s="100">
        <v>2.41</v>
      </c>
      <c r="M24" s="100">
        <v>1.7969999999999999</v>
      </c>
      <c r="N24" s="100">
        <v>1.7999999999999999E-2</v>
      </c>
      <c r="O24" s="100">
        <v>0.98799999999999999</v>
      </c>
      <c r="P24" s="100">
        <v>51.921999999999997</v>
      </c>
      <c r="Q24" s="100">
        <v>7.2999999999999995E-2</v>
      </c>
      <c r="R24" s="95">
        <v>0</v>
      </c>
      <c r="S24" s="95">
        <f t="shared" si="3"/>
        <v>7.2999999999999995E-2</v>
      </c>
      <c r="T24" s="102">
        <f t="shared" si="5"/>
        <v>445.75099999999998</v>
      </c>
      <c r="U24" s="100">
        <v>445.678</v>
      </c>
      <c r="V24" s="106">
        <f t="shared" si="6"/>
        <v>449.00099999999998</v>
      </c>
      <c r="W24" s="100">
        <v>448.92200000000003</v>
      </c>
      <c r="X24" s="106" t="s">
        <v>30</v>
      </c>
      <c r="Y24" s="114" t="s">
        <v>111</v>
      </c>
      <c r="Z24" s="13">
        <f t="shared" si="1"/>
        <v>0.75</v>
      </c>
      <c r="AA24" s="5">
        <f t="shared" si="2"/>
        <v>750</v>
      </c>
    </row>
    <row r="25" spans="1:27" s="42" customFormat="1" ht="35.1" customHeight="1">
      <c r="A25" s="94">
        <v>17</v>
      </c>
      <c r="B25" s="102">
        <f t="shared" si="4"/>
        <v>355.6</v>
      </c>
      <c r="C25" s="95">
        <v>355.65</v>
      </c>
      <c r="D25" s="96">
        <f t="shared" si="0"/>
        <v>49.999999999954525</v>
      </c>
      <c r="E25" s="95">
        <v>51.68</v>
      </c>
      <c r="F25" s="97"/>
      <c r="G25" s="97">
        <v>3.25</v>
      </c>
      <c r="H25" s="98" t="s">
        <v>113</v>
      </c>
      <c r="I25" s="192"/>
      <c r="J25" s="193"/>
      <c r="K25" s="193"/>
      <c r="L25" s="193"/>
      <c r="M25" s="193"/>
      <c r="N25" s="193"/>
      <c r="O25" s="193"/>
      <c r="P25" s="194"/>
      <c r="Q25" s="100">
        <v>5.0000000000000001E-3</v>
      </c>
      <c r="R25" s="95">
        <v>0</v>
      </c>
      <c r="S25" s="95">
        <f t="shared" si="3"/>
        <v>5.0000000000000001E-3</v>
      </c>
      <c r="T25" s="102">
        <f t="shared" si="5"/>
        <v>445.678</v>
      </c>
      <c r="U25" s="100">
        <v>445.87299999999999</v>
      </c>
      <c r="V25" s="106">
        <f t="shared" si="6"/>
        <v>448.92200000000003</v>
      </c>
      <c r="W25" s="100">
        <v>448.923</v>
      </c>
      <c r="X25" s="195"/>
      <c r="Y25" s="196"/>
      <c r="Z25" s="13">
        <f t="shared" si="1"/>
        <v>4.9999999999954525E-2</v>
      </c>
      <c r="AA25" s="5">
        <f t="shared" si="2"/>
        <v>49.999999999954525</v>
      </c>
    </row>
    <row r="26" spans="1:27" s="42" customFormat="1" ht="44.25" customHeight="1">
      <c r="A26" s="94">
        <v>18</v>
      </c>
      <c r="B26" s="95">
        <f t="shared" si="4"/>
        <v>355.65</v>
      </c>
      <c r="C26" s="95">
        <v>356.1</v>
      </c>
      <c r="D26" s="96">
        <f t="shared" si="0"/>
        <v>450.00000000004547</v>
      </c>
      <c r="E26" s="95">
        <v>51.68</v>
      </c>
      <c r="F26" s="97">
        <v>13</v>
      </c>
      <c r="G26" s="97">
        <v>3.25</v>
      </c>
      <c r="H26" s="98" t="s">
        <v>76</v>
      </c>
      <c r="I26" s="99" t="s">
        <v>73</v>
      </c>
      <c r="J26" s="98">
        <v>52.8125</v>
      </c>
      <c r="K26" s="100">
        <v>22.192</v>
      </c>
      <c r="L26" s="100">
        <v>2.38</v>
      </c>
      <c r="M26" s="100">
        <v>1.782</v>
      </c>
      <c r="N26" s="100">
        <v>1.7999999999999999E-2</v>
      </c>
      <c r="O26" s="100">
        <v>0.99</v>
      </c>
      <c r="P26" s="100">
        <v>52.298000000000002</v>
      </c>
      <c r="Q26" s="100">
        <v>4.4999999999999998E-2</v>
      </c>
      <c r="R26" s="95">
        <v>0</v>
      </c>
      <c r="S26" s="95">
        <f t="shared" si="3"/>
        <v>4.4999999999999998E-2</v>
      </c>
      <c r="T26" s="95">
        <f t="shared" si="5"/>
        <v>445.87299999999999</v>
      </c>
      <c r="U26" s="100">
        <v>445.82799999999997</v>
      </c>
      <c r="V26" s="100">
        <f t="shared" si="6"/>
        <v>448.923</v>
      </c>
      <c r="W26" s="100">
        <v>448.07100000000003</v>
      </c>
      <c r="X26" s="190" t="s">
        <v>106</v>
      </c>
      <c r="Y26" s="191"/>
      <c r="Z26" s="13">
        <f t="shared" si="1"/>
        <v>0.45000000000004547</v>
      </c>
      <c r="AA26" s="5">
        <f t="shared" si="2"/>
        <v>450.00000000004547</v>
      </c>
    </row>
    <row r="27" spans="1:27" s="6" customFormat="1" ht="24" customHeight="1">
      <c r="A27" s="116"/>
      <c r="B27" s="117"/>
      <c r="C27" s="117">
        <f>SUM(D8:D26)/1000</f>
        <v>3.504</v>
      </c>
      <c r="D27" s="116"/>
      <c r="E27" s="117"/>
      <c r="F27" s="118"/>
      <c r="G27" s="118"/>
      <c r="H27" s="119"/>
      <c r="I27" s="118"/>
      <c r="J27" s="119"/>
      <c r="K27" s="120"/>
      <c r="L27" s="120"/>
      <c r="M27" s="120"/>
      <c r="N27" s="120"/>
      <c r="O27" s="120"/>
      <c r="P27" s="120"/>
      <c r="Q27" s="120"/>
      <c r="R27" s="117"/>
      <c r="S27" s="117"/>
      <c r="T27" s="117"/>
      <c r="U27" s="120"/>
      <c r="V27" s="120"/>
      <c r="W27" s="120"/>
      <c r="X27" s="120"/>
      <c r="Y27" s="121"/>
      <c r="Z27" s="13"/>
      <c r="AA27" s="5"/>
    </row>
    <row r="28" spans="1:27" s="5" customFormat="1" ht="24" customHeight="1">
      <c r="A28" s="197" t="s">
        <v>114</v>
      </c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22"/>
      <c r="U28" s="122"/>
      <c r="V28" s="122"/>
      <c r="W28" s="122"/>
      <c r="X28" s="122"/>
      <c r="Y28" s="122"/>
    </row>
    <row r="29" spans="1:27" s="5" customFormat="1" ht="24.75" customHeight="1">
      <c r="A29" s="197" t="s">
        <v>115</v>
      </c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22"/>
      <c r="T29" s="122"/>
      <c r="U29" s="122"/>
      <c r="V29" s="122"/>
      <c r="W29" s="122"/>
      <c r="X29" s="122"/>
      <c r="Y29" s="123"/>
    </row>
    <row r="30" spans="1:27" s="5" customFormat="1" ht="24.75" customHeight="1">
      <c r="A30" s="197" t="s">
        <v>116</v>
      </c>
      <c r="B30" s="197"/>
      <c r="C30" s="197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22"/>
      <c r="T30" s="122"/>
      <c r="U30" s="122"/>
      <c r="V30" s="122"/>
      <c r="W30" s="122"/>
      <c r="X30" s="122"/>
      <c r="Y30" s="123"/>
    </row>
    <row r="31" spans="1:27" s="5" customFormat="1" ht="39" customHeight="1">
      <c r="A31" s="197" t="s">
        <v>117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22"/>
      <c r="T31" s="122"/>
      <c r="U31" s="122"/>
      <c r="V31" s="122"/>
      <c r="W31" s="122"/>
      <c r="X31" s="122"/>
      <c r="Y31" s="123"/>
    </row>
    <row r="32" spans="1:27" s="5" customFormat="1" ht="24.75" customHeight="1">
      <c r="A32" s="197" t="s">
        <v>118</v>
      </c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22"/>
      <c r="T32" s="122"/>
      <c r="U32" s="122"/>
      <c r="V32" s="122"/>
      <c r="W32" s="122"/>
      <c r="X32" s="122"/>
      <c r="Y32" s="123"/>
    </row>
    <row r="33" spans="1:25" s="5" customFormat="1" ht="27.75" customHeight="1">
      <c r="A33" s="197" t="s">
        <v>119</v>
      </c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22"/>
      <c r="T33" s="122"/>
      <c r="U33" s="122"/>
      <c r="V33" s="122"/>
      <c r="W33" s="122"/>
      <c r="X33" s="122"/>
      <c r="Y33" s="123"/>
    </row>
    <row r="34" spans="1:25" s="5" customFormat="1" ht="27.75" customHeight="1">
      <c r="A34" s="124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2"/>
      <c r="T34" s="122"/>
      <c r="U34" s="122"/>
      <c r="V34" s="122"/>
      <c r="W34" s="122"/>
      <c r="X34" s="122"/>
      <c r="Y34" s="123"/>
    </row>
    <row r="35" spans="1:25" s="5" customFormat="1" ht="27" customHeight="1">
      <c r="A35" s="116"/>
      <c r="B35" s="125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98" t="s">
        <v>132</v>
      </c>
      <c r="T35" s="198"/>
      <c r="U35" s="198"/>
      <c r="V35" s="198"/>
      <c r="W35" s="198"/>
      <c r="X35" s="120"/>
      <c r="Y35" s="120"/>
    </row>
    <row r="36" spans="1:25" s="5" customFormat="1" ht="12.75" customHeight="1">
      <c r="A36" s="116"/>
      <c r="B36" s="12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98"/>
      <c r="T36" s="198"/>
      <c r="U36" s="198"/>
      <c r="V36" s="198"/>
      <c r="W36" s="198"/>
      <c r="X36" s="120"/>
      <c r="Y36" s="120"/>
    </row>
    <row r="37" spans="1:25" s="5" customFormat="1" ht="48" customHeight="1">
      <c r="A37" s="116"/>
      <c r="B37" s="125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98"/>
      <c r="T37" s="198"/>
      <c r="U37" s="198"/>
      <c r="V37" s="198"/>
      <c r="W37" s="198"/>
      <c r="X37" s="120"/>
      <c r="Y37" s="120"/>
    </row>
    <row r="38" spans="1:25" s="5" customFormat="1" ht="32.1" customHeight="1">
      <c r="A38" s="33"/>
      <c r="B38" s="127"/>
      <c r="C38" s="127"/>
      <c r="D38" s="128"/>
      <c r="E38" s="127"/>
      <c r="F38" s="129"/>
      <c r="G38" s="129"/>
      <c r="H38" s="127"/>
      <c r="I38" s="33"/>
      <c r="J38" s="130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</row>
    <row r="39" spans="1:25" s="5" customFormat="1" ht="32.1" customHeight="1">
      <c r="A39" s="33"/>
      <c r="B39" s="127"/>
      <c r="C39" s="127"/>
      <c r="D39" s="128"/>
      <c r="E39" s="127"/>
      <c r="F39" s="129"/>
      <c r="G39" s="129"/>
      <c r="H39" s="127"/>
      <c r="I39" s="33"/>
      <c r="J39" s="130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</row>
    <row r="40" spans="1:25" s="5" customFormat="1" ht="32.1" customHeight="1">
      <c r="A40" s="33"/>
      <c r="B40" s="127"/>
      <c r="C40" s="127"/>
      <c r="D40" s="128"/>
      <c r="E40" s="127"/>
      <c r="F40" s="129"/>
      <c r="G40" s="129"/>
      <c r="H40" s="127"/>
      <c r="I40" s="33"/>
      <c r="J40" s="130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</row>
    <row r="41" spans="1:25" s="5" customFormat="1" ht="32.1" customHeight="1">
      <c r="A41" s="33"/>
      <c r="B41" s="127"/>
      <c r="C41" s="127"/>
      <c r="D41" s="128"/>
      <c r="E41" s="127"/>
      <c r="F41" s="129"/>
      <c r="G41" s="129"/>
      <c r="H41" s="127"/>
      <c r="I41" s="33"/>
      <c r="J41" s="130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</row>
    <row r="42" spans="1:25" s="5" customFormat="1" ht="32.1" customHeight="1">
      <c r="A42" s="33"/>
      <c r="B42" s="127"/>
      <c r="C42" s="127"/>
      <c r="D42" s="128"/>
      <c r="E42" s="127"/>
      <c r="F42" s="129"/>
      <c r="G42" s="129"/>
      <c r="H42" s="127"/>
      <c r="I42" s="33"/>
      <c r="J42" s="130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</row>
    <row r="43" spans="1:25" s="5" customFormat="1" ht="32.1" customHeight="1">
      <c r="A43" s="33"/>
      <c r="B43" s="127"/>
      <c r="C43" s="127"/>
      <c r="D43" s="128"/>
      <c r="E43" s="127"/>
      <c r="F43" s="129"/>
      <c r="G43" s="129"/>
      <c r="H43" s="127"/>
      <c r="I43" s="33"/>
      <c r="J43" s="130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</row>
    <row r="44" spans="1:25" s="5" customFormat="1" ht="32.1" customHeight="1">
      <c r="A44" s="33"/>
      <c r="B44" s="127"/>
      <c r="C44" s="127"/>
      <c r="D44" s="128"/>
      <c r="E44" s="127"/>
      <c r="F44" s="129"/>
      <c r="G44" s="129"/>
      <c r="H44" s="127"/>
      <c r="I44" s="33"/>
      <c r="J44" s="130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</row>
    <row r="45" spans="1:25" s="5" customFormat="1" ht="32.1" customHeight="1">
      <c r="A45" s="33"/>
      <c r="B45" s="127"/>
      <c r="C45" s="127"/>
      <c r="D45" s="128"/>
      <c r="E45" s="127"/>
      <c r="F45" s="129"/>
      <c r="G45" s="129"/>
      <c r="H45" s="127"/>
      <c r="I45" s="33"/>
      <c r="J45" s="130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</row>
    <row r="46" spans="1:25" s="5" customFormat="1" ht="32.1" customHeight="1">
      <c r="A46" s="33"/>
      <c r="B46" s="127"/>
      <c r="C46" s="127"/>
      <c r="D46" s="128"/>
      <c r="E46" s="127"/>
      <c r="F46" s="129"/>
      <c r="G46" s="129"/>
      <c r="H46" s="127"/>
      <c r="I46" s="33"/>
      <c r="J46" s="130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</row>
    <row r="47" spans="1:25" s="5" customFormat="1" ht="32.1" customHeight="1">
      <c r="A47" s="33"/>
      <c r="B47" s="127"/>
      <c r="C47" s="127"/>
      <c r="D47" s="128"/>
      <c r="E47" s="127"/>
      <c r="F47" s="129"/>
      <c r="G47" s="129"/>
      <c r="H47" s="127"/>
      <c r="I47" s="33"/>
      <c r="J47" s="130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</row>
  </sheetData>
  <mergeCells count="40">
    <mergeCell ref="A31:R31"/>
    <mergeCell ref="A32:R32"/>
    <mergeCell ref="A33:R33"/>
    <mergeCell ref="S35:W37"/>
    <mergeCell ref="I25:P25"/>
    <mergeCell ref="X25:Y25"/>
    <mergeCell ref="X26:Y26"/>
    <mergeCell ref="A28:S28"/>
    <mergeCell ref="A29:R29"/>
    <mergeCell ref="A30:R30"/>
    <mergeCell ref="I23:P23"/>
    <mergeCell ref="X23:Y23"/>
    <mergeCell ref="I13:P13"/>
    <mergeCell ref="X13:Y13"/>
    <mergeCell ref="X14:Y14"/>
    <mergeCell ref="I15:P15"/>
    <mergeCell ref="X15:Y15"/>
    <mergeCell ref="I17:P17"/>
    <mergeCell ref="X17:Y17"/>
    <mergeCell ref="I19:P19"/>
    <mergeCell ref="X19:Y19"/>
    <mergeCell ref="I21:P21"/>
    <mergeCell ref="X21:Y21"/>
    <mergeCell ref="X22:Y22"/>
    <mergeCell ref="V6:W6"/>
    <mergeCell ref="X6:Y7"/>
    <mergeCell ref="X9:Y9"/>
    <mergeCell ref="X10:Y10"/>
    <mergeCell ref="I11:P11"/>
    <mergeCell ref="X11:Y11"/>
    <mergeCell ref="A1:Y1"/>
    <mergeCell ref="A2:Y2"/>
    <mergeCell ref="A3:Y3"/>
    <mergeCell ref="A4:Y4"/>
    <mergeCell ref="A5:F5"/>
    <mergeCell ref="A6:A7"/>
    <mergeCell ref="B6:D6"/>
    <mergeCell ref="E6:P6"/>
    <mergeCell ref="Q6:S6"/>
    <mergeCell ref="T6:U6"/>
  </mergeCells>
  <printOptions horizontalCentered="1"/>
  <pageMargins left="0.39370078740157483" right="0.31496062992125984" top="0.74803149606299213" bottom="0.74803149606299213" header="0.31496062992125984" footer="0.31496062992125984"/>
  <pageSetup paperSize="9" scale="39" orientation="landscape" errors="blank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Y30"/>
  <sheetViews>
    <sheetView view="pageBreakPreview" zoomScale="70" zoomScaleSheetLayoutView="70" workbookViewId="0">
      <selection activeCell="N25" sqref="N25"/>
    </sheetView>
  </sheetViews>
  <sheetFormatPr defaultColWidth="9.140625" defaultRowHeight="12.75"/>
  <cols>
    <col min="1" max="1" width="4.42578125" style="138" customWidth="1"/>
    <col min="2" max="2" width="9.28515625" style="138" customWidth="1"/>
    <col min="3" max="3" width="10.85546875" style="139" customWidth="1"/>
    <col min="4" max="4" width="11.85546875" style="139" customWidth="1"/>
    <col min="5" max="5" width="11.7109375" style="139" customWidth="1"/>
    <col min="6" max="6" width="12.140625" style="138" customWidth="1"/>
    <col min="7" max="7" width="9" style="138" customWidth="1"/>
    <col min="8" max="8" width="7.42578125" style="138" customWidth="1"/>
    <col min="9" max="9" width="12.7109375" style="138" bestFit="1" customWidth="1"/>
    <col min="10" max="10" width="12.7109375" style="138" customWidth="1"/>
    <col min="11" max="11" width="12.7109375" style="140" customWidth="1"/>
    <col min="12" max="14" width="12.7109375" style="141" customWidth="1"/>
    <col min="15" max="15" width="10.5703125" style="138" customWidth="1"/>
    <col min="16" max="16" width="12.28515625" style="138" customWidth="1"/>
    <col min="17" max="17" width="10.42578125" style="141" customWidth="1"/>
    <col min="18" max="18" width="12.85546875" style="138" customWidth="1"/>
    <col min="19" max="19" width="8.140625" style="138" customWidth="1"/>
    <col min="20" max="23" width="10.5703125" style="138" customWidth="1"/>
    <col min="24" max="24" width="26.5703125" style="138" customWidth="1"/>
    <col min="25" max="16384" width="9.140625" style="138"/>
  </cols>
  <sheetData>
    <row r="1" spans="1:25" s="2" customFormat="1" ht="25.5" customHeight="1">
      <c r="A1" s="150" t="s">
        <v>75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</row>
    <row r="2" spans="1:25" s="2" customFormat="1" ht="17.25" customHeight="1">
      <c r="A2" s="151" t="s">
        <v>17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</row>
    <row r="3" spans="1:25" s="18" customFormat="1" ht="15.75" customHeight="1">
      <c r="A3" s="151" t="s">
        <v>47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</row>
    <row r="4" spans="1:25" s="3" customFormat="1" ht="21.95" customHeight="1">
      <c r="A4" s="152" t="s">
        <v>120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</row>
    <row r="5" spans="1:25" s="3" customFormat="1" ht="30.75" customHeight="1">
      <c r="A5" s="157" t="s">
        <v>0</v>
      </c>
      <c r="B5" s="157" t="s">
        <v>121</v>
      </c>
      <c r="C5" s="157" t="s">
        <v>1</v>
      </c>
      <c r="D5" s="157"/>
      <c r="E5" s="157"/>
      <c r="F5" s="157" t="s">
        <v>2</v>
      </c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 t="s">
        <v>27</v>
      </c>
      <c r="R5" s="157"/>
      <c r="S5" s="157"/>
      <c r="T5" s="156" t="s">
        <v>26</v>
      </c>
      <c r="U5" s="156"/>
      <c r="V5" s="156" t="s">
        <v>3</v>
      </c>
      <c r="W5" s="156"/>
      <c r="X5" s="156" t="s">
        <v>4</v>
      </c>
    </row>
    <row r="6" spans="1:25" s="3" customFormat="1" ht="50.25" customHeight="1">
      <c r="A6" s="157"/>
      <c r="B6" s="157"/>
      <c r="C6" s="45" t="s">
        <v>23</v>
      </c>
      <c r="D6" s="45" t="s">
        <v>39</v>
      </c>
      <c r="E6" s="45" t="s">
        <v>5</v>
      </c>
      <c r="F6" s="45" t="s">
        <v>6</v>
      </c>
      <c r="G6" s="45" t="s">
        <v>22</v>
      </c>
      <c r="H6" s="19" t="s">
        <v>40</v>
      </c>
      <c r="I6" s="20" t="s">
        <v>7</v>
      </c>
      <c r="J6" s="45" t="s">
        <v>8</v>
      </c>
      <c r="K6" s="34" t="s">
        <v>122</v>
      </c>
      <c r="L6" s="20" t="s">
        <v>123</v>
      </c>
      <c r="M6" s="20" t="s">
        <v>15</v>
      </c>
      <c r="N6" s="20" t="s">
        <v>11</v>
      </c>
      <c r="O6" s="20" t="s">
        <v>21</v>
      </c>
      <c r="P6" s="45" t="s">
        <v>12</v>
      </c>
      <c r="Q6" s="20" t="s">
        <v>25</v>
      </c>
      <c r="R6" s="45" t="s">
        <v>24</v>
      </c>
      <c r="S6" s="45" t="s">
        <v>20</v>
      </c>
      <c r="T6" s="20" t="s">
        <v>41</v>
      </c>
      <c r="U6" s="20" t="s">
        <v>43</v>
      </c>
      <c r="V6" s="20" t="s">
        <v>44</v>
      </c>
      <c r="W6" s="20" t="s">
        <v>42</v>
      </c>
      <c r="X6" s="156"/>
    </row>
    <row r="7" spans="1:25" s="3" customFormat="1" ht="25.5" customHeight="1">
      <c r="A7" s="45">
        <v>1</v>
      </c>
      <c r="B7" s="45"/>
      <c r="C7" s="45">
        <v>2</v>
      </c>
      <c r="D7" s="45">
        <v>3</v>
      </c>
      <c r="E7" s="45">
        <v>4</v>
      </c>
      <c r="F7" s="45">
        <v>5</v>
      </c>
      <c r="G7" s="45">
        <v>6</v>
      </c>
      <c r="H7" s="45">
        <v>7</v>
      </c>
      <c r="I7" s="45">
        <v>8</v>
      </c>
      <c r="J7" s="45">
        <v>9</v>
      </c>
      <c r="K7" s="45">
        <v>10</v>
      </c>
      <c r="L7" s="45">
        <v>11</v>
      </c>
      <c r="M7" s="45">
        <v>12</v>
      </c>
      <c r="N7" s="45">
        <v>13</v>
      </c>
      <c r="O7" s="45">
        <v>14</v>
      </c>
      <c r="P7" s="45">
        <v>15</v>
      </c>
      <c r="Q7" s="45">
        <v>16</v>
      </c>
      <c r="R7" s="45">
        <v>17</v>
      </c>
      <c r="S7" s="45">
        <v>18</v>
      </c>
      <c r="T7" s="45">
        <v>19</v>
      </c>
      <c r="U7" s="45">
        <v>20</v>
      </c>
      <c r="V7" s="45">
        <v>21</v>
      </c>
      <c r="W7" s="45">
        <v>22</v>
      </c>
      <c r="X7" s="45">
        <v>23</v>
      </c>
    </row>
    <row r="8" spans="1:25" s="6" customFormat="1" ht="48.75" customHeight="1">
      <c r="A8" s="56">
        <v>1</v>
      </c>
      <c r="B8" s="56"/>
      <c r="C8" s="57">
        <v>347</v>
      </c>
      <c r="D8" s="57">
        <v>347.55</v>
      </c>
      <c r="E8" s="24">
        <v>550</v>
      </c>
      <c r="F8" s="57">
        <v>51.68</v>
      </c>
      <c r="G8" s="25">
        <v>12.7</v>
      </c>
      <c r="H8" s="25">
        <v>3.25</v>
      </c>
      <c r="I8" s="21" t="s">
        <v>124</v>
      </c>
      <c r="J8" s="25" t="s">
        <v>14</v>
      </c>
      <c r="K8" s="43">
        <v>51.84</v>
      </c>
      <c r="L8" s="44">
        <v>21.891999999999999</v>
      </c>
      <c r="M8" s="44">
        <v>2.3679999999999999</v>
      </c>
      <c r="N8" s="44">
        <v>1.7769999999999999</v>
      </c>
      <c r="O8" s="44">
        <v>1.0049999999999999</v>
      </c>
      <c r="P8" s="44">
        <v>52.081000000000003</v>
      </c>
      <c r="Q8" s="44">
        <v>5.7000000000000002E-2</v>
      </c>
      <c r="R8" s="25">
        <v>0</v>
      </c>
      <c r="S8" s="57">
        <v>5.7000000000000002E-2</v>
      </c>
      <c r="T8" s="57">
        <v>446.46</v>
      </c>
      <c r="U8" s="44">
        <v>446.40300000000002</v>
      </c>
      <c r="V8" s="44">
        <v>449.71</v>
      </c>
      <c r="W8" s="44">
        <v>449.65300000000002</v>
      </c>
      <c r="X8" s="42" t="s">
        <v>125</v>
      </c>
    </row>
    <row r="9" spans="1:25" s="6" customFormat="1" ht="44.25" customHeight="1">
      <c r="A9" s="56"/>
      <c r="B9" s="56"/>
      <c r="C9" s="57"/>
      <c r="D9" s="57"/>
      <c r="E9" s="24"/>
      <c r="F9" s="199"/>
      <c r="G9" s="199"/>
      <c r="H9" s="25"/>
      <c r="I9" s="21"/>
      <c r="J9" s="21"/>
      <c r="K9" s="43"/>
      <c r="L9" s="44"/>
      <c r="M9" s="44"/>
      <c r="N9" s="44"/>
      <c r="O9" s="135" t="s">
        <v>126</v>
      </c>
      <c r="P9" s="135"/>
      <c r="Q9" s="44"/>
      <c r="R9" s="57"/>
      <c r="S9" s="57"/>
      <c r="T9" s="57"/>
      <c r="U9" s="44"/>
      <c r="V9" s="44"/>
      <c r="W9" s="44"/>
      <c r="X9" s="42"/>
    </row>
    <row r="10" spans="1:25" s="6" customFormat="1" ht="56.25" customHeight="1">
      <c r="A10" s="56">
        <v>3</v>
      </c>
      <c r="B10" s="56"/>
      <c r="C10" s="57">
        <v>348.3</v>
      </c>
      <c r="D10" s="57">
        <v>348.65</v>
      </c>
      <c r="E10" s="24">
        <v>350</v>
      </c>
      <c r="F10" s="57">
        <v>51.58</v>
      </c>
      <c r="G10" s="25">
        <v>14.4</v>
      </c>
      <c r="H10" s="25">
        <v>3.25</v>
      </c>
      <c r="I10" s="21" t="s">
        <v>124</v>
      </c>
      <c r="J10" s="25" t="s">
        <v>32</v>
      </c>
      <c r="K10" s="43">
        <v>52.08</v>
      </c>
      <c r="L10" s="44">
        <v>21.667000000000002</v>
      </c>
      <c r="M10" s="44">
        <v>2.4039999999999999</v>
      </c>
      <c r="N10" s="44">
        <v>1.794</v>
      </c>
      <c r="O10" s="44">
        <v>1.0149999999999999</v>
      </c>
      <c r="P10" s="44">
        <v>52.851999999999997</v>
      </c>
      <c r="Q10" s="44">
        <v>3.5999999999999997E-2</v>
      </c>
      <c r="R10" s="57">
        <v>0</v>
      </c>
      <c r="S10" s="57">
        <v>3.5999999999999997E-2</v>
      </c>
      <c r="T10" s="57">
        <v>446.29199999999997</v>
      </c>
      <c r="U10" s="44">
        <v>446.29199999999997</v>
      </c>
      <c r="V10" s="44">
        <v>449.57799999999997</v>
      </c>
      <c r="W10" s="44">
        <v>449.54300000000001</v>
      </c>
      <c r="X10" s="14" t="s">
        <v>127</v>
      </c>
    </row>
    <row r="11" spans="1:25" s="6" customFormat="1" ht="16.5">
      <c r="A11" s="55"/>
      <c r="B11" s="55"/>
      <c r="C11" s="30"/>
      <c r="D11" s="30"/>
      <c r="F11" s="30"/>
      <c r="G11" s="31"/>
      <c r="H11" s="31"/>
      <c r="I11" s="32"/>
      <c r="J11" s="32"/>
      <c r="K11" s="23"/>
      <c r="L11" s="38"/>
      <c r="M11" s="38"/>
      <c r="N11" s="38"/>
      <c r="O11" s="200"/>
      <c r="P11" s="200"/>
      <c r="Q11" s="38"/>
      <c r="R11" s="31"/>
      <c r="S11" s="30"/>
      <c r="T11" s="30"/>
      <c r="U11" s="38"/>
      <c r="V11" s="38"/>
      <c r="W11" s="38"/>
      <c r="X11" s="38"/>
    </row>
    <row r="12" spans="1:25" s="6" customFormat="1" ht="16.5">
      <c r="A12" s="55"/>
      <c r="B12" s="201" t="s">
        <v>128</v>
      </c>
      <c r="C12" s="201"/>
      <c r="D12" s="201"/>
      <c r="E12" s="201"/>
      <c r="F12" s="202"/>
      <c r="G12" s="202"/>
      <c r="H12" s="202"/>
      <c r="I12" s="202"/>
      <c r="J12" s="202"/>
      <c r="K12" s="136"/>
      <c r="L12" s="136"/>
      <c r="M12" s="136"/>
      <c r="N12" s="136"/>
      <c r="O12" s="136"/>
      <c r="P12" s="136"/>
      <c r="Q12" s="136"/>
      <c r="R12" s="30"/>
      <c r="S12" s="30"/>
      <c r="T12" s="30"/>
      <c r="U12" s="38"/>
      <c r="V12" s="38"/>
      <c r="W12" s="38"/>
      <c r="X12" s="38"/>
    </row>
    <row r="13" spans="1:25" s="6" customFormat="1" ht="39.75" customHeight="1">
      <c r="A13" s="159" t="s">
        <v>129</v>
      </c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</row>
    <row r="14" spans="1:25" s="6" customFormat="1" ht="39.7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spans="1:25" s="6" customFormat="1" ht="31.5" customHeight="1">
      <c r="C15" s="37"/>
      <c r="D15" s="155" t="s">
        <v>130</v>
      </c>
      <c r="E15" s="155"/>
      <c r="F15" s="155"/>
      <c r="G15" s="155"/>
      <c r="H15" s="155"/>
      <c r="I15" s="27"/>
      <c r="J15" s="27"/>
      <c r="K15" s="137"/>
      <c r="L15" s="27"/>
      <c r="M15" s="27"/>
      <c r="N15" s="27"/>
      <c r="O15" s="155" t="s">
        <v>131</v>
      </c>
      <c r="P15" s="155"/>
      <c r="Q15" s="155"/>
      <c r="R15" s="27"/>
      <c r="S15" s="155"/>
      <c r="T15" s="155"/>
      <c r="U15" s="155"/>
      <c r="V15" s="155"/>
      <c r="W15" s="155"/>
      <c r="X15" s="41"/>
    </row>
    <row r="16" spans="1:25" s="6" customFormat="1" ht="32.1" customHeight="1">
      <c r="C16" s="37"/>
      <c r="D16" s="155"/>
      <c r="E16" s="155"/>
      <c r="F16" s="155"/>
      <c r="G16" s="155"/>
      <c r="H16" s="155"/>
      <c r="I16" s="27"/>
      <c r="J16" s="27"/>
      <c r="K16" s="137"/>
      <c r="L16" s="27"/>
      <c r="M16" s="27"/>
      <c r="N16" s="27"/>
      <c r="O16" s="155"/>
      <c r="P16" s="155"/>
      <c r="Q16" s="155"/>
      <c r="R16" s="27"/>
      <c r="S16" s="155"/>
      <c r="T16" s="155"/>
      <c r="U16" s="155"/>
      <c r="V16" s="155"/>
      <c r="W16" s="155"/>
      <c r="X16" s="41"/>
    </row>
    <row r="17" spans="3:24" s="6" customFormat="1" ht="32.1" customHeight="1">
      <c r="C17" s="37"/>
      <c r="D17" s="155"/>
      <c r="E17" s="155"/>
      <c r="F17" s="155"/>
      <c r="G17" s="155"/>
      <c r="H17" s="155"/>
      <c r="I17" s="27"/>
      <c r="J17" s="27"/>
      <c r="K17" s="137"/>
      <c r="L17" s="27"/>
      <c r="M17" s="27"/>
      <c r="N17" s="27"/>
      <c r="O17" s="155"/>
      <c r="P17" s="155"/>
      <c r="Q17" s="155"/>
      <c r="R17" s="27"/>
      <c r="S17" s="155"/>
      <c r="T17" s="155"/>
      <c r="U17" s="155"/>
      <c r="V17" s="155"/>
      <c r="W17" s="155"/>
      <c r="X17" s="41"/>
    </row>
    <row r="18" spans="3:24" s="6" customFormat="1" ht="44.25" customHeight="1">
      <c r="C18" s="15"/>
      <c r="D18" s="15"/>
      <c r="E18" s="7"/>
      <c r="F18" s="15"/>
      <c r="G18" s="8"/>
      <c r="H18" s="8"/>
      <c r="I18" s="15"/>
      <c r="J18" s="15"/>
      <c r="K18" s="8"/>
      <c r="L18" s="15"/>
      <c r="M18" s="15"/>
      <c r="N18" s="15"/>
      <c r="O18" s="28"/>
      <c r="P18" s="12"/>
      <c r="Q18" s="28"/>
      <c r="R18" s="28"/>
      <c r="S18" s="28"/>
      <c r="T18" s="28"/>
      <c r="U18" s="15"/>
      <c r="V18" s="15"/>
      <c r="W18" s="15"/>
      <c r="X18" s="15"/>
    </row>
    <row r="19" spans="3:24" s="6" customFormat="1" ht="32.1" customHeight="1">
      <c r="C19" s="15"/>
      <c r="D19" s="15"/>
      <c r="E19" s="7"/>
      <c r="F19" s="15"/>
      <c r="G19" s="8"/>
      <c r="H19" s="8"/>
      <c r="I19" s="15"/>
      <c r="J19" s="15"/>
      <c r="K19" s="8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3:24" s="6" customFormat="1" ht="32.1" customHeight="1">
      <c r="C20" s="15"/>
      <c r="D20" s="15"/>
      <c r="E20" s="7"/>
      <c r="F20" s="15"/>
      <c r="G20" s="8"/>
      <c r="H20" s="8"/>
      <c r="I20" s="15"/>
      <c r="J20" s="15"/>
      <c r="K20" s="8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3:24" s="6" customFormat="1" ht="32.1" customHeight="1">
      <c r="C21" s="15"/>
      <c r="D21" s="15"/>
      <c r="E21" s="7"/>
      <c r="F21" s="15"/>
      <c r="G21" s="8"/>
      <c r="H21" s="8"/>
      <c r="I21" s="15"/>
      <c r="J21" s="15"/>
      <c r="K21" s="8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3:24" s="6" customFormat="1" ht="32.1" customHeight="1">
      <c r="C22" s="15"/>
      <c r="D22" s="15"/>
      <c r="E22" s="7"/>
      <c r="F22" s="15"/>
      <c r="G22" s="8"/>
      <c r="H22" s="8"/>
      <c r="I22" s="15"/>
      <c r="J22" s="15"/>
      <c r="K22" s="8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3:24" s="6" customFormat="1" ht="32.1" customHeight="1">
      <c r="C23" s="15"/>
      <c r="D23" s="15"/>
      <c r="E23" s="7"/>
      <c r="F23" s="15"/>
      <c r="G23" s="8"/>
      <c r="H23" s="8"/>
      <c r="I23" s="15"/>
      <c r="J23" s="15"/>
      <c r="K23" s="8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3:24" s="6" customFormat="1" ht="32.1" customHeight="1">
      <c r="C24" s="15"/>
      <c r="D24" s="15"/>
      <c r="E24" s="7"/>
      <c r="F24" s="15"/>
      <c r="G24" s="8"/>
      <c r="H24" s="8"/>
      <c r="I24" s="15"/>
      <c r="J24" s="15"/>
      <c r="K24" s="8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3:24" s="6" customFormat="1" ht="32.1" customHeight="1">
      <c r="C25" s="15"/>
      <c r="D25" s="15"/>
      <c r="E25" s="7"/>
      <c r="F25" s="15"/>
      <c r="G25" s="8"/>
      <c r="H25" s="8"/>
      <c r="I25" s="15"/>
      <c r="J25" s="15"/>
      <c r="K25" s="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3:24" s="6" customFormat="1" ht="32.1" customHeight="1">
      <c r="C26" s="15"/>
      <c r="D26" s="15"/>
      <c r="E26" s="7"/>
      <c r="F26" s="15"/>
      <c r="G26" s="8"/>
      <c r="H26" s="8"/>
      <c r="I26" s="15"/>
      <c r="J26" s="15"/>
      <c r="K26" s="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3:24" s="6" customFormat="1" ht="32.1" customHeight="1">
      <c r="C27" s="15"/>
      <c r="D27" s="15"/>
      <c r="E27" s="7"/>
      <c r="F27" s="15"/>
      <c r="G27" s="8"/>
      <c r="H27" s="8"/>
      <c r="I27" s="15"/>
      <c r="J27" s="15"/>
      <c r="K27" s="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3:24" s="6" customFormat="1" ht="32.1" customHeight="1">
      <c r="C28" s="15"/>
      <c r="D28" s="15"/>
      <c r="E28" s="7"/>
      <c r="F28" s="15"/>
      <c r="G28" s="8"/>
      <c r="H28" s="8"/>
      <c r="I28" s="15"/>
      <c r="J28" s="15"/>
      <c r="K28" s="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3:24" s="6" customFormat="1" ht="32.1" customHeight="1">
      <c r="C29" s="15"/>
      <c r="D29" s="15"/>
      <c r="E29" s="7"/>
      <c r="F29" s="15"/>
      <c r="G29" s="8"/>
      <c r="H29" s="8"/>
      <c r="I29" s="15"/>
      <c r="J29" s="15"/>
      <c r="K29" s="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3:24" s="6" customFormat="1" ht="32.1" customHeight="1">
      <c r="C30" s="15"/>
      <c r="D30" s="15"/>
      <c r="E30" s="7"/>
      <c r="F30" s="15"/>
      <c r="G30" s="8"/>
      <c r="H30" s="8"/>
      <c r="I30" s="15"/>
      <c r="J30" s="15"/>
      <c r="K30" s="8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</sheetData>
  <mergeCells count="20">
    <mergeCell ref="A13:Y13"/>
    <mergeCell ref="D15:H17"/>
    <mergeCell ref="O15:Q17"/>
    <mergeCell ref="S15:W17"/>
    <mergeCell ref="V5:W5"/>
    <mergeCell ref="X5:X6"/>
    <mergeCell ref="F9:G9"/>
    <mergeCell ref="O11:P11"/>
    <mergeCell ref="B12:E12"/>
    <mergeCell ref="F12:J12"/>
    <mergeCell ref="A1:X1"/>
    <mergeCell ref="A2:X2"/>
    <mergeCell ref="A3:X3"/>
    <mergeCell ref="A4:X4"/>
    <mergeCell ref="A5:A6"/>
    <mergeCell ref="B5:B6"/>
    <mergeCell ref="C5:E5"/>
    <mergeCell ref="F5:P5"/>
    <mergeCell ref="Q5:S5"/>
    <mergeCell ref="T5:U5"/>
  </mergeCells>
  <printOptions horizontalCentered="1"/>
  <pageMargins left="0" right="0" top="1" bottom="0.5" header="0" footer="0"/>
  <pageSetup paperSize="9" scale="53" orientation="landscape" errors="blank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V41"/>
  <sheetViews>
    <sheetView tabSelected="1" view="pageBreakPreview" topLeftCell="A4" zoomScale="70" zoomScaleSheetLayoutView="70" workbookViewId="0">
      <selection activeCell="Y12" sqref="Y12"/>
    </sheetView>
  </sheetViews>
  <sheetFormatPr defaultColWidth="9.140625" defaultRowHeight="12.75"/>
  <cols>
    <col min="1" max="1" width="8.140625" style="1" customWidth="1"/>
    <col min="2" max="2" width="10.85546875" style="10" customWidth="1"/>
    <col min="3" max="3" width="11.85546875" style="10" customWidth="1"/>
    <col min="4" max="4" width="11.7109375" style="10" customWidth="1"/>
    <col min="5" max="5" width="12.140625" style="1" customWidth="1"/>
    <col min="6" max="6" width="8" style="1" customWidth="1"/>
    <col min="7" max="7" width="7.42578125" style="1" customWidth="1"/>
    <col min="8" max="8" width="12.7109375" style="1" bestFit="1" customWidth="1"/>
    <col min="9" max="9" width="9.5703125" style="1" customWidth="1"/>
    <col min="10" max="10" width="9.5703125" style="85" customWidth="1"/>
    <col min="11" max="11" width="10.5703125" style="1" customWidth="1"/>
    <col min="12" max="12" width="12.28515625" style="1" customWidth="1"/>
    <col min="13" max="13" width="10.42578125" style="85" customWidth="1"/>
    <col min="14" max="14" width="12.85546875" style="1" customWidth="1"/>
    <col min="15" max="15" width="8.140625" style="1" customWidth="1"/>
    <col min="16" max="19" width="10.5703125" style="1" customWidth="1"/>
    <col min="20" max="20" width="24.5703125" style="1" customWidth="1"/>
    <col min="21" max="21" width="22" style="1" customWidth="1"/>
    <col min="22" max="16384" width="9.140625" style="1"/>
  </cols>
  <sheetData>
    <row r="1" spans="1:22" s="2" customFormat="1" ht="25.5" customHeight="1">
      <c r="A1" s="203" t="s">
        <v>75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60"/>
    </row>
    <row r="2" spans="1:22" s="2" customFormat="1" ht="17.25" customHeight="1">
      <c r="A2" s="203" t="s">
        <v>17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60"/>
    </row>
    <row r="3" spans="1:22" s="11" customFormat="1" ht="15.75" customHeight="1">
      <c r="A3" s="203" t="s">
        <v>47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18"/>
    </row>
    <row r="4" spans="1:22" s="3" customFormat="1" ht="21.95" customHeight="1">
      <c r="A4" s="152" t="s">
        <v>77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47"/>
    </row>
    <row r="5" spans="1:22" s="4" customFormat="1" ht="39.75" customHeight="1">
      <c r="A5" s="157" t="s">
        <v>0</v>
      </c>
      <c r="B5" s="157" t="s">
        <v>1</v>
      </c>
      <c r="C5" s="157"/>
      <c r="D5" s="157"/>
      <c r="E5" s="157" t="s">
        <v>2</v>
      </c>
      <c r="F5" s="157"/>
      <c r="G5" s="157"/>
      <c r="H5" s="157"/>
      <c r="I5" s="157"/>
      <c r="J5" s="157"/>
      <c r="K5" s="157"/>
      <c r="L5" s="157"/>
      <c r="M5" s="157" t="s">
        <v>27</v>
      </c>
      <c r="N5" s="157"/>
      <c r="O5" s="157"/>
      <c r="P5" s="156" t="s">
        <v>26</v>
      </c>
      <c r="Q5" s="156"/>
      <c r="R5" s="156" t="s">
        <v>3</v>
      </c>
      <c r="S5" s="156"/>
      <c r="T5" s="156" t="s">
        <v>4</v>
      </c>
      <c r="U5" s="156"/>
      <c r="V5" s="61"/>
    </row>
    <row r="6" spans="1:22" s="4" customFormat="1" ht="50.25" customHeight="1">
      <c r="A6" s="157"/>
      <c r="B6" s="45" t="s">
        <v>23</v>
      </c>
      <c r="C6" s="45" t="s">
        <v>39</v>
      </c>
      <c r="D6" s="45" t="s">
        <v>5</v>
      </c>
      <c r="E6" s="45" t="s">
        <v>6</v>
      </c>
      <c r="F6" s="45" t="s">
        <v>22</v>
      </c>
      <c r="G6" s="19" t="s">
        <v>40</v>
      </c>
      <c r="H6" s="20" t="s">
        <v>7</v>
      </c>
      <c r="I6" s="45" t="s">
        <v>8</v>
      </c>
      <c r="J6" s="20" t="s">
        <v>78</v>
      </c>
      <c r="K6" s="20" t="s">
        <v>21</v>
      </c>
      <c r="L6" s="45" t="s">
        <v>12</v>
      </c>
      <c r="M6" s="20" t="s">
        <v>25</v>
      </c>
      <c r="N6" s="45" t="s">
        <v>24</v>
      </c>
      <c r="O6" s="45" t="s">
        <v>20</v>
      </c>
      <c r="P6" s="20" t="s">
        <v>41</v>
      </c>
      <c r="Q6" s="20" t="s">
        <v>43</v>
      </c>
      <c r="R6" s="20" t="s">
        <v>44</v>
      </c>
      <c r="S6" s="20" t="s">
        <v>42</v>
      </c>
      <c r="T6" s="156"/>
      <c r="U6" s="156"/>
      <c r="V6" s="61"/>
    </row>
    <row r="7" spans="1:22" s="4" customFormat="1" ht="25.5" customHeight="1">
      <c r="A7" s="62">
        <v>1</v>
      </c>
      <c r="B7" s="54">
        <v>2</v>
      </c>
      <c r="C7" s="54">
        <v>3</v>
      </c>
      <c r="D7" s="54">
        <v>4</v>
      </c>
      <c r="E7" s="54">
        <v>5</v>
      </c>
      <c r="F7" s="54">
        <v>6</v>
      </c>
      <c r="G7" s="54">
        <v>7</v>
      </c>
      <c r="H7" s="54">
        <v>8</v>
      </c>
      <c r="I7" s="54">
        <v>9</v>
      </c>
      <c r="J7" s="54">
        <v>10</v>
      </c>
      <c r="K7" s="54">
        <v>11</v>
      </c>
      <c r="L7" s="54">
        <v>12</v>
      </c>
      <c r="M7" s="54">
        <v>13</v>
      </c>
      <c r="N7" s="54">
        <v>14</v>
      </c>
      <c r="O7" s="54">
        <v>15</v>
      </c>
      <c r="P7" s="54">
        <v>16</v>
      </c>
      <c r="Q7" s="54">
        <v>17</v>
      </c>
      <c r="R7" s="54">
        <v>18</v>
      </c>
      <c r="S7" s="54">
        <v>19</v>
      </c>
      <c r="T7" s="45">
        <v>20</v>
      </c>
      <c r="U7" s="35">
        <v>21</v>
      </c>
      <c r="V7" s="61"/>
    </row>
    <row r="8" spans="1:22" s="5" customFormat="1" ht="35.25" customHeight="1">
      <c r="A8" s="36">
        <v>1</v>
      </c>
      <c r="B8" s="63">
        <v>338.67500000000001</v>
      </c>
      <c r="C8" s="63" t="s">
        <v>79</v>
      </c>
      <c r="D8" s="64"/>
      <c r="E8" s="63">
        <v>51.68</v>
      </c>
      <c r="F8" s="65">
        <v>11.6</v>
      </c>
      <c r="G8" s="65">
        <v>3.25</v>
      </c>
      <c r="H8" s="66" t="s">
        <v>76</v>
      </c>
      <c r="I8" s="65" t="s">
        <v>18</v>
      </c>
      <c r="J8" s="63">
        <v>1.7999999999999999E-2</v>
      </c>
      <c r="K8" s="67"/>
      <c r="L8" s="67"/>
      <c r="M8" s="67"/>
      <c r="N8" s="65"/>
      <c r="O8" s="63"/>
      <c r="P8" s="63"/>
      <c r="Q8" s="67">
        <v>447.279</v>
      </c>
      <c r="R8" s="67"/>
      <c r="S8" s="67">
        <v>450.529</v>
      </c>
      <c r="T8" s="204" t="s">
        <v>80</v>
      </c>
      <c r="U8" s="205"/>
      <c r="V8" s="68"/>
    </row>
    <row r="9" spans="1:22" s="5" customFormat="1" ht="35.1" customHeight="1">
      <c r="A9" s="36">
        <v>2</v>
      </c>
      <c r="B9" s="63">
        <v>340</v>
      </c>
      <c r="C9" s="63">
        <v>340.05</v>
      </c>
      <c r="D9" s="64">
        <v>50</v>
      </c>
      <c r="E9" s="206" t="s">
        <v>28</v>
      </c>
      <c r="F9" s="206"/>
      <c r="G9" s="65">
        <v>3.25</v>
      </c>
      <c r="H9" s="66" t="s">
        <v>81</v>
      </c>
      <c r="I9" s="207"/>
      <c r="J9" s="207"/>
      <c r="K9" s="207"/>
      <c r="L9" s="207"/>
      <c r="M9" s="67">
        <v>6.0000000000000001E-3</v>
      </c>
      <c r="N9" s="63">
        <v>0</v>
      </c>
      <c r="O9" s="63">
        <f>M9+N9</f>
        <v>6.0000000000000001E-3</v>
      </c>
      <c r="P9" s="63">
        <f>Q8</f>
        <v>447.279</v>
      </c>
      <c r="Q9" s="67">
        <v>447.27300000000002</v>
      </c>
      <c r="R9" s="67">
        <f>S8</f>
        <v>450.529</v>
      </c>
      <c r="S9" s="67">
        <v>450.52300000000002</v>
      </c>
      <c r="T9" s="58"/>
      <c r="U9" s="69"/>
      <c r="V9" s="68"/>
    </row>
    <row r="10" spans="1:22" s="42" customFormat="1" ht="44.25" customHeight="1">
      <c r="A10" s="36">
        <v>3</v>
      </c>
      <c r="B10" s="63">
        <f t="shared" ref="B10:B16" si="0">C9</f>
        <v>340.05</v>
      </c>
      <c r="C10" s="63">
        <v>341.05</v>
      </c>
      <c r="D10" s="64">
        <v>1000</v>
      </c>
      <c r="E10" s="63">
        <v>51.58</v>
      </c>
      <c r="F10" s="65">
        <v>12</v>
      </c>
      <c r="G10" s="65">
        <v>3.25</v>
      </c>
      <c r="H10" s="66" t="s">
        <v>82</v>
      </c>
      <c r="I10" s="65" t="s">
        <v>18</v>
      </c>
      <c r="J10" s="63">
        <v>1.7999999999999999E-2</v>
      </c>
      <c r="K10" s="67">
        <v>1.169</v>
      </c>
      <c r="L10" s="67">
        <v>51.784999999999997</v>
      </c>
      <c r="M10" s="67">
        <v>0.14599999999999999</v>
      </c>
      <c r="N10" s="63">
        <v>0</v>
      </c>
      <c r="O10" s="63">
        <f t="shared" ref="O10:O15" si="1">M10+N10</f>
        <v>0.14599999999999999</v>
      </c>
      <c r="P10" s="63">
        <f t="shared" ref="P10:P15" si="2">Q9</f>
        <v>447.27300000000002</v>
      </c>
      <c r="Q10" s="67">
        <v>447.12700000000001</v>
      </c>
      <c r="R10" s="67">
        <f t="shared" ref="R10:R15" si="3">S9</f>
        <v>450.52300000000002</v>
      </c>
      <c r="S10" s="67">
        <v>450.37700000000001</v>
      </c>
      <c r="T10" s="70" t="s">
        <v>83</v>
      </c>
      <c r="U10" s="71" t="s">
        <v>84</v>
      </c>
      <c r="V10" s="72"/>
    </row>
    <row r="11" spans="1:22" s="42" customFormat="1" ht="35.1" customHeight="1">
      <c r="A11" s="36">
        <v>4</v>
      </c>
      <c r="B11" s="63">
        <f t="shared" si="0"/>
        <v>341.05</v>
      </c>
      <c r="C11" s="63">
        <v>341.1</v>
      </c>
      <c r="D11" s="64">
        <v>50</v>
      </c>
      <c r="E11" s="206" t="s">
        <v>28</v>
      </c>
      <c r="F11" s="206"/>
      <c r="G11" s="65">
        <v>3.25</v>
      </c>
      <c r="H11" s="66" t="s">
        <v>82</v>
      </c>
      <c r="I11" s="208"/>
      <c r="J11" s="208"/>
      <c r="K11" s="208"/>
      <c r="L11" s="208"/>
      <c r="M11" s="67">
        <v>7.0000000000000001E-3</v>
      </c>
      <c r="N11" s="63">
        <v>0</v>
      </c>
      <c r="O11" s="63">
        <f t="shared" si="1"/>
        <v>7.0000000000000001E-3</v>
      </c>
      <c r="P11" s="63">
        <f t="shared" si="2"/>
        <v>447.12700000000001</v>
      </c>
      <c r="Q11" s="67">
        <v>447.12</v>
      </c>
      <c r="R11" s="67">
        <f t="shared" si="3"/>
        <v>450.37700000000001</v>
      </c>
      <c r="S11" s="67">
        <v>450.37</v>
      </c>
      <c r="T11" s="70"/>
      <c r="U11" s="71"/>
      <c r="V11" s="72"/>
    </row>
    <row r="12" spans="1:22" s="42" customFormat="1" ht="74.25" customHeight="1">
      <c r="A12" s="36">
        <v>5</v>
      </c>
      <c r="B12" s="63">
        <f t="shared" si="0"/>
        <v>341.1</v>
      </c>
      <c r="C12" s="63">
        <v>342.6</v>
      </c>
      <c r="D12" s="64">
        <v>1700</v>
      </c>
      <c r="E12" s="63"/>
      <c r="F12" s="65"/>
      <c r="G12" s="65">
        <v>3.25</v>
      </c>
      <c r="H12" s="66" t="s">
        <v>85</v>
      </c>
      <c r="I12" s="65" t="s">
        <v>18</v>
      </c>
      <c r="J12" s="63">
        <v>1.7999999999999999E-2</v>
      </c>
      <c r="K12" s="67">
        <v>1.147</v>
      </c>
      <c r="L12" s="67">
        <v>56.917999999999999</v>
      </c>
      <c r="M12" s="67">
        <v>0.248</v>
      </c>
      <c r="N12" s="63">
        <v>0</v>
      </c>
      <c r="O12" s="63">
        <f t="shared" si="1"/>
        <v>0.248</v>
      </c>
      <c r="P12" s="63">
        <f t="shared" si="2"/>
        <v>447.12</v>
      </c>
      <c r="Q12" s="67">
        <v>449.57299999999998</v>
      </c>
      <c r="R12" s="67">
        <f t="shared" si="3"/>
        <v>450.37</v>
      </c>
      <c r="S12" s="67">
        <v>449.82299999999998</v>
      </c>
      <c r="T12" s="70" t="s">
        <v>86</v>
      </c>
      <c r="U12" s="71" t="s">
        <v>87</v>
      </c>
      <c r="V12" s="72"/>
    </row>
    <row r="13" spans="1:22" s="42" customFormat="1" ht="35.1" customHeight="1">
      <c r="A13" s="36">
        <v>6</v>
      </c>
      <c r="B13" s="63">
        <f t="shared" si="0"/>
        <v>342.6</v>
      </c>
      <c r="C13" s="63">
        <v>342.85</v>
      </c>
      <c r="D13" s="64">
        <v>50</v>
      </c>
      <c r="E13" s="206" t="s">
        <v>28</v>
      </c>
      <c r="F13" s="206"/>
      <c r="G13" s="65">
        <v>3.25</v>
      </c>
      <c r="H13" s="66" t="s">
        <v>88</v>
      </c>
      <c r="I13" s="209"/>
      <c r="J13" s="209"/>
      <c r="K13" s="209"/>
      <c r="L13" s="209"/>
      <c r="M13" s="67">
        <v>7.0000000000000001E-3</v>
      </c>
      <c r="N13" s="63">
        <v>0</v>
      </c>
      <c r="O13" s="63">
        <f t="shared" si="1"/>
        <v>7.0000000000000001E-3</v>
      </c>
      <c r="P13" s="63">
        <f t="shared" si="2"/>
        <v>449.57299999999998</v>
      </c>
      <c r="Q13" s="67">
        <v>446.55599999999998</v>
      </c>
      <c r="R13" s="67">
        <f t="shared" si="3"/>
        <v>449.82299999999998</v>
      </c>
      <c r="S13" s="67">
        <v>449.81599999999997</v>
      </c>
      <c r="T13" s="70"/>
      <c r="U13" s="71"/>
      <c r="V13" s="72"/>
    </row>
    <row r="14" spans="1:22" s="42" customFormat="1" ht="37.5" customHeight="1">
      <c r="A14" s="36">
        <v>7</v>
      </c>
      <c r="B14" s="63">
        <f t="shared" si="0"/>
        <v>342.85</v>
      </c>
      <c r="C14" s="63" t="s">
        <v>89</v>
      </c>
      <c r="D14" s="64">
        <v>790</v>
      </c>
      <c r="E14" s="63"/>
      <c r="F14" s="65"/>
      <c r="G14" s="65">
        <v>3.25</v>
      </c>
      <c r="H14" s="66" t="s">
        <v>85</v>
      </c>
      <c r="I14" s="65" t="s">
        <v>14</v>
      </c>
      <c r="J14" s="63">
        <v>1.7999999999999999E-2</v>
      </c>
      <c r="K14" s="67">
        <v>1.157</v>
      </c>
      <c r="L14" s="67">
        <v>52.063000000000002</v>
      </c>
      <c r="M14" s="67">
        <v>0.11600000000000001</v>
      </c>
      <c r="N14" s="63">
        <v>0</v>
      </c>
      <c r="O14" s="63">
        <f t="shared" si="1"/>
        <v>0.11600000000000001</v>
      </c>
      <c r="P14" s="63">
        <f t="shared" si="2"/>
        <v>446.55599999999998</v>
      </c>
      <c r="Q14" s="67">
        <v>446.45</v>
      </c>
      <c r="R14" s="67">
        <f t="shared" si="3"/>
        <v>449.81599999999997</v>
      </c>
      <c r="S14" s="67">
        <v>449.7</v>
      </c>
      <c r="T14" s="70"/>
      <c r="U14" s="71"/>
      <c r="V14" s="72"/>
    </row>
    <row r="15" spans="1:22" s="42" customFormat="1" ht="35.1" customHeight="1">
      <c r="A15" s="36">
        <v>8</v>
      </c>
      <c r="B15" s="63" t="str">
        <f t="shared" si="0"/>
        <v>343.645/
347.100</v>
      </c>
      <c r="C15" s="63">
        <v>347.15</v>
      </c>
      <c r="D15" s="64">
        <v>50</v>
      </c>
      <c r="E15" s="206" t="s">
        <v>28</v>
      </c>
      <c r="F15" s="206"/>
      <c r="G15" s="65">
        <v>3.25</v>
      </c>
      <c r="H15" s="66" t="s">
        <v>90</v>
      </c>
      <c r="I15" s="209"/>
      <c r="J15" s="209"/>
      <c r="K15" s="209"/>
      <c r="L15" s="209"/>
      <c r="M15" s="67">
        <v>6.0000000000000001E-3</v>
      </c>
      <c r="N15" s="63">
        <v>0</v>
      </c>
      <c r="O15" s="63">
        <f t="shared" si="1"/>
        <v>6.0000000000000001E-3</v>
      </c>
      <c r="P15" s="63">
        <f t="shared" si="2"/>
        <v>446.45</v>
      </c>
      <c r="Q15" s="67">
        <v>446.44400000000002</v>
      </c>
      <c r="R15" s="67">
        <f t="shared" si="3"/>
        <v>449.7</v>
      </c>
      <c r="S15" s="67">
        <v>449.89400000000001</v>
      </c>
      <c r="T15" s="70"/>
      <c r="U15" s="71"/>
      <c r="V15" s="72"/>
    </row>
    <row r="16" spans="1:22" s="42" customFormat="1" ht="32.25" customHeight="1" thickBot="1">
      <c r="A16" s="73">
        <v>9</v>
      </c>
      <c r="B16" s="74">
        <f t="shared" si="0"/>
        <v>347.15</v>
      </c>
      <c r="C16" s="74">
        <v>347.55</v>
      </c>
      <c r="D16" s="75"/>
      <c r="E16" s="74"/>
      <c r="F16" s="76"/>
      <c r="G16" s="76">
        <v>3.25</v>
      </c>
      <c r="H16" s="77" t="s">
        <v>91</v>
      </c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1" t="s">
        <v>92</v>
      </c>
      <c r="U16" s="212"/>
      <c r="V16" s="72"/>
    </row>
    <row r="17" spans="1:22" s="6" customFormat="1" ht="24" customHeight="1">
      <c r="A17" s="55"/>
      <c r="B17" s="78"/>
      <c r="C17" s="78"/>
      <c r="D17" s="55"/>
      <c r="E17" s="78"/>
      <c r="F17" s="79"/>
      <c r="G17" s="79"/>
      <c r="H17" s="80"/>
      <c r="I17" s="213" t="s">
        <v>93</v>
      </c>
      <c r="J17" s="213"/>
      <c r="K17" s="213"/>
      <c r="L17" s="213"/>
      <c r="M17" s="50" t="s">
        <v>94</v>
      </c>
      <c r="N17" s="79"/>
      <c r="O17" s="78"/>
      <c r="P17" s="78"/>
      <c r="Q17" s="50"/>
      <c r="R17" s="50"/>
      <c r="S17" s="50"/>
      <c r="T17" s="39"/>
      <c r="U17" s="81"/>
      <c r="V17" s="59"/>
    </row>
    <row r="18" spans="1:22" s="6" customFormat="1" ht="16.5">
      <c r="A18" s="55"/>
      <c r="B18" s="78"/>
      <c r="C18" s="78"/>
      <c r="D18" s="82"/>
      <c r="E18" s="78"/>
      <c r="F18" s="79"/>
      <c r="G18" s="79"/>
      <c r="H18" s="214" t="s">
        <v>95</v>
      </c>
      <c r="I18" s="214"/>
      <c r="J18" s="214"/>
      <c r="K18" s="214"/>
      <c r="L18" s="214"/>
      <c r="M18" s="214"/>
      <c r="N18" s="78">
        <v>450.529</v>
      </c>
      <c r="O18" s="78" t="s">
        <v>74</v>
      </c>
      <c r="P18" s="78">
        <v>449.69400000000002</v>
      </c>
      <c r="Q18" s="50"/>
      <c r="R18" s="50"/>
      <c r="S18" s="50"/>
      <c r="T18" s="39"/>
      <c r="U18" s="81"/>
      <c r="V18" s="59"/>
    </row>
    <row r="19" spans="1:22" s="5" customFormat="1" ht="21.75" customHeight="1">
      <c r="A19" s="55"/>
      <c r="B19" s="160"/>
      <c r="C19" s="160"/>
      <c r="D19" s="160"/>
      <c r="E19" s="160"/>
      <c r="F19" s="160"/>
      <c r="G19" s="160"/>
      <c r="H19" s="160"/>
      <c r="I19" s="55"/>
      <c r="J19" s="50"/>
      <c r="K19" s="50"/>
      <c r="L19" s="50"/>
      <c r="M19" s="50"/>
      <c r="N19" s="50" t="s">
        <v>96</v>
      </c>
      <c r="O19" s="78" t="s">
        <v>74</v>
      </c>
      <c r="P19" s="161" t="s">
        <v>33</v>
      </c>
      <c r="Q19" s="161"/>
      <c r="R19" s="161"/>
      <c r="S19" s="161"/>
      <c r="T19" s="39"/>
      <c r="U19" s="39"/>
      <c r="V19" s="68"/>
    </row>
    <row r="20" spans="1:22" s="5" customFormat="1" ht="21" customHeight="1">
      <c r="A20" s="59"/>
      <c r="B20" s="49" t="s">
        <v>34</v>
      </c>
      <c r="C20" s="49"/>
      <c r="D20" s="49"/>
      <c r="E20" s="49"/>
      <c r="F20" s="49"/>
      <c r="G20" s="49"/>
      <c r="H20" s="49"/>
      <c r="I20" s="49"/>
      <c r="J20" s="59"/>
      <c r="K20" s="39"/>
      <c r="L20" s="39"/>
      <c r="M20" s="39"/>
      <c r="N20" s="39"/>
      <c r="O20" s="39"/>
      <c r="P20" s="39"/>
      <c r="Q20" s="39"/>
      <c r="R20" s="215"/>
      <c r="S20" s="215"/>
      <c r="T20" s="215"/>
      <c r="U20" s="215"/>
      <c r="V20" s="83"/>
    </row>
    <row r="21" spans="1:22" s="5" customFormat="1" ht="39.75" customHeight="1">
      <c r="A21" s="59"/>
      <c r="B21" s="159" t="s">
        <v>97</v>
      </c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37"/>
    </row>
    <row r="22" spans="1:22" s="5" customFormat="1" ht="23.25" customHeight="1">
      <c r="A22" s="59"/>
      <c r="B22" s="159" t="s">
        <v>35</v>
      </c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</row>
    <row r="23" spans="1:22" s="5" customFormat="1" ht="24.75" customHeight="1">
      <c r="A23" s="59"/>
      <c r="B23" s="159" t="s">
        <v>36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</row>
    <row r="24" spans="1:22" s="5" customFormat="1" ht="39" customHeight="1">
      <c r="A24" s="59"/>
      <c r="B24" s="159" t="s">
        <v>98</v>
      </c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</row>
    <row r="25" spans="1:22" s="5" customFormat="1" ht="41.25" customHeight="1">
      <c r="A25" s="59"/>
      <c r="B25" s="159" t="s">
        <v>99</v>
      </c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</row>
    <row r="26" spans="1:22" s="5" customFormat="1" ht="15.75">
      <c r="A26" s="59"/>
      <c r="B26" s="59"/>
      <c r="C26" s="153"/>
      <c r="D26" s="153"/>
      <c r="E26" s="153"/>
      <c r="F26" s="153"/>
      <c r="G26" s="39"/>
      <c r="H26" s="81"/>
      <c r="I26" s="216" t="s">
        <v>37</v>
      </c>
      <c r="J26" s="216"/>
      <c r="K26" s="216"/>
      <c r="L26" s="216"/>
      <c r="M26" s="39"/>
      <c r="N26" s="153" t="s">
        <v>100</v>
      </c>
      <c r="O26" s="153"/>
      <c r="P26" s="153"/>
      <c r="Q26" s="153"/>
      <c r="R26" s="39"/>
      <c r="S26" s="39"/>
      <c r="T26" s="39"/>
      <c r="U26" s="39"/>
      <c r="V26" s="83"/>
    </row>
    <row r="27" spans="1:22" s="5" customFormat="1" ht="15.75">
      <c r="A27" s="59"/>
      <c r="B27" s="59"/>
      <c r="C27" s="39"/>
      <c r="D27" s="39"/>
      <c r="E27" s="84"/>
      <c r="F27" s="39"/>
      <c r="G27" s="81"/>
      <c r="H27" s="81"/>
      <c r="I27" s="216"/>
      <c r="J27" s="216"/>
      <c r="K27" s="216"/>
      <c r="L27" s="216"/>
      <c r="M27" s="39"/>
      <c r="N27" s="153"/>
      <c r="O27" s="153"/>
      <c r="P27" s="153"/>
      <c r="Q27" s="153"/>
      <c r="R27" s="39"/>
      <c r="S27" s="39"/>
      <c r="T27" s="39"/>
      <c r="U27" s="39"/>
      <c r="V27" s="83"/>
    </row>
    <row r="28" spans="1:22" s="5" customFormat="1" ht="32.1" customHeight="1">
      <c r="A28" s="59"/>
      <c r="B28" s="59"/>
      <c r="C28" s="39"/>
      <c r="D28" s="39"/>
      <c r="E28" s="84"/>
      <c r="F28" s="39"/>
      <c r="G28" s="81"/>
      <c r="H28" s="81"/>
      <c r="I28" s="216"/>
      <c r="J28" s="216"/>
      <c r="K28" s="216"/>
      <c r="L28" s="216"/>
      <c r="M28" s="39"/>
      <c r="N28" s="153"/>
      <c r="O28" s="153"/>
      <c r="P28" s="153"/>
      <c r="Q28" s="153"/>
      <c r="R28" s="39"/>
      <c r="S28" s="39"/>
      <c r="T28" s="39"/>
      <c r="U28" s="39"/>
      <c r="V28" s="83"/>
    </row>
    <row r="29" spans="1:22" s="5" customFormat="1" ht="28.5" customHeight="1">
      <c r="A29" s="59"/>
      <c r="B29" s="59"/>
      <c r="C29" s="39"/>
      <c r="D29" s="39"/>
      <c r="E29" s="84"/>
      <c r="F29" s="39"/>
      <c r="G29" s="81"/>
      <c r="H29" s="81"/>
      <c r="I29" s="216"/>
      <c r="J29" s="216"/>
      <c r="K29" s="216"/>
      <c r="L29" s="216"/>
      <c r="M29" s="39"/>
      <c r="N29" s="153"/>
      <c r="O29" s="153"/>
      <c r="P29" s="153"/>
      <c r="Q29" s="153"/>
      <c r="R29" s="39"/>
      <c r="S29" s="39"/>
      <c r="T29" s="39"/>
      <c r="U29" s="39"/>
      <c r="V29" s="83"/>
    </row>
    <row r="30" spans="1:22" s="5" customFormat="1" ht="32.1" customHeight="1">
      <c r="A30" s="59"/>
      <c r="B30" s="39"/>
      <c r="C30" s="39"/>
      <c r="D30" s="84"/>
      <c r="E30" s="39"/>
      <c r="F30" s="81"/>
      <c r="G30" s="81"/>
      <c r="H30" s="39"/>
      <c r="I30" s="59" t="s">
        <v>13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68"/>
    </row>
    <row r="31" spans="1:22" s="5" customFormat="1" ht="32.1" customHeight="1">
      <c r="A31" s="6"/>
      <c r="B31" s="15"/>
      <c r="C31" s="15"/>
      <c r="D31" s="7"/>
      <c r="E31" s="15"/>
      <c r="F31" s="8"/>
      <c r="G31" s="8"/>
      <c r="H31" s="15"/>
      <c r="I31" s="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2" s="5" customFormat="1" ht="32.1" customHeight="1">
      <c r="A32" s="6"/>
      <c r="B32" s="15"/>
      <c r="C32" s="15"/>
      <c r="D32" s="7"/>
      <c r="E32" s="15"/>
      <c r="F32" s="8"/>
      <c r="G32" s="8"/>
      <c r="H32" s="15"/>
      <c r="I32" s="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s="5" customFormat="1" ht="32.1" customHeight="1">
      <c r="A33" s="6"/>
      <c r="B33" s="15"/>
      <c r="C33" s="15"/>
      <c r="D33" s="7"/>
      <c r="E33" s="15"/>
      <c r="F33" s="8"/>
      <c r="G33" s="8"/>
      <c r="H33" s="15"/>
      <c r="I33" s="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s="5" customFormat="1" ht="32.1" customHeight="1">
      <c r="A34" s="6"/>
      <c r="B34" s="15"/>
      <c r="C34" s="15"/>
      <c r="D34" s="7"/>
      <c r="E34" s="15"/>
      <c r="F34" s="8"/>
      <c r="G34" s="8"/>
      <c r="H34" s="15"/>
      <c r="I34" s="9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s="5" customFormat="1" ht="32.1" customHeight="1">
      <c r="A35" s="6"/>
      <c r="B35" s="15"/>
      <c r="C35" s="15"/>
      <c r="D35" s="7"/>
      <c r="E35" s="15"/>
      <c r="F35" s="8"/>
      <c r="G35" s="8"/>
      <c r="H35" s="15"/>
      <c r="I35" s="9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s="5" customFormat="1" ht="32.1" customHeight="1">
      <c r="A36" s="6"/>
      <c r="B36" s="15"/>
      <c r="C36" s="15"/>
      <c r="D36" s="7"/>
      <c r="E36" s="15"/>
      <c r="F36" s="8"/>
      <c r="G36" s="8"/>
      <c r="H36" s="15"/>
      <c r="I36" s="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s="5" customFormat="1" ht="32.1" customHeight="1">
      <c r="A37" s="6"/>
      <c r="B37" s="15"/>
      <c r="C37" s="15"/>
      <c r="D37" s="7"/>
      <c r="E37" s="15"/>
      <c r="F37" s="8"/>
      <c r="G37" s="8"/>
      <c r="H37" s="15"/>
      <c r="I37" s="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s="5" customFormat="1" ht="32.1" customHeight="1">
      <c r="A38" s="6"/>
      <c r="B38" s="15"/>
      <c r="C38" s="15"/>
      <c r="D38" s="7"/>
      <c r="E38" s="15"/>
      <c r="F38" s="8"/>
      <c r="G38" s="8"/>
      <c r="H38" s="15"/>
      <c r="I38" s="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s="5" customFormat="1" ht="32.1" customHeight="1">
      <c r="A39" s="6"/>
      <c r="B39" s="15"/>
      <c r="C39" s="15"/>
      <c r="D39" s="7"/>
      <c r="E39" s="15"/>
      <c r="F39" s="8"/>
      <c r="G39" s="8"/>
      <c r="H39" s="15"/>
      <c r="I39" s="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s="5" customFormat="1" ht="32.1" customHeight="1">
      <c r="A40" s="6"/>
      <c r="B40" s="15"/>
      <c r="C40" s="15"/>
      <c r="D40" s="7"/>
      <c r="E40" s="15"/>
      <c r="F40" s="8"/>
      <c r="G40" s="8"/>
      <c r="H40" s="15"/>
      <c r="I40" s="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s="5" customFormat="1" ht="32.1" customHeight="1">
      <c r="A41" s="6"/>
      <c r="B41" s="15"/>
      <c r="C41" s="15"/>
      <c r="D41" s="7"/>
      <c r="E41" s="15"/>
      <c r="F41" s="8"/>
      <c r="G41" s="8"/>
      <c r="H41" s="15"/>
      <c r="I41" s="9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</sheetData>
  <mergeCells count="35">
    <mergeCell ref="B22:V22"/>
    <mergeCell ref="B23:V23"/>
    <mergeCell ref="B24:V24"/>
    <mergeCell ref="B25:V25"/>
    <mergeCell ref="C26:F26"/>
    <mergeCell ref="I26:L29"/>
    <mergeCell ref="N26:Q29"/>
    <mergeCell ref="B21:U21"/>
    <mergeCell ref="E13:F13"/>
    <mergeCell ref="I13:L13"/>
    <mergeCell ref="E15:F15"/>
    <mergeCell ref="I15:L15"/>
    <mergeCell ref="I16:S16"/>
    <mergeCell ref="T16:U16"/>
    <mergeCell ref="I17:L17"/>
    <mergeCell ref="H18:M18"/>
    <mergeCell ref="B19:H19"/>
    <mergeCell ref="P19:S19"/>
    <mergeCell ref="R20:U20"/>
    <mergeCell ref="T8:U8"/>
    <mergeCell ref="E9:F9"/>
    <mergeCell ref="I9:L9"/>
    <mergeCell ref="E11:F11"/>
    <mergeCell ref="I11:L11"/>
    <mergeCell ref="A1:U1"/>
    <mergeCell ref="A2:U2"/>
    <mergeCell ref="A3:U3"/>
    <mergeCell ref="A4:U4"/>
    <mergeCell ref="A5:A6"/>
    <mergeCell ref="B5:D5"/>
    <mergeCell ref="E5:L5"/>
    <mergeCell ref="M5:O5"/>
    <mergeCell ref="P5:Q5"/>
    <mergeCell ref="R5:S5"/>
    <mergeCell ref="T5:U6"/>
  </mergeCells>
  <printOptions horizontalCentered="1"/>
  <pageMargins left="0.39370078740157483" right="0.31496062992125984" top="0.39370078740157483" bottom="0.39370078740157483" header="0" footer="0"/>
  <pageSetup paperSize="9" scale="56" orientation="landscape" errors="blank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Package no-9(1)</vt:lpstr>
      <vt:lpstr>Package no-9(2)</vt:lpstr>
      <vt:lpstr>Package no-9(3)</vt:lpstr>
      <vt:lpstr>Package no-9 (4)</vt:lpstr>
      <vt:lpstr>'Package no-9 (4)'!Print_Area</vt:lpstr>
      <vt:lpstr>'Package no-9(1)'!Print_Area</vt:lpstr>
      <vt:lpstr>'Package no-9(2)'!Print_Area</vt:lpstr>
      <vt:lpstr>'Package no-9(3)'!Print_Area</vt:lpstr>
      <vt:lpstr>'Package no-9 (4)'!Print_Titles</vt:lpstr>
      <vt:lpstr>'Package no-9(1)'!Print_Titles</vt:lpstr>
      <vt:lpstr>'Package no-9(2)'!Print_Titles</vt:lpstr>
      <vt:lpstr>'Package no-9(3)'!Print_Titles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ocr_e8efd5743baf97fe054465937fe7ef40</dc:title>
  <dc:subject/>
  <dc:creator/>
  <cp:keywords/>
  <cp:lastModifiedBy>Windows User</cp:lastModifiedBy>
  <cp:lastPrinted>2019-12-22T05:22:59Z</cp:lastPrinted>
  <dcterms:modified xsi:type="dcterms:W3CDTF">2019-12-23T14:50:21Z</dcterms:modified>
</cp:coreProperties>
</file>