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A058AA44-C191-49D4-AD41-8C0D94C8C8C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7" i="1" l="1"/>
  <c r="CD27" i="1"/>
  <c r="CB27" i="1"/>
  <c r="BI27" i="1"/>
  <c r="BH27" i="1"/>
  <c r="BG27" i="1"/>
  <c r="BF27" i="1"/>
  <c r="BE27" i="1"/>
  <c r="AZ27" i="1" s="1"/>
  <c r="BB27" i="1"/>
  <c r="AU27" i="1"/>
  <c r="AP27" i="1"/>
  <c r="AO27" i="1"/>
  <c r="AK27" i="1"/>
  <c r="AI27" i="1" s="1"/>
  <c r="X27" i="1"/>
  <c r="W27" i="1"/>
  <c r="V27" i="1" s="1"/>
  <c r="O27" i="1"/>
  <c r="CE26" i="1"/>
  <c r="CD26" i="1"/>
  <c r="CB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M26" i="1" s="1"/>
  <c r="X26" i="1"/>
  <c r="W26" i="1"/>
  <c r="V26" i="1" s="1"/>
  <c r="O26" i="1"/>
  <c r="CE25" i="1"/>
  <c r="CD25" i="1"/>
  <c r="CB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/>
  <c r="H25" i="1" s="1"/>
  <c r="X25" i="1"/>
  <c r="W25" i="1"/>
  <c r="V25" i="1" s="1"/>
  <c r="O25" i="1"/>
  <c r="CE24" i="1"/>
  <c r="CD24" i="1"/>
  <c r="CB24" i="1"/>
  <c r="CC24" i="1" s="1"/>
  <c r="R24" i="1" s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X24" i="1"/>
  <c r="W24" i="1"/>
  <c r="O24" i="1"/>
  <c r="CE23" i="1"/>
  <c r="CD23" i="1"/>
  <c r="CB23" i="1"/>
  <c r="BI23" i="1"/>
  <c r="BH23" i="1"/>
  <c r="BG23" i="1"/>
  <c r="BF23" i="1"/>
  <c r="BE23" i="1"/>
  <c r="BB23" i="1"/>
  <c r="AZ23" i="1"/>
  <c r="AU23" i="1"/>
  <c r="AO23" i="1"/>
  <c r="AP23" i="1" s="1"/>
  <c r="AK23" i="1"/>
  <c r="AI23" i="1"/>
  <c r="M23" i="1" s="1"/>
  <c r="X23" i="1"/>
  <c r="W23" i="1"/>
  <c r="V23" i="1" s="1"/>
  <c r="O23" i="1"/>
  <c r="CE22" i="1"/>
  <c r="CD22" i="1"/>
  <c r="CB22" i="1"/>
  <c r="BI22" i="1"/>
  <c r="BH22" i="1"/>
  <c r="BG22" i="1"/>
  <c r="BF22" i="1"/>
  <c r="BE22" i="1"/>
  <c r="AZ22" i="1" s="1"/>
  <c r="BB22" i="1"/>
  <c r="AU22" i="1"/>
  <c r="AP22" i="1"/>
  <c r="AO22" i="1"/>
  <c r="AK22" i="1"/>
  <c r="AI22" i="1" s="1"/>
  <c r="I22" i="1" s="1"/>
  <c r="AX22" i="1" s="1"/>
  <c r="X22" i="1"/>
  <c r="W22" i="1"/>
  <c r="V22" i="1" s="1"/>
  <c r="O22" i="1"/>
  <c r="CE21" i="1"/>
  <c r="CD21" i="1"/>
  <c r="CC21" i="1"/>
  <c r="R21" i="1" s="1"/>
  <c r="CB21" i="1"/>
  <c r="BI21" i="1"/>
  <c r="BH21" i="1"/>
  <c r="BG21" i="1"/>
  <c r="BF21" i="1"/>
  <c r="BE21" i="1"/>
  <c r="BB21" i="1"/>
  <c r="AZ21" i="1"/>
  <c r="AU21" i="1"/>
  <c r="AP21" i="1"/>
  <c r="AO21" i="1"/>
  <c r="AK21" i="1"/>
  <c r="AI21" i="1" s="1"/>
  <c r="X21" i="1"/>
  <c r="W21" i="1"/>
  <c r="O21" i="1"/>
  <c r="CE20" i="1"/>
  <c r="CD20" i="1"/>
  <c r="CB20" i="1"/>
  <c r="CC20" i="1" s="1"/>
  <c r="BI20" i="1"/>
  <c r="BH20" i="1"/>
  <c r="BG20" i="1"/>
  <c r="BF20" i="1"/>
  <c r="BE20" i="1"/>
  <c r="BB20" i="1"/>
  <c r="AZ20" i="1"/>
  <c r="AU20" i="1"/>
  <c r="AO20" i="1"/>
  <c r="AP20" i="1" s="1"/>
  <c r="AK20" i="1"/>
  <c r="AI20" i="1" s="1"/>
  <c r="X20" i="1"/>
  <c r="W20" i="1"/>
  <c r="V20" i="1" s="1"/>
  <c r="O20" i="1"/>
  <c r="CE19" i="1"/>
  <c r="CD19" i="1"/>
  <c r="CB19" i="1"/>
  <c r="CC19" i="1" s="1"/>
  <c r="AW19" i="1" s="1"/>
  <c r="BI19" i="1"/>
  <c r="BH19" i="1"/>
  <c r="BG19" i="1"/>
  <c r="BF19" i="1"/>
  <c r="BE19" i="1"/>
  <c r="AZ19" i="1" s="1"/>
  <c r="BB19" i="1"/>
  <c r="AU19" i="1"/>
  <c r="AP19" i="1"/>
  <c r="AO19" i="1"/>
  <c r="AK19" i="1"/>
  <c r="AI19" i="1" s="1"/>
  <c r="X19" i="1"/>
  <c r="W19" i="1"/>
  <c r="V19" i="1" s="1"/>
  <c r="O19" i="1"/>
  <c r="CE18" i="1"/>
  <c r="CD18" i="1"/>
  <c r="CC18" i="1" s="1"/>
  <c r="CB18" i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/>
  <c r="H18" i="1" s="1"/>
  <c r="X18" i="1"/>
  <c r="W18" i="1"/>
  <c r="V18" i="1"/>
  <c r="O18" i="1"/>
  <c r="CE17" i="1"/>
  <c r="CD17" i="1"/>
  <c r="CC17" i="1"/>
  <c r="R17" i="1" s="1"/>
  <c r="CB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V17" i="1" s="1"/>
  <c r="O17" i="1"/>
  <c r="M19" i="1" l="1"/>
  <c r="J19" i="1"/>
  <c r="AW21" i="1"/>
  <c r="I25" i="1"/>
  <c r="AX25" i="1" s="1"/>
  <c r="M25" i="1"/>
  <c r="R19" i="1"/>
  <c r="V21" i="1"/>
  <c r="AJ23" i="1"/>
  <c r="V24" i="1"/>
  <c r="CC25" i="1"/>
  <c r="M18" i="1"/>
  <c r="CC22" i="1"/>
  <c r="CC26" i="1"/>
  <c r="R26" i="1" s="1"/>
  <c r="CC27" i="1"/>
  <c r="AW27" i="1" s="1"/>
  <c r="AY27" i="1" s="1"/>
  <c r="AY19" i="1"/>
  <c r="AY21" i="1"/>
  <c r="CC23" i="1"/>
  <c r="AW23" i="1" s="1"/>
  <c r="AY23" i="1" s="1"/>
  <c r="Z18" i="1"/>
  <c r="R20" i="1"/>
  <c r="AW20" i="1"/>
  <c r="AY20" i="1" s="1"/>
  <c r="J27" i="1"/>
  <c r="I27" i="1"/>
  <c r="AX27" i="1" s="1"/>
  <c r="H27" i="1"/>
  <c r="AJ27" i="1"/>
  <c r="M27" i="1"/>
  <c r="Z25" i="1"/>
  <c r="AW18" i="1"/>
  <c r="AY18" i="1" s="1"/>
  <c r="R18" i="1"/>
  <c r="AW25" i="1"/>
  <c r="AY25" i="1" s="1"/>
  <c r="R25" i="1"/>
  <c r="S17" i="1"/>
  <c r="T17" i="1" s="1"/>
  <c r="AW22" i="1"/>
  <c r="AY22" i="1" s="1"/>
  <c r="R22" i="1"/>
  <c r="J24" i="1"/>
  <c r="H24" i="1"/>
  <c r="I24" i="1"/>
  <c r="AX24" i="1" s="1"/>
  <c r="AJ24" i="1"/>
  <c r="M24" i="1"/>
  <c r="AW26" i="1"/>
  <c r="AY26" i="1" s="1"/>
  <c r="R27" i="1"/>
  <c r="J20" i="1"/>
  <c r="I20" i="1"/>
  <c r="AX20" i="1" s="1"/>
  <c r="BA20" i="1" s="1"/>
  <c r="H20" i="1"/>
  <c r="AJ20" i="1"/>
  <c r="M20" i="1"/>
  <c r="AY17" i="1"/>
  <c r="J17" i="1"/>
  <c r="I17" i="1"/>
  <c r="AX17" i="1" s="1"/>
  <c r="AJ17" i="1"/>
  <c r="H17" i="1"/>
  <c r="M17" i="1"/>
  <c r="AJ21" i="1"/>
  <c r="M21" i="1"/>
  <c r="H21" i="1"/>
  <c r="J21" i="1"/>
  <c r="I21" i="1"/>
  <c r="AX21" i="1" s="1"/>
  <c r="BA21" i="1" s="1"/>
  <c r="R23" i="1"/>
  <c r="S24" i="1"/>
  <c r="T24" i="1" s="1"/>
  <c r="AW17" i="1"/>
  <c r="J22" i="1"/>
  <c r="AW24" i="1"/>
  <c r="AY24" i="1" s="1"/>
  <c r="I18" i="1"/>
  <c r="AX18" i="1" s="1"/>
  <c r="BA18" i="1" s="1"/>
  <c r="J18" i="1"/>
  <c r="AJ19" i="1"/>
  <c r="H23" i="1"/>
  <c r="J25" i="1"/>
  <c r="AJ26" i="1"/>
  <c r="H19" i="1"/>
  <c r="S19" i="1" s="1"/>
  <c r="T19" i="1" s="1"/>
  <c r="I23" i="1"/>
  <c r="AX23" i="1" s="1"/>
  <c r="H26" i="1"/>
  <c r="I19" i="1"/>
  <c r="AX19" i="1" s="1"/>
  <c r="BA19" i="1" s="1"/>
  <c r="M22" i="1"/>
  <c r="J23" i="1"/>
  <c r="I26" i="1"/>
  <c r="AX26" i="1" s="1"/>
  <c r="J26" i="1"/>
  <c r="AJ22" i="1"/>
  <c r="AJ18" i="1"/>
  <c r="H22" i="1"/>
  <c r="AJ25" i="1"/>
  <c r="BA24" i="1" l="1"/>
  <c r="BA23" i="1"/>
  <c r="BA26" i="1"/>
  <c r="Z21" i="1"/>
  <c r="S23" i="1"/>
  <c r="T23" i="1" s="1"/>
  <c r="Z24" i="1"/>
  <c r="P24" i="1"/>
  <c r="N24" i="1" s="1"/>
  <c r="Q24" i="1" s="1"/>
  <c r="K24" i="1" s="1"/>
  <c r="L24" i="1" s="1"/>
  <c r="Z23" i="1"/>
  <c r="Z22" i="1"/>
  <c r="Z26" i="1"/>
  <c r="BA25" i="1"/>
  <c r="U19" i="1"/>
  <c r="Y19" i="1" s="1"/>
  <c r="AB19" i="1"/>
  <c r="AA19" i="1"/>
  <c r="S18" i="1"/>
  <c r="T18" i="1" s="1"/>
  <c r="Z17" i="1"/>
  <c r="P17" i="1"/>
  <c r="N17" i="1" s="1"/>
  <c r="Q17" i="1" s="1"/>
  <c r="K17" i="1" s="1"/>
  <c r="L17" i="1" s="1"/>
  <c r="S27" i="1"/>
  <c r="T27" i="1" s="1"/>
  <c r="S22" i="1"/>
  <c r="T22" i="1" s="1"/>
  <c r="P22" i="1" s="1"/>
  <c r="N22" i="1" s="1"/>
  <c r="Q22" i="1" s="1"/>
  <c r="K22" i="1" s="1"/>
  <c r="L22" i="1" s="1"/>
  <c r="S20" i="1"/>
  <c r="T20" i="1" s="1"/>
  <c r="P20" i="1" s="1"/>
  <c r="N20" i="1" s="1"/>
  <c r="Q20" i="1" s="1"/>
  <c r="K20" i="1" s="1"/>
  <c r="L20" i="1" s="1"/>
  <c r="AA24" i="1"/>
  <c r="U24" i="1"/>
  <c r="Y24" i="1" s="1"/>
  <c r="AB24" i="1"/>
  <c r="AC24" i="1" s="1"/>
  <c r="S25" i="1"/>
  <c r="T25" i="1" s="1"/>
  <c r="P19" i="1"/>
  <c r="N19" i="1" s="1"/>
  <c r="Q19" i="1" s="1"/>
  <c r="K19" i="1" s="1"/>
  <c r="L19" i="1" s="1"/>
  <c r="Z19" i="1"/>
  <c r="S26" i="1"/>
  <c r="T26" i="1" s="1"/>
  <c r="P26" i="1" s="1"/>
  <c r="N26" i="1" s="1"/>
  <c r="Q26" i="1" s="1"/>
  <c r="K26" i="1" s="1"/>
  <c r="L26" i="1" s="1"/>
  <c r="Z27" i="1"/>
  <c r="BA22" i="1"/>
  <c r="BA17" i="1"/>
  <c r="Z20" i="1"/>
  <c r="S21" i="1"/>
  <c r="T21" i="1" s="1"/>
  <c r="BA27" i="1"/>
  <c r="AA17" i="1"/>
  <c r="U17" i="1"/>
  <c r="Y17" i="1" s="1"/>
  <c r="AB17" i="1"/>
  <c r="U23" i="1" l="1"/>
  <c r="Y23" i="1" s="1"/>
  <c r="AB23" i="1"/>
  <c r="AA23" i="1"/>
  <c r="U27" i="1"/>
  <c r="Y27" i="1" s="1"/>
  <c r="AB27" i="1"/>
  <c r="AA27" i="1"/>
  <c r="U21" i="1"/>
  <c r="Y21" i="1" s="1"/>
  <c r="AB21" i="1"/>
  <c r="AA21" i="1"/>
  <c r="U26" i="1"/>
  <c r="Y26" i="1" s="1"/>
  <c r="AB26" i="1"/>
  <c r="AA26" i="1"/>
  <c r="U20" i="1"/>
  <c r="Y20" i="1" s="1"/>
  <c r="AB20" i="1"/>
  <c r="AA20" i="1"/>
  <c r="AB18" i="1"/>
  <c r="AC18" i="1" s="1"/>
  <c r="U18" i="1"/>
  <c r="Y18" i="1" s="1"/>
  <c r="P18" i="1"/>
  <c r="N18" i="1" s="1"/>
  <c r="Q18" i="1" s="1"/>
  <c r="K18" i="1" s="1"/>
  <c r="L18" i="1" s="1"/>
  <c r="AA18" i="1"/>
  <c r="U22" i="1"/>
  <c r="Y22" i="1" s="1"/>
  <c r="AB22" i="1"/>
  <c r="AA22" i="1"/>
  <c r="P23" i="1"/>
  <c r="N23" i="1" s="1"/>
  <c r="Q23" i="1" s="1"/>
  <c r="K23" i="1" s="1"/>
  <c r="L23" i="1" s="1"/>
  <c r="AC17" i="1"/>
  <c r="P27" i="1"/>
  <c r="N27" i="1" s="1"/>
  <c r="Q27" i="1" s="1"/>
  <c r="K27" i="1" s="1"/>
  <c r="L27" i="1" s="1"/>
  <c r="AB25" i="1"/>
  <c r="U25" i="1"/>
  <c r="Y25" i="1" s="1"/>
  <c r="AA25" i="1"/>
  <c r="P25" i="1"/>
  <c r="N25" i="1" s="1"/>
  <c r="Q25" i="1" s="1"/>
  <c r="K25" i="1" s="1"/>
  <c r="L25" i="1" s="1"/>
  <c r="AC19" i="1"/>
  <c r="P21" i="1"/>
  <c r="N21" i="1" s="1"/>
  <c r="Q21" i="1" s="1"/>
  <c r="K21" i="1" s="1"/>
  <c r="L21" i="1" s="1"/>
  <c r="AC22" i="1" l="1"/>
  <c r="AC21" i="1"/>
  <c r="AC20" i="1"/>
  <c r="AC27" i="1"/>
  <c r="AC25" i="1"/>
  <c r="AC26" i="1"/>
  <c r="AC23" i="1"/>
</calcChain>
</file>

<file path=xl/sharedStrings.xml><?xml version="1.0" encoding="utf-8"?>
<sst xmlns="http://schemas.openxmlformats.org/spreadsheetml/2006/main" count="1989" uniqueCount="409">
  <si>
    <t>File opened</t>
  </si>
  <si>
    <t>2019-08-24 15:24:06</t>
  </si>
  <si>
    <t>Console s/n</t>
  </si>
  <si>
    <t>68C-571070</t>
  </si>
  <si>
    <t>Console ver</t>
  </si>
  <si>
    <t>Bluestem v.1.3.17</t>
  </si>
  <si>
    <t>Scripts ver</t>
  </si>
  <si>
    <t>2018.12  1.3.16, Nov 2018</t>
  </si>
  <si>
    <t>Head s/n</t>
  </si>
  <si>
    <t>68H-581070</t>
  </si>
  <si>
    <t>Head ver</t>
  </si>
  <si>
    <t>1.3.1</t>
  </si>
  <si>
    <t>Head cal</t>
  </si>
  <si>
    <t>{"h2oaspan1": "1.00598", "h2obspanconc2": "0", "oxygen": "21", "h2oaspan2": "0", "co2bspan1": "0.992007", "chamberpressurezero": "2.53755", "h2obspan2": "0", "co2aspanconc1": "1002", "co2bspan2": "0", "co2aspan2b": "0.165517", "co2bzero": "0.872422", "ssb_ref": "34205.2", "flowazero": "0.33817", "tbzero": "0.198231", "co2bspan2a": "0.16939", "h2oaspan2b": "0.0647945", "co2bspanconc1": "1002", "h2obzero": "1.0183", "co2aspan2": "0", "flowmeterzero": "0.981454", "co2aspan1": "0.992053", "h2obspan2b": "0.0655711", "h2oazero": "0.998443", "co2aspan2a": "0.166843", "ssa_ref": "37028.5", "h2oaspanconc1": "12.16", "co2azero": "0.867142", "tazero": "0.0966816", "h2oaspan2a": "0.0644093", "co2bspan2b": "0.168036", "h2obspan1": "1.00213", "co2bspanconc2": "0", "co2aspanconc2": "0", "flowbzero": "0.29166", "h2oaspanconc2": "0", "h2obspanconc1": "12.16", "h2obspan2a": "0.065432"}</t>
  </si>
  <si>
    <t>Chamber type</t>
  </si>
  <si>
    <t>6800-01</t>
  </si>
  <si>
    <t>Chamber s/n</t>
  </si>
  <si>
    <t>MPF-551068</t>
  </si>
  <si>
    <t>Chamber rev</t>
  </si>
  <si>
    <t>0</t>
  </si>
  <si>
    <t>Chamber cal</t>
  </si>
  <si>
    <t>Fluorometer</t>
  </si>
  <si>
    <t>Flr. Version</t>
  </si>
  <si>
    <t>15:24:06</t>
  </si>
  <si>
    <t>Stability Definition:	gsw (GasEx): Slp&lt;0.1 Std&lt;1 Per=15	A (GasEx): Slp&lt;0.1 Std&lt;1 Per=15</t>
  </si>
  <si>
    <t>SysConst</t>
  </si>
  <si>
    <t>AvgTime</t>
  </si>
  <si>
    <t>Oxygen</t>
  </si>
  <si>
    <t>Chamber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</si>
  <si>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</si>
  <si>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</si>
  <si>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</si>
  <si>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</si>
  <si>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</si>
  <si>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</si>
  <si>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</si>
  <si>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</si>
  <si>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</si>
  <si>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</si>
  <si>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</si>
  <si>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</si>
  <si>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</si>
  <si>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</si>
  <si>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</si>
  <si>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</si>
  <si>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</si>
  <si>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</si>
  <si>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</si>
  <si>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</si>
  <si>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</si>
  <si>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</si>
  <si>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</si>
  <si>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</si>
  <si>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</si>
  <si>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</si>
  <si>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</si>
  <si>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</si>
  <si>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</si>
  <si>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</si>
  <si>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</si>
  <si>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</si>
  <si>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</si>
  <si>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</si>
  <si>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</si>
  <si>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</si>
  <si>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</si>
  <si>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</si>
  <si>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4.40578 82.1385 390.411 631.009 879.38 1075.48 1264.06 1428.57</t>
  </si>
  <si>
    <t>Fs_true</t>
  </si>
  <si>
    <t>-0.298014 99.4506 402.969 601.121 800.954 1001.02 1200.33 1401.42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</si>
  <si>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</si>
  <si>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</si>
  <si>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</si>
  <si>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</si>
  <si>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</si>
  <si>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</si>
  <si>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</si>
  <si>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</si>
  <si>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</si>
  <si>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</si>
  <si>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</si>
  <si>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</si>
  <si>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</si>
  <si>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</si>
  <si>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</si>
  <si>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</si>
  <si>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</si>
  <si>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</si>
  <si>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</si>
  <si>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</si>
  <si>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</si>
  <si>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</si>
  <si>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</si>
  <si>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</si>
  <si>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newDef_0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</si>
  <si>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</si>
  <si>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</si>
  <si>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</si>
  <si>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</si>
  <si>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</si>
  <si>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</si>
  <si>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</si>
  <si>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</si>
  <si>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</si>
  <si>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</si>
  <si>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</si>
  <si>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</si>
  <si>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</si>
  <si>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</si>
  <si>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</si>
  <si>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</si>
  <si>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</si>
  <si>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</si>
  <si>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</si>
  <si>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</si>
  <si>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</si>
  <si>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</si>
  <si>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</si>
  <si>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</si>
  <si>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</si>
  <si>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</si>
  <si>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</si>
  <si>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</si>
  <si>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</si>
  <si>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</si>
  <si>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</si>
  <si>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</si>
  <si>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</si>
  <si>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</si>
  <si>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</si>
  <si>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</si>
  <si>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</si>
  <si>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</si>
  <si>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</si>
  <si>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</si>
  <si>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</si>
  <si>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</si>
  <si>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</si>
  <si>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</si>
  <si>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</si>
  <si>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</si>
  <si>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</si>
  <si>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</si>
  <si>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</si>
  <si>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</si>
  <si>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</si>
  <si>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</si>
  <si>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</si>
  <si>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</si>
  <si>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</si>
  <si>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</si>
  <si>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</si>
  <si>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</si>
  <si>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</si>
  <si>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</si>
  <si>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</si>
  <si>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</si>
  <si>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</si>
  <si>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</si>
  <si>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</si>
  <si>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</si>
  <si>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</si>
  <si>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</si>
  <si>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</si>
  <si>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</si>
  <si>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</si>
  <si>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</si>
  <si>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</si>
  <si>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</si>
  <si>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</si>
  <si>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</si>
  <si>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</si>
  <si>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</si>
  <si>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</si>
  <si>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</si>
  <si>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</si>
  <si>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</si>
  <si>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</si>
  <si>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</si>
  <si>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</si>
  <si>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</si>
  <si>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</si>
  <si>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</si>
  <si>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</si>
  <si>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</si>
  <si>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</si>
  <si>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</si>
  <si>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</si>
  <si>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</si>
  <si>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</si>
  <si>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</si>
  <si>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</si>
  <si>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</si>
  <si>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</si>
  <si>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</si>
  <si>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</si>
  <si>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</si>
  <si>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</si>
  <si>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</si>
  <si>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</si>
  <si>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</si>
  <si>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</si>
  <si>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</si>
  <si>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</si>
  <si>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</si>
  <si>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</si>
  <si>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</si>
  <si>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</si>
  <si>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</si>
  <si>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</si>
  <si>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</si>
  <si>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</si>
  <si>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</si>
  <si>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</si>
  <si>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</si>
  <si>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</si>
  <si>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</si>
  <si>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</si>
  <si>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</si>
  <si>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</si>
  <si>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</si>
  <si>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</si>
  <si>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</si>
  <si>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</si>
  <si>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</si>
  <si>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</si>
  <si>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</si>
  <si>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</si>
  <si>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</si>
  <si>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</si>
  <si>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</si>
  <si>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</si>
  <si>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</si>
  <si>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</si>
  <si>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</si>
  <si>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</si>
  <si>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</si>
  <si>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</si>
  <si>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</si>
  <si>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</si>
  <si>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</si>
  <si>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</si>
  <si>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</si>
  <si>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</si>
  <si>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</si>
  <si>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</si>
  <si>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</si>
  <si>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</si>
  <si>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</si>
  <si>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</si>
  <si>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</si>
  <si>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</si>
  <si>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</si>
  <si>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</si>
  <si>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</si>
  <si>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</si>
  <si>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</si>
  <si>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</si>
  <si>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</si>
  <si>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</si>
  <si>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</si>
  <si>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</si>
  <si>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</si>
  <si>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</si>
  <si>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</si>
  <si>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</si>
  <si>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</si>
  <si>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</si>
  <si>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</si>
  <si>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</si>
  <si>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</si>
  <si>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</si>
  <si>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</si>
  <si>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</si>
  <si>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</si>
  <si>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</si>
  <si>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</si>
  <si>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</si>
  <si>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</si>
  <si>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</si>
  <si>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</si>
  <si>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</si>
  <si>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</si>
  <si>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</si>
  <si>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</si>
  <si>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</si>
  <si>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</si>
  <si>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</si>
  <si>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</si>
  <si>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</si>
  <si>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</si>
  <si>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</si>
  <si>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</si>
  <si>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</si>
  <si>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</si>
  <si>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</si>
  <si>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</si>
  <si>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</si>
  <si>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</si>
  <si>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</si>
  <si>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</si>
  <si>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</si>
  <si>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</si>
  <si>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</si>
  <si>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</si>
  <si>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</si>
  <si>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</si>
  <si>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</si>
  <si>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</si>
  <si>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</si>
  <si>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</si>
  <si>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</si>
  <si>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</si>
  <si>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</si>
  <si>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</si>
  <si>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</si>
  <si>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</si>
  <si>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</si>
  <si>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</si>
  <si>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</si>
  <si>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</si>
  <si>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</si>
  <si>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</si>
  <si>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</si>
  <si>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</si>
  <si>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</si>
  <si>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</si>
  <si>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</si>
  <si>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</si>
  <si>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</si>
  <si>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</si>
  <si>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</si>
  <si>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</si>
  <si>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</si>
  <si>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</si>
  <si>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</si>
  <si>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</si>
  <si>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</si>
  <si>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</si>
  <si>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</si>
  <si>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</si>
  <si>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20190825 15:39:11</t>
  </si>
  <si>
    <t>15:39:11</t>
  </si>
  <si>
    <t>MPF-1772-20181017-20_52_31</t>
  </si>
  <si>
    <t>DARK-1773-20181017-20_52_33</t>
  </si>
  <si>
    <t>-</t>
  </si>
  <si>
    <t>0: Broadleaf</t>
  </si>
  <si>
    <t>15:38:39</t>
  </si>
  <si>
    <t>2/2</t>
  </si>
  <si>
    <t>5</t>
  </si>
  <si>
    <t>11111111</t>
  </si>
  <si>
    <t>oooooooo</t>
  </si>
  <si>
    <t>off</t>
  </si>
  <si>
    <t>20190825 15:40:39</t>
  </si>
  <si>
    <t>15:40:39</t>
  </si>
  <si>
    <t>MPF-1774-20181017-20_53_59</t>
  </si>
  <si>
    <t>DARK-1775-20181017-20_54_01</t>
  </si>
  <si>
    <t>15:40:11</t>
  </si>
  <si>
    <t>20190825 15:42:39</t>
  </si>
  <si>
    <t>15:42:39</t>
  </si>
  <si>
    <t>MPF-1776-20181017-20_55_59</t>
  </si>
  <si>
    <t>DARK-1777-20181017-20_56_01</t>
  </si>
  <si>
    <t>15:41:58</t>
  </si>
  <si>
    <t>1/2</t>
  </si>
  <si>
    <t>20190825 15:44:40</t>
  </si>
  <si>
    <t>15:44:40</t>
  </si>
  <si>
    <t>MPF-1778-20181017-20_58_00</t>
  </si>
  <si>
    <t>DARK-1779-20181017-20_58_02</t>
  </si>
  <si>
    <t>15:43:49</t>
  </si>
  <si>
    <t>20190825 15:46:27</t>
  </si>
  <si>
    <t>15:46:27</t>
  </si>
  <si>
    <t>MPF-1780-20181017-20_59_47</t>
  </si>
  <si>
    <t>DARK-1781-20181017-20_59_49</t>
  </si>
  <si>
    <t>15:45:47</t>
  </si>
  <si>
    <t>20190825 15:48:28</t>
  </si>
  <si>
    <t>15:48:28</t>
  </si>
  <si>
    <t>MPF-1782-20181017-21_01_48</t>
  </si>
  <si>
    <t>DARK-1783-20181017-21_01_50</t>
  </si>
  <si>
    <t>15:48:51</t>
  </si>
  <si>
    <t>20190825 15:50:28</t>
  </si>
  <si>
    <t>15:50:28</t>
  </si>
  <si>
    <t>MPF-1784-20181017-21_03_48</t>
  </si>
  <si>
    <t>DARK-1785-20181017-21_03_50</t>
  </si>
  <si>
    <t>15:49:58</t>
  </si>
  <si>
    <t>20190825 15:52:28</t>
  </si>
  <si>
    <t>15:52:28</t>
  </si>
  <si>
    <t>MPF-1786-20181017-21_05_48</t>
  </si>
  <si>
    <t>DARK-1787-20181017-21_05_50</t>
  </si>
  <si>
    <t>15:51:47</t>
  </si>
  <si>
    <t>20190825 15:54:14</t>
  </si>
  <si>
    <t>15:54:14</t>
  </si>
  <si>
    <t>MPF-1788-20181017-21_07_34</t>
  </si>
  <si>
    <t>DARK-1789-20181017-21_07_36</t>
  </si>
  <si>
    <t>15:53:39</t>
  </si>
  <si>
    <t>20190825 15:55:41</t>
  </si>
  <si>
    <t>15:55:41</t>
  </si>
  <si>
    <t>MPF-1790-20181017-21_09_01</t>
  </si>
  <si>
    <t>DARK-1791-20181017-21_09_03</t>
  </si>
  <si>
    <t>15:55:14</t>
  </si>
  <si>
    <t>20190825 15:57:41</t>
  </si>
  <si>
    <t>15:57:41</t>
  </si>
  <si>
    <t>MPF-1792-20181017-21_11_01</t>
  </si>
  <si>
    <t>DARK-1793-20181017-21_11_03</t>
  </si>
  <si>
    <t>15:56:46</t>
  </si>
  <si>
    <t>20190825 15:59:42</t>
  </si>
  <si>
    <t>15:59:42</t>
  </si>
  <si>
    <t>MPF-1794-20181017-21_13_02</t>
  </si>
  <si>
    <t>DARK-1795-20181017-21_13_04</t>
  </si>
  <si>
    <t>15:58:38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</si>
</sst>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21.736772051470101</c:v>
                </c:pt>
                <c:pt idx="1">
                  <c:v>17.710665875268251</c:v>
                </c:pt>
                <c:pt idx="2">
                  <c:v>14.643123636975446</c:v>
                </c:pt>
                <c:pt idx="3">
                  <c:v>10.004935057770636</c:v>
                </c:pt>
                <c:pt idx="4">
                  <c:v>0.12843973059039054</c:v>
                </c:pt>
                <c:pt idx="5">
                  <c:v>22.066465591710713</c:v>
                </c:pt>
                <c:pt idx="6">
                  <c:v>22.748255196102022</c:v>
                </c:pt>
                <c:pt idx="7">
                  <c:v>23.072629344089616</c:v>
                </c:pt>
                <c:pt idx="8">
                  <c:v>22.782401086552209</c:v>
                </c:pt>
                <c:pt idx="9">
                  <c:v>21.929629256552211</c:v>
                </c:pt>
                <c:pt idx="10">
                  <c:v>20.945389109816482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62.655447709649266</c:v>
                </c:pt>
                <c:pt idx="1">
                  <c:v>14.652915502037244</c:v>
                </c:pt>
                <c:pt idx="2">
                  <c:v>27.656487636603554</c:v>
                </c:pt>
                <c:pt idx="3">
                  <c:v>16.059318379203873</c:v>
                </c:pt>
                <c:pt idx="4">
                  <c:v>-1.9606179143541129</c:v>
                </c:pt>
                <c:pt idx="5">
                  <c:v>224.09944802694363</c:v>
                </c:pt>
                <c:pt idx="6">
                  <c:v>264.74050918376753</c:v>
                </c:pt>
                <c:pt idx="7">
                  <c:v>292.78527497280044</c:v>
                </c:pt>
                <c:pt idx="8">
                  <c:v>302.07054130927122</c:v>
                </c:pt>
                <c:pt idx="9">
                  <c:v>272.31406071036298</c:v>
                </c:pt>
                <c:pt idx="10">
                  <c:v>172.40548619314617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6-4F4C-AE70-A66DA0122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62920"/>
        <c:axId val="421459968"/>
      </c:scatterChart>
      <c:valAx>
        <c:axId val="42146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59968"/>
        <c:crosses val="autoZero"/>
        <c:crossBetween val="midCat"/>
      </c:valAx>
      <c:valAx>
        <c:axId val="4214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6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0</xdr:row>
      <xdr:rowOff>14287</xdr:rowOff>
    </xdr:from>
    <xdr:to>
      <xdr:col>24</xdr:col>
      <xdr:colOff>400050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257D7-6A41-4832-A7FC-982D2DE67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7"/>
  <sheetViews>
    <sheetView tabSelected="1" workbookViewId="0">
      <selection activeCell="P3" sqref="P3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27</v>
      </c>
      <c r="D2" t="s">
        <v>28</v>
      </c>
    </row>
    <row r="3" spans="1:232" x14ac:dyDescent="0.25">
      <c r="B3">
        <v>4</v>
      </c>
      <c r="C3">
        <v>21</v>
      </c>
      <c r="D3" t="s">
        <v>15</v>
      </c>
    </row>
    <row r="4" spans="1:232" x14ac:dyDescent="0.25">
      <c r="A4" t="s">
        <v>29</v>
      </c>
      <c r="B4" t="s">
        <v>30</v>
      </c>
    </row>
    <row r="5" spans="1:232" x14ac:dyDescent="0.25">
      <c r="B5">
        <v>2</v>
      </c>
    </row>
    <row r="6" spans="1:23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36</v>
      </c>
      <c r="B8" t="s">
        <v>37</v>
      </c>
      <c r="C8" t="s">
        <v>39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</row>
    <row r="9" spans="1:232" x14ac:dyDescent="0.25">
      <c r="B9" t="s">
        <v>38</v>
      </c>
      <c r="C9" t="s">
        <v>40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68</v>
      </c>
      <c r="H12" t="s">
        <v>70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67</v>
      </c>
      <c r="G13" t="s">
        <v>69</v>
      </c>
      <c r="H13">
        <v>2</v>
      </c>
    </row>
    <row r="14" spans="1:232" x14ac:dyDescent="0.25">
      <c r="A14" t="s">
        <v>71</v>
      </c>
      <c r="B14" t="s">
        <v>71</v>
      </c>
      <c r="C14" t="s">
        <v>71</v>
      </c>
      <c r="D14" t="s">
        <v>71</v>
      </c>
      <c r="E14" t="s">
        <v>71</v>
      </c>
      <c r="F14" t="s">
        <v>72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77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77</v>
      </c>
      <c r="BY14" t="s">
        <v>77</v>
      </c>
      <c r="BZ14" t="s">
        <v>77</v>
      </c>
      <c r="CA14" t="s">
        <v>77</v>
      </c>
      <c r="CB14" t="s">
        <v>78</v>
      </c>
      <c r="CC14" t="s">
        <v>78</v>
      </c>
      <c r="CD14" t="s">
        <v>78</v>
      </c>
      <c r="CE14" t="s">
        <v>78</v>
      </c>
      <c r="CF14" t="s">
        <v>29</v>
      </c>
      <c r="CG14" t="s">
        <v>29</v>
      </c>
      <c r="CH14" t="s">
        <v>29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80</v>
      </c>
      <c r="CZ14" t="s">
        <v>80</v>
      </c>
      <c r="DA14" t="s">
        <v>80</v>
      </c>
      <c r="DB14" t="s">
        <v>80</v>
      </c>
      <c r="DC14" t="s">
        <v>80</v>
      </c>
      <c r="DD14" t="s">
        <v>80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80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82</v>
      </c>
      <c r="EC14" t="s">
        <v>82</v>
      </c>
      <c r="ED14" t="s">
        <v>82</v>
      </c>
      <c r="EE14" t="s">
        <v>82</v>
      </c>
      <c r="EF14" t="s">
        <v>82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85</v>
      </c>
      <c r="FB14" t="s">
        <v>85</v>
      </c>
      <c r="FC14" t="s">
        <v>85</v>
      </c>
      <c r="FD14" t="s">
        <v>85</v>
      </c>
      <c r="FE14" t="s">
        <v>85</v>
      </c>
      <c r="FF14" t="s">
        <v>85</v>
      </c>
      <c r="FG14" t="s">
        <v>85</v>
      </c>
      <c r="FH14" t="s">
        <v>85</v>
      </c>
      <c r="FI14" t="s">
        <v>85</v>
      </c>
      <c r="FJ14" t="s">
        <v>85</v>
      </c>
      <c r="FK14" t="s">
        <v>85</v>
      </c>
      <c r="FL14" t="s">
        <v>85</v>
      </c>
      <c r="FM14" t="s">
        <v>85</v>
      </c>
      <c r="FN14" t="s">
        <v>85</v>
      </c>
      <c r="FO14" t="s">
        <v>85</v>
      </c>
      <c r="FP14" t="s">
        <v>85</v>
      </c>
      <c r="FQ14" t="s">
        <v>85</v>
      </c>
      <c r="FR14" t="s">
        <v>85</v>
      </c>
      <c r="FS14" t="s">
        <v>86</v>
      </c>
      <c r="FT14" t="s">
        <v>86</v>
      </c>
      <c r="FU14" t="s">
        <v>86</v>
      </c>
      <c r="FV14" t="s">
        <v>86</v>
      </c>
      <c r="FW14" t="s">
        <v>86</v>
      </c>
      <c r="FX14" t="s">
        <v>86</v>
      </c>
      <c r="FY14" t="s">
        <v>86</v>
      </c>
      <c r="FZ14" t="s">
        <v>86</v>
      </c>
      <c r="GA14" t="s">
        <v>86</v>
      </c>
      <c r="GB14" t="s">
        <v>86</v>
      </c>
      <c r="GC14" t="s">
        <v>86</v>
      </c>
      <c r="GD14" t="s">
        <v>86</v>
      </c>
      <c r="GE14" t="s">
        <v>86</v>
      </c>
      <c r="GF14" t="s">
        <v>86</v>
      </c>
      <c r="GG14" t="s">
        <v>86</v>
      </c>
      <c r="GH14" t="s">
        <v>86</v>
      </c>
      <c r="GI14" t="s">
        <v>86</v>
      </c>
      <c r="GJ14" t="s">
        <v>86</v>
      </c>
      <c r="GK14" t="s">
        <v>86</v>
      </c>
      <c r="GL14" t="s">
        <v>87</v>
      </c>
      <c r="GM14" t="s">
        <v>87</v>
      </c>
      <c r="GN14" t="s">
        <v>87</v>
      </c>
      <c r="GO14" t="s">
        <v>87</v>
      </c>
      <c r="GP14" t="s">
        <v>87</v>
      </c>
      <c r="GQ14" t="s">
        <v>87</v>
      </c>
      <c r="GR14" t="s">
        <v>87</v>
      </c>
      <c r="GS14" t="s">
        <v>87</v>
      </c>
      <c r="GT14" t="s">
        <v>87</v>
      </c>
      <c r="GU14" t="s">
        <v>87</v>
      </c>
      <c r="GV14" t="s">
        <v>87</v>
      </c>
      <c r="GW14" t="s">
        <v>87</v>
      </c>
      <c r="GX14" t="s">
        <v>87</v>
      </c>
      <c r="GY14" t="s">
        <v>87</v>
      </c>
      <c r="GZ14" t="s">
        <v>87</v>
      </c>
      <c r="HA14" t="s">
        <v>87</v>
      </c>
      <c r="HB14" t="s">
        <v>87</v>
      </c>
      <c r="HC14" t="s">
        <v>87</v>
      </c>
      <c r="HD14" t="s">
        <v>87</v>
      </c>
      <c r="HE14" t="s">
        <v>88</v>
      </c>
      <c r="HF14" t="s">
        <v>88</v>
      </c>
      <c r="HG14" t="s">
        <v>88</v>
      </c>
      <c r="HH14" t="s">
        <v>88</v>
      </c>
      <c r="HI14" t="s">
        <v>88</v>
      </c>
      <c r="HJ14" t="s">
        <v>88</v>
      </c>
      <c r="HK14" t="s">
        <v>88</v>
      </c>
      <c r="HL14" t="s">
        <v>88</v>
      </c>
      <c r="HM14" t="s">
        <v>88</v>
      </c>
      <c r="HN14" t="s">
        <v>88</v>
      </c>
      <c r="HO14" t="s">
        <v>88</v>
      </c>
      <c r="HP14" t="s">
        <v>88</v>
      </c>
      <c r="HQ14" t="s">
        <v>88</v>
      </c>
      <c r="HR14" t="s">
        <v>88</v>
      </c>
      <c r="HS14" t="s">
        <v>88</v>
      </c>
      <c r="HT14" t="s">
        <v>88</v>
      </c>
      <c r="HU14" t="s">
        <v>88</v>
      </c>
      <c r="HV14" t="s">
        <v>88</v>
      </c>
      <c r="HW14" t="s">
        <v>88</v>
      </c>
      <c r="HX14" t="s">
        <v>88</v>
      </c>
    </row>
    <row r="15" spans="1:232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74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149</v>
      </c>
      <c r="BS15" t="s">
        <v>157</v>
      </c>
      <c r="BT15" t="s">
        <v>126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95</v>
      </c>
      <c r="CJ15" t="s">
        <v>172</v>
      </c>
      <c r="CK15" t="s">
        <v>173</v>
      </c>
      <c r="CL15" t="s">
        <v>174</v>
      </c>
      <c r="CM15" t="s">
        <v>175</v>
      </c>
      <c r="CN15" t="s">
        <v>176</v>
      </c>
      <c r="CO15" t="s">
        <v>177</v>
      </c>
      <c r="CP15" t="s">
        <v>178</v>
      </c>
      <c r="CQ15" t="s">
        <v>179</v>
      </c>
      <c r="CR15" t="s">
        <v>180</v>
      </c>
      <c r="CS15" t="s">
        <v>181</v>
      </c>
      <c r="CT15" t="s">
        <v>182</v>
      </c>
      <c r="CU15" t="s">
        <v>183</v>
      </c>
      <c r="CV15" t="s">
        <v>184</v>
      </c>
      <c r="CW15" t="s">
        <v>185</v>
      </c>
      <c r="CX15" t="s">
        <v>186</v>
      </c>
      <c r="CY15" t="s">
        <v>187</v>
      </c>
      <c r="CZ15" t="s">
        <v>188</v>
      </c>
      <c r="DA15" t="s">
        <v>189</v>
      </c>
      <c r="DB15" t="s">
        <v>190</v>
      </c>
      <c r="DC15" t="s">
        <v>191</v>
      </c>
      <c r="DD15" t="s">
        <v>192</v>
      </c>
      <c r="DE15" t="s">
        <v>193</v>
      </c>
      <c r="DF15" t="s">
        <v>194</v>
      </c>
      <c r="DG15" t="s">
        <v>195</v>
      </c>
      <c r="DH15" t="s">
        <v>196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90</v>
      </c>
      <c r="EH15" t="s">
        <v>93</v>
      </c>
      <c r="EI15" t="s">
        <v>221</v>
      </c>
      <c r="EJ15" t="s">
        <v>222</v>
      </c>
      <c r="EK15" t="s">
        <v>223</v>
      </c>
      <c r="EL15" t="s">
        <v>224</v>
      </c>
      <c r="EM15" t="s">
        <v>225</v>
      </c>
      <c r="EN15" t="s">
        <v>226</v>
      </c>
      <c r="EO15" t="s">
        <v>227</v>
      </c>
      <c r="EP15" t="s">
        <v>228</v>
      </c>
      <c r="EQ15" t="s">
        <v>229</v>
      </c>
      <c r="ER15" t="s">
        <v>230</v>
      </c>
      <c r="ES15" t="s">
        <v>231</v>
      </c>
      <c r="ET15" t="s">
        <v>232</v>
      </c>
      <c r="EU15" t="s">
        <v>233</v>
      </c>
      <c r="EV15" t="s">
        <v>234</v>
      </c>
      <c r="EW15" t="s">
        <v>235</v>
      </c>
      <c r="EX15" t="s">
        <v>236</v>
      </c>
      <c r="EY15" t="s">
        <v>237</v>
      </c>
      <c r="EZ15" t="s">
        <v>238</v>
      </c>
      <c r="FA15" t="s">
        <v>239</v>
      </c>
      <c r="FB15" t="s">
        <v>240</v>
      </c>
      <c r="FC15" t="s">
        <v>241</v>
      </c>
      <c r="FD15" t="s">
        <v>242</v>
      </c>
      <c r="FE15" t="s">
        <v>243</v>
      </c>
      <c r="FF15" t="s">
        <v>244</v>
      </c>
      <c r="FG15" t="s">
        <v>245</v>
      </c>
      <c r="FH15" t="s">
        <v>246</v>
      </c>
      <c r="FI15" t="s">
        <v>247</v>
      </c>
      <c r="FJ15" t="s">
        <v>248</v>
      </c>
      <c r="FK15" t="s">
        <v>249</v>
      </c>
      <c r="FL15" t="s">
        <v>250</v>
      </c>
      <c r="FM15" t="s">
        <v>251</v>
      </c>
      <c r="FN15" t="s">
        <v>252</v>
      </c>
      <c r="FO15" t="s">
        <v>253</v>
      </c>
      <c r="FP15" t="s">
        <v>254</v>
      </c>
      <c r="FQ15" t="s">
        <v>255</v>
      </c>
      <c r="FR15" t="s">
        <v>256</v>
      </c>
      <c r="FS15" t="s">
        <v>257</v>
      </c>
      <c r="FT15" t="s">
        <v>258</v>
      </c>
      <c r="FU15" t="s">
        <v>259</v>
      </c>
      <c r="FV15" t="s">
        <v>260</v>
      </c>
      <c r="FW15" t="s">
        <v>261</v>
      </c>
      <c r="FX15" t="s">
        <v>262</v>
      </c>
      <c r="FY15" t="s">
        <v>263</v>
      </c>
      <c r="FZ15" t="s">
        <v>264</v>
      </c>
      <c r="GA15" t="s">
        <v>265</v>
      </c>
      <c r="GB15" t="s">
        <v>266</v>
      </c>
      <c r="GC15" t="s">
        <v>267</v>
      </c>
      <c r="GD15" t="s">
        <v>268</v>
      </c>
      <c r="GE15" t="s">
        <v>269</v>
      </c>
      <c r="GF15" t="s">
        <v>270</v>
      </c>
      <c r="GG15" t="s">
        <v>271</v>
      </c>
      <c r="GH15" t="s">
        <v>272</v>
      </c>
      <c r="GI15" t="s">
        <v>273</v>
      </c>
      <c r="GJ15" t="s">
        <v>274</v>
      </c>
      <c r="GK15" t="s">
        <v>275</v>
      </c>
      <c r="GL15" t="s">
        <v>276</v>
      </c>
      <c r="GM15" t="s">
        <v>277</v>
      </c>
      <c r="GN15" t="s">
        <v>278</v>
      </c>
      <c r="GO15" t="s">
        <v>279</v>
      </c>
      <c r="GP15" t="s">
        <v>280</v>
      </c>
      <c r="GQ15" t="s">
        <v>281</v>
      </c>
      <c r="GR15" t="s">
        <v>282</v>
      </c>
      <c r="GS15" t="s">
        <v>283</v>
      </c>
      <c r="GT15" t="s">
        <v>284</v>
      </c>
      <c r="GU15" t="s">
        <v>285</v>
      </c>
      <c r="GV15" t="s">
        <v>286</v>
      </c>
      <c r="GW15" t="s">
        <v>287</v>
      </c>
      <c r="GX15" t="s">
        <v>288</v>
      </c>
      <c r="GY15" t="s">
        <v>289</v>
      </c>
      <c r="GZ15" t="s">
        <v>290</v>
      </c>
      <c r="HA15" t="s">
        <v>291</v>
      </c>
      <c r="HB15" t="s">
        <v>292</v>
      </c>
      <c r="HC15" t="s">
        <v>293</v>
      </c>
      <c r="HD15" t="s">
        <v>294</v>
      </c>
      <c r="HE15" t="s">
        <v>295</v>
      </c>
      <c r="HF15" t="s">
        <v>296</v>
      </c>
      <c r="HG15" t="s">
        <v>297</v>
      </c>
      <c r="HH15" t="s">
        <v>298</v>
      </c>
      <c r="HI15" t="s">
        <v>299</v>
      </c>
      <c r="HJ15" t="s">
        <v>300</v>
      </c>
      <c r="HK15" t="s">
        <v>301</v>
      </c>
      <c r="HL15" t="s">
        <v>302</v>
      </c>
      <c r="HM15" t="s">
        <v>303</v>
      </c>
      <c r="HN15" t="s">
        <v>304</v>
      </c>
      <c r="HO15" t="s">
        <v>305</v>
      </c>
      <c r="HP15" t="s">
        <v>306</v>
      </c>
      <c r="HQ15" t="s">
        <v>307</v>
      </c>
      <c r="HR15" t="s">
        <v>308</v>
      </c>
      <c r="HS15" t="s">
        <v>309</v>
      </c>
      <c r="HT15" t="s">
        <v>310</v>
      </c>
      <c r="HU15" t="s">
        <v>311</v>
      </c>
      <c r="HV15" t="s">
        <v>312</v>
      </c>
      <c r="HW15" t="s">
        <v>313</v>
      </c>
      <c r="HX15" t="s">
        <v>314</v>
      </c>
    </row>
    <row r="16" spans="1:232" x14ac:dyDescent="0.25">
      <c r="B16" t="s">
        <v>315</v>
      </c>
      <c r="C16" t="s">
        <v>315</v>
      </c>
      <c r="G16" t="s">
        <v>315</v>
      </c>
      <c r="H16" t="s">
        <v>316</v>
      </c>
      <c r="I16" t="s">
        <v>317</v>
      </c>
      <c r="J16" t="s">
        <v>318</v>
      </c>
      <c r="K16" t="s">
        <v>318</v>
      </c>
      <c r="L16" t="s">
        <v>177</v>
      </c>
      <c r="M16" t="s">
        <v>177</v>
      </c>
      <c r="N16" t="s">
        <v>316</v>
      </c>
      <c r="O16" t="s">
        <v>316</v>
      </c>
      <c r="P16" t="s">
        <v>316</v>
      </c>
      <c r="Q16" t="s">
        <v>316</v>
      </c>
      <c r="R16" t="s">
        <v>319</v>
      </c>
      <c r="S16" t="s">
        <v>320</v>
      </c>
      <c r="T16" t="s">
        <v>320</v>
      </c>
      <c r="U16" t="s">
        <v>321</v>
      </c>
      <c r="V16" t="s">
        <v>322</v>
      </c>
      <c r="W16" t="s">
        <v>321</v>
      </c>
      <c r="X16" t="s">
        <v>321</v>
      </c>
      <c r="Y16" t="s">
        <v>321</v>
      </c>
      <c r="Z16" t="s">
        <v>319</v>
      </c>
      <c r="AA16" t="s">
        <v>319</v>
      </c>
      <c r="AB16" t="s">
        <v>319</v>
      </c>
      <c r="AC16" t="s">
        <v>319</v>
      </c>
      <c r="AG16" t="s">
        <v>323</v>
      </c>
      <c r="AH16" t="s">
        <v>322</v>
      </c>
      <c r="AJ16" t="s">
        <v>322</v>
      </c>
      <c r="AK16" t="s">
        <v>323</v>
      </c>
      <c r="AQ16" t="s">
        <v>317</v>
      </c>
      <c r="AW16" t="s">
        <v>317</v>
      </c>
      <c r="AX16" t="s">
        <v>317</v>
      </c>
      <c r="AY16" t="s">
        <v>317</v>
      </c>
      <c r="BA16" t="s">
        <v>324</v>
      </c>
      <c r="BK16" t="s">
        <v>325</v>
      </c>
      <c r="BL16" t="s">
        <v>325</v>
      </c>
      <c r="BM16" t="s">
        <v>325</v>
      </c>
      <c r="BN16" t="s">
        <v>317</v>
      </c>
      <c r="BP16" t="s">
        <v>326</v>
      </c>
      <c r="BS16" t="s">
        <v>325</v>
      </c>
      <c r="BX16" t="s">
        <v>315</v>
      </c>
      <c r="BY16" t="s">
        <v>315</v>
      </c>
      <c r="BZ16" t="s">
        <v>315</v>
      </c>
      <c r="CA16" t="s">
        <v>315</v>
      </c>
      <c r="CB16" t="s">
        <v>317</v>
      </c>
      <c r="CC16" t="s">
        <v>317</v>
      </c>
      <c r="CE16" t="s">
        <v>327</v>
      </c>
      <c r="CF16" t="s">
        <v>328</v>
      </c>
      <c r="CI16" t="s">
        <v>315</v>
      </c>
      <c r="CJ16" t="s">
        <v>318</v>
      </c>
      <c r="CK16" t="s">
        <v>318</v>
      </c>
      <c r="CL16" t="s">
        <v>329</v>
      </c>
      <c r="CM16" t="s">
        <v>329</v>
      </c>
      <c r="CN16" t="s">
        <v>323</v>
      </c>
      <c r="CO16" t="s">
        <v>321</v>
      </c>
      <c r="CP16" t="s">
        <v>321</v>
      </c>
      <c r="CQ16" t="s">
        <v>320</v>
      </c>
      <c r="CR16" t="s">
        <v>320</v>
      </c>
      <c r="CS16" t="s">
        <v>320</v>
      </c>
      <c r="CT16" t="s">
        <v>320</v>
      </c>
      <c r="CU16" t="s">
        <v>320</v>
      </c>
      <c r="CV16" t="s">
        <v>330</v>
      </c>
      <c r="CW16" t="s">
        <v>317</v>
      </c>
      <c r="CX16" t="s">
        <v>317</v>
      </c>
      <c r="CY16" t="s">
        <v>318</v>
      </c>
      <c r="CZ16" t="s">
        <v>318</v>
      </c>
      <c r="DA16" t="s">
        <v>318</v>
      </c>
      <c r="DB16" t="s">
        <v>329</v>
      </c>
      <c r="DC16" t="s">
        <v>318</v>
      </c>
      <c r="DD16" t="s">
        <v>318</v>
      </c>
      <c r="DE16" t="s">
        <v>329</v>
      </c>
      <c r="DF16" t="s">
        <v>329</v>
      </c>
      <c r="DG16" t="s">
        <v>321</v>
      </c>
      <c r="DH16" t="s">
        <v>321</v>
      </c>
      <c r="DI16" t="s">
        <v>320</v>
      </c>
      <c r="DJ16" t="s">
        <v>320</v>
      </c>
      <c r="DK16" t="s">
        <v>317</v>
      </c>
      <c r="DP16" t="s">
        <v>317</v>
      </c>
      <c r="DS16" t="s">
        <v>320</v>
      </c>
      <c r="DT16" t="s">
        <v>320</v>
      </c>
      <c r="DU16" t="s">
        <v>320</v>
      </c>
      <c r="DV16" t="s">
        <v>320</v>
      </c>
      <c r="DW16" t="s">
        <v>320</v>
      </c>
      <c r="DX16" t="s">
        <v>317</v>
      </c>
      <c r="DY16" t="s">
        <v>317</v>
      </c>
      <c r="DZ16" t="s">
        <v>317</v>
      </c>
      <c r="EA16" t="s">
        <v>315</v>
      </c>
      <c r="EC16" t="s">
        <v>331</v>
      </c>
      <c r="ED16" t="s">
        <v>331</v>
      </c>
      <c r="EF16" t="s">
        <v>315</v>
      </c>
      <c r="EG16" t="s">
        <v>332</v>
      </c>
      <c r="EJ16" t="s">
        <v>333</v>
      </c>
      <c r="EK16" t="s">
        <v>334</v>
      </c>
      <c r="EL16" t="s">
        <v>333</v>
      </c>
      <c r="EM16" t="s">
        <v>334</v>
      </c>
      <c r="EN16" t="s">
        <v>322</v>
      </c>
      <c r="EO16" t="s">
        <v>322</v>
      </c>
      <c r="EP16" t="s">
        <v>317</v>
      </c>
      <c r="EQ16" t="s">
        <v>335</v>
      </c>
      <c r="ER16" t="s">
        <v>317</v>
      </c>
      <c r="ET16" t="s">
        <v>316</v>
      </c>
      <c r="EU16" t="s">
        <v>336</v>
      </c>
      <c r="EV16" t="s">
        <v>316</v>
      </c>
      <c r="FA16" t="s">
        <v>337</v>
      </c>
      <c r="FB16" t="s">
        <v>337</v>
      </c>
      <c r="FO16" t="s">
        <v>337</v>
      </c>
      <c r="FP16" t="s">
        <v>337</v>
      </c>
      <c r="FQ16" t="s">
        <v>338</v>
      </c>
      <c r="FR16" t="s">
        <v>338</v>
      </c>
      <c r="FS16" t="s">
        <v>320</v>
      </c>
      <c r="FT16" t="s">
        <v>320</v>
      </c>
      <c r="FU16" t="s">
        <v>322</v>
      </c>
      <c r="FV16" t="s">
        <v>320</v>
      </c>
      <c r="FW16" t="s">
        <v>329</v>
      </c>
      <c r="FX16" t="s">
        <v>322</v>
      </c>
      <c r="FY16" t="s">
        <v>322</v>
      </c>
      <c r="GA16" t="s">
        <v>337</v>
      </c>
      <c r="GB16" t="s">
        <v>337</v>
      </c>
      <c r="GC16" t="s">
        <v>337</v>
      </c>
      <c r="GD16" t="s">
        <v>337</v>
      </c>
      <c r="GE16" t="s">
        <v>337</v>
      </c>
      <c r="GF16" t="s">
        <v>337</v>
      </c>
      <c r="GG16" t="s">
        <v>337</v>
      </c>
      <c r="GH16" t="s">
        <v>339</v>
      </c>
      <c r="GI16" t="s">
        <v>339</v>
      </c>
      <c r="GJ16" t="s">
        <v>339</v>
      </c>
      <c r="GK16" t="s">
        <v>340</v>
      </c>
      <c r="GL16" t="s">
        <v>337</v>
      </c>
      <c r="GM16" t="s">
        <v>337</v>
      </c>
      <c r="GN16" t="s">
        <v>337</v>
      </c>
      <c r="GO16" t="s">
        <v>337</v>
      </c>
      <c r="GP16" t="s">
        <v>337</v>
      </c>
      <c r="GQ16" t="s">
        <v>337</v>
      </c>
      <c r="GR16" t="s">
        <v>337</v>
      </c>
      <c r="GS16" t="s">
        <v>337</v>
      </c>
      <c r="GT16" t="s">
        <v>337</v>
      </c>
      <c r="GU16" t="s">
        <v>337</v>
      </c>
      <c r="GV16" t="s">
        <v>337</v>
      </c>
      <c r="GW16" t="s">
        <v>337</v>
      </c>
      <c r="HD16" t="s">
        <v>337</v>
      </c>
      <c r="HE16" t="s">
        <v>322</v>
      </c>
      <c r="HF16" t="s">
        <v>322</v>
      </c>
      <c r="HG16" t="s">
        <v>333</v>
      </c>
      <c r="HH16" t="s">
        <v>334</v>
      </c>
      <c r="HJ16" t="s">
        <v>323</v>
      </c>
      <c r="HK16" t="s">
        <v>323</v>
      </c>
      <c r="HL16" t="s">
        <v>320</v>
      </c>
      <c r="HM16" t="s">
        <v>320</v>
      </c>
      <c r="HN16" t="s">
        <v>320</v>
      </c>
      <c r="HO16" t="s">
        <v>320</v>
      </c>
      <c r="HP16" t="s">
        <v>320</v>
      </c>
      <c r="HQ16" t="s">
        <v>322</v>
      </c>
      <c r="HR16" t="s">
        <v>322</v>
      </c>
      <c r="HS16" t="s">
        <v>322</v>
      </c>
      <c r="HT16" t="s">
        <v>320</v>
      </c>
      <c r="HU16" t="s">
        <v>318</v>
      </c>
      <c r="HV16" t="s">
        <v>329</v>
      </c>
      <c r="HW16" t="s">
        <v>322</v>
      </c>
      <c r="HX16" t="s">
        <v>322</v>
      </c>
    </row>
    <row r="17" spans="1:232" x14ac:dyDescent="0.25">
      <c r="A17">
        <v>1</v>
      </c>
      <c r="B17">
        <v>1566765551.5</v>
      </c>
      <c r="C17">
        <v>0</v>
      </c>
      <c r="D17" t="s">
        <v>341</v>
      </c>
      <c r="E17" t="s">
        <v>342</v>
      </c>
      <c r="G17">
        <v>1566765551.5</v>
      </c>
      <c r="H17">
        <f t="shared" ref="H17:H27" si="0">CN17*AI17*(CL17-CM17)/(100*CF17*(1000-AI17*CL17))</f>
        <v>2.2386299962189166E-3</v>
      </c>
      <c r="I17">
        <f t="shared" ref="I17:I27" si="1">CN17*AI17*(CK17-CJ17*(1000-AI17*CM17)/(1000-AI17*CL17))/(100*CF17)</f>
        <v>21.736772051470101</v>
      </c>
      <c r="J17">
        <f t="shared" ref="J17:J27" si="2">CJ17 - IF(AI17&gt;1, I17*CF17*100/(AK17*CV17), 0)</f>
        <v>372.93799999999999</v>
      </c>
      <c r="K17">
        <f t="shared" ref="K17:K27" si="3">((Q17-H17/2)*J17-I17)/(Q17+H17/2)</f>
        <v>62.655447709649266</v>
      </c>
      <c r="L17">
        <f t="shared" ref="L17:L27" si="4">K17*(CO17+CP17)/1000</f>
        <v>6.2507401783784937</v>
      </c>
      <c r="M17">
        <f t="shared" ref="M17:M27" si="5">(CJ17 - IF(AI17&gt;1, I17*CF17*100/(AK17*CV17), 0))*(CO17+CP17)/1000</f>
        <v>37.2056800463196</v>
      </c>
      <c r="N17">
        <f t="shared" ref="N17:N27" si="6">2/((1/P17-1/O17)+SIGN(P17)*SQRT((1/P17-1/O17)*(1/P17-1/O17) + 4*CG17/((CG17+1)*(CG17+1))*(2*1/P17*1/O17-1/O17*1/O17)))</f>
        <v>0.11743465644295034</v>
      </c>
      <c r="O17">
        <f t="shared" ref="O17:O27" si="7">AF17+AE17*CF17+AD17*CF17*CF17</f>
        <v>2.2555258531702256</v>
      </c>
      <c r="P17">
        <f t="shared" ref="P17:P27" si="8">H17*(1000-(1000*0.61365*EXP(17.502*T17/(240.97+T17))/(CO17+CP17)+CL17)/2)/(1000*0.61365*EXP(17.502*T17/(240.97+T17))/(CO17+CP17)-CL17)</f>
        <v>0.11414058720966497</v>
      </c>
      <c r="Q17">
        <f t="shared" ref="Q17:Q27" si="9">1/((CG17+1)/(N17/1.6)+1/(O17/1.37)) + CG17/((CG17+1)/(N17/1.6) + CG17/(O17/1.37))</f>
        <v>7.1626129688958526E-2</v>
      </c>
      <c r="R17">
        <f t="shared" ref="R17:R27" si="10">(CC17*CE17)</f>
        <v>321.4424538720076</v>
      </c>
      <c r="S17">
        <f t="shared" ref="S17:S27" si="11">(CQ17+(R17+2*0.95*0.0000000567*(((CQ17+$B$7)+273)^4-(CQ17+273)^4)-44100*H17)/(1.84*29.3*O17+8*0.95*0.0000000567*(CQ17+273)^3))</f>
        <v>25.842334713708929</v>
      </c>
      <c r="T17">
        <f t="shared" ref="T17:T27" si="12">($C$7*CR17+$D$7*CS17+$E$7*S17)</f>
        <v>26.996500000000001</v>
      </c>
      <c r="U17">
        <f t="shared" ref="U17:U27" si="13">0.61365*EXP(17.502*T17/(240.97+T17))</f>
        <v>3.578424013606254</v>
      </c>
      <c r="V17">
        <f t="shared" ref="V17:V27" si="14">(W17/X17*100)</f>
        <v>55.313172439217695</v>
      </c>
      <c r="W17">
        <f t="shared" ref="W17:W27" si="15">CL17*(CO17+CP17)/1000</f>
        <v>1.6732669436766601</v>
      </c>
      <c r="X17">
        <f t="shared" ref="X17:X27" si="16">0.61365*EXP(17.502*CQ17/(240.97+CQ17))</f>
        <v>3.0250786022359732</v>
      </c>
      <c r="Y17">
        <f t="shared" ref="Y17:Y27" si="17">(U17-CL17*(CO17+CP17)/1000)</f>
        <v>1.9051570699295939</v>
      </c>
      <c r="Z17">
        <f t="shared" ref="Z17:Z27" si="18">(-H17*44100)</f>
        <v>-98.723582833254227</v>
      </c>
      <c r="AA17">
        <f t="shared" ref="AA17:AA27" si="19">2*29.3*O17*0.92*(CQ17-T17)</f>
        <v>-344.11558473202103</v>
      </c>
      <c r="AB17">
        <f t="shared" ref="AB17:AB27" si="20">2*0.95*0.0000000567*(((CQ17+$B$7)+273)^4-(T17+273)^4)</f>
        <v>-32.461336596177929</v>
      </c>
      <c r="AC17">
        <f t="shared" ref="AC17:AC27" si="21">R17+AB17+Z17+AA17</f>
        <v>-153.8580502894456</v>
      </c>
      <c r="AD17">
        <v>-4.13326768021543E-2</v>
      </c>
      <c r="AE17">
        <v>4.6399550651778303E-2</v>
      </c>
      <c r="AF17">
        <v>3.4651049141371102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MAX(0,($B$13+$C$13*CV17)/(1+$D$13*CV17)*CO17/(CQ17+273)*$E$13)</f>
        <v>53207.995483129394</v>
      </c>
      <c r="AL17">
        <v>0</v>
      </c>
      <c r="AM17">
        <v>560.67588235294102</v>
      </c>
      <c r="AN17">
        <v>2927.61</v>
      </c>
      <c r="AO17">
        <f t="shared" ref="AO17:AO27" si="25">AN17-AM17</f>
        <v>2366.9341176470589</v>
      </c>
      <c r="AP17">
        <f t="shared" ref="AP17:AP27" si="26">AO17/AN17</f>
        <v>0.80848682633515356</v>
      </c>
      <c r="AQ17">
        <v>-1.0916802797921701</v>
      </c>
      <c r="AR17" t="s">
        <v>343</v>
      </c>
      <c r="AS17">
        <v>861.24041176470598</v>
      </c>
      <c r="AT17">
        <v>1010.34</v>
      </c>
      <c r="AU17">
        <f t="shared" ref="AU17:AU27" si="27">1-AS17/AT17</f>
        <v>0.14757367642109986</v>
      </c>
      <c r="AV17">
        <v>0.5</v>
      </c>
      <c r="AW17">
        <f t="shared" ref="AW17:AW27" si="28">CC17</f>
        <v>1681.2135004248241</v>
      </c>
      <c r="AX17">
        <f t="shared" ref="AX17:AX27" si="29">I17</f>
        <v>21.736772051470101</v>
      </c>
      <c r="AY17">
        <f t="shared" ref="AY17:AY27" si="30">AU17*AV17*AW17</f>
        <v>124.05142855323882</v>
      </c>
      <c r="AZ17">
        <f t="shared" ref="AZ17:AZ27" si="31">BE17/AT17</f>
        <v>0.39273907793416085</v>
      </c>
      <c r="BA17">
        <f t="shared" ref="BA17:BA27" si="32">(AX17-AQ17)/AW17</f>
        <v>1.357855639720581E-2</v>
      </c>
      <c r="BB17">
        <f t="shared" ref="BB17:BB27" si="33">(AN17-AT17)/AT17</f>
        <v>1.8976483164083378</v>
      </c>
      <c r="BC17" t="s">
        <v>344</v>
      </c>
      <c r="BD17">
        <v>613.54</v>
      </c>
      <c r="BE17">
        <f t="shared" ref="BE17:BE27" si="34">AT17-BD17</f>
        <v>396.80000000000007</v>
      </c>
      <c r="BF17">
        <f t="shared" ref="BF17:BF27" si="35">(AT17-AS17)/(AT17-BD17)</f>
        <v>0.37575501067362405</v>
      </c>
      <c r="BG17">
        <f t="shared" ref="BG17:BG27" si="36">(AN17-AT17)/(AN17-BD17)</f>
        <v>0.82852722692053393</v>
      </c>
      <c r="BH17">
        <f t="shared" ref="BH17:BH27" si="37">(AT17-AS17)/(AT17-AM17)</f>
        <v>0.33157991128018399</v>
      </c>
      <c r="BI17">
        <f t="shared" ref="BI17:BI27" si="38">(AN17-AT17)/(AN17-AM17)</f>
        <v>0.81002254591941725</v>
      </c>
      <c r="BJ17">
        <v>1772</v>
      </c>
      <c r="BK17">
        <v>300</v>
      </c>
      <c r="BL17">
        <v>300</v>
      </c>
      <c r="BM17">
        <v>300</v>
      </c>
      <c r="BN17">
        <v>10226.1</v>
      </c>
      <c r="BO17">
        <v>969.32799999999997</v>
      </c>
      <c r="BP17">
        <v>-6.8139000000000003E-3</v>
      </c>
      <c r="BQ17">
        <v>-3.07544</v>
      </c>
      <c r="BR17" t="s">
        <v>345</v>
      </c>
      <c r="BS17" t="s">
        <v>345</v>
      </c>
      <c r="BT17" t="s">
        <v>345</v>
      </c>
      <c r="BU17" t="s">
        <v>345</v>
      </c>
      <c r="BV17" t="s">
        <v>345</v>
      </c>
      <c r="BW17" t="s">
        <v>345</v>
      </c>
      <c r="BX17" t="s">
        <v>345</v>
      </c>
      <c r="BY17" t="s">
        <v>345</v>
      </c>
      <c r="BZ17" t="s">
        <v>345</v>
      </c>
      <c r="CA17" t="s">
        <v>345</v>
      </c>
      <c r="CB17">
        <f t="shared" ref="CB17:CB27" si="39">$B$11*CW17+$C$11*CX17+$F$11*DK17</f>
        <v>2000.02</v>
      </c>
      <c r="CC17">
        <f t="shared" ref="CC17:CC27" si="40">CB17*CD17</f>
        <v>1681.2135004248241</v>
      </c>
      <c r="CD17">
        <f t="shared" ref="CD17:CD27" si="41">($B$11*$D$9+$C$11*$D$9+$F$11*((DX17+DP17)/MAX(DX17+DP17+DY17, 0.1)*$I$9+DY17/MAX(DX17+DP17+DY17, 0.1)*$J$9))/($B$11+$C$11+$F$11)</f>
        <v>0.84059834422896984</v>
      </c>
      <c r="CE17">
        <f t="shared" ref="CE17:CE27" si="42">($B$11*$K$9+$C$11*$K$9+$F$11*((DX17+DP17)/MAX(DX17+DP17+DY17, 0.1)*$P$9+DY17/MAX(DX17+DP17+DY17, 0.1)*$Q$9))/($B$11+$C$11+$F$11)</f>
        <v>0.19119668845793983</v>
      </c>
      <c r="CF17">
        <v>6</v>
      </c>
      <c r="CG17">
        <v>0.5</v>
      </c>
      <c r="CH17" t="s">
        <v>346</v>
      </c>
      <c r="CI17">
        <v>1566765551.5</v>
      </c>
      <c r="CJ17">
        <v>372.93799999999999</v>
      </c>
      <c r="CK17">
        <v>400.02499999999998</v>
      </c>
      <c r="CL17">
        <v>16.772300000000001</v>
      </c>
      <c r="CM17">
        <v>14.1309</v>
      </c>
      <c r="CN17">
        <v>499.98099999999999</v>
      </c>
      <c r="CO17">
        <v>99.663799999999995</v>
      </c>
      <c r="CP17">
        <v>9.9914199999999995E-2</v>
      </c>
      <c r="CQ17">
        <v>24.166599999999999</v>
      </c>
      <c r="CR17">
        <v>26.996500000000001</v>
      </c>
      <c r="CS17">
        <v>999.9</v>
      </c>
      <c r="CT17">
        <v>0</v>
      </c>
      <c r="CU17">
        <v>0</v>
      </c>
      <c r="CV17">
        <v>10001.200000000001</v>
      </c>
      <c r="CW17">
        <v>0</v>
      </c>
      <c r="CX17">
        <v>1321.84</v>
      </c>
      <c r="CY17">
        <v>-27.087700000000002</v>
      </c>
      <c r="CZ17">
        <v>379.29899999999998</v>
      </c>
      <c r="DA17">
        <v>405.75900000000001</v>
      </c>
      <c r="DB17">
        <v>2.64134</v>
      </c>
      <c r="DC17">
        <v>376.53199999999998</v>
      </c>
      <c r="DD17">
        <v>400.02499999999998</v>
      </c>
      <c r="DE17">
        <v>16.997299999999999</v>
      </c>
      <c r="DF17">
        <v>14.1309</v>
      </c>
      <c r="DG17">
        <v>1.6715899999999999</v>
      </c>
      <c r="DH17">
        <v>1.4083399999999999</v>
      </c>
      <c r="DI17">
        <v>14.6351</v>
      </c>
      <c r="DJ17">
        <v>12.0077</v>
      </c>
      <c r="DK17">
        <v>2000.02</v>
      </c>
      <c r="DL17">
        <v>0.98000399999999999</v>
      </c>
      <c r="DM17">
        <v>1.9996400000000001E-2</v>
      </c>
      <c r="DN17">
        <v>0</v>
      </c>
      <c r="DO17">
        <v>860.84199999999998</v>
      </c>
      <c r="DP17">
        <v>4.9992900000000002</v>
      </c>
      <c r="DQ17">
        <v>20871.2</v>
      </c>
      <c r="DR17">
        <v>17314.599999999999</v>
      </c>
      <c r="DS17">
        <v>46.686999999999998</v>
      </c>
      <c r="DT17">
        <v>47.375</v>
      </c>
      <c r="DU17">
        <v>47.375</v>
      </c>
      <c r="DV17">
        <v>46.811999999999998</v>
      </c>
      <c r="DW17">
        <v>48.311999999999998</v>
      </c>
      <c r="DX17">
        <v>1955.13</v>
      </c>
      <c r="DY17">
        <v>39.89</v>
      </c>
      <c r="DZ17">
        <v>0</v>
      </c>
      <c r="EA17">
        <v>1486.7000000476801</v>
      </c>
      <c r="EB17">
        <v>861.24041176470598</v>
      </c>
      <c r="EC17">
        <v>-2.8718137015761598</v>
      </c>
      <c r="ED17">
        <v>-35.416670691940901</v>
      </c>
      <c r="EE17">
        <v>20884.7705882353</v>
      </c>
      <c r="EF17">
        <v>10</v>
      </c>
      <c r="EG17">
        <v>1566765519</v>
      </c>
      <c r="EH17" t="s">
        <v>347</v>
      </c>
      <c r="EI17">
        <v>99</v>
      </c>
      <c r="EJ17">
        <v>-3.5939999999999999</v>
      </c>
      <c r="EK17">
        <v>-0.22500000000000001</v>
      </c>
      <c r="EL17">
        <v>400</v>
      </c>
      <c r="EM17">
        <v>14</v>
      </c>
      <c r="EN17">
        <v>0.13</v>
      </c>
      <c r="EO17">
        <v>0.03</v>
      </c>
      <c r="EP17">
        <v>21.7855808339311</v>
      </c>
      <c r="EQ17">
        <v>-4.6790357570784799E-2</v>
      </c>
      <c r="ER17">
        <v>4.8951547857089397E-2</v>
      </c>
      <c r="ES17">
        <v>1</v>
      </c>
      <c r="ET17">
        <v>0.115768101516041</v>
      </c>
      <c r="EU17">
        <v>6.7963513346147803E-3</v>
      </c>
      <c r="EV17">
        <v>9.5998513379290699E-4</v>
      </c>
      <c r="EW17">
        <v>1</v>
      </c>
      <c r="EX17">
        <v>2</v>
      </c>
      <c r="EY17">
        <v>2</v>
      </c>
      <c r="EZ17" t="s">
        <v>348</v>
      </c>
      <c r="FA17">
        <v>2.9327999999999999</v>
      </c>
      <c r="FB17">
        <v>2.6374599999999999</v>
      </c>
      <c r="FC17">
        <v>8.5665099999999994E-2</v>
      </c>
      <c r="FD17">
        <v>9.1169899999999998E-2</v>
      </c>
      <c r="FE17">
        <v>8.4440000000000001E-2</v>
      </c>
      <c r="FF17">
        <v>7.4684100000000003E-2</v>
      </c>
      <c r="FG17">
        <v>32529.3</v>
      </c>
      <c r="FH17">
        <v>28332.799999999999</v>
      </c>
      <c r="FI17">
        <v>30944.9</v>
      </c>
      <c r="FJ17">
        <v>27336.2</v>
      </c>
      <c r="FK17">
        <v>39735</v>
      </c>
      <c r="FL17">
        <v>38245.699999999997</v>
      </c>
      <c r="FM17">
        <v>43431.3</v>
      </c>
      <c r="FN17">
        <v>42210.6</v>
      </c>
      <c r="FO17">
        <v>1.9736</v>
      </c>
      <c r="FP17">
        <v>1.8794299999999999</v>
      </c>
      <c r="FQ17">
        <v>7.7970300000000006E-2</v>
      </c>
      <c r="FR17">
        <v>0</v>
      </c>
      <c r="FS17">
        <v>25.72</v>
      </c>
      <c r="FT17">
        <v>999.9</v>
      </c>
      <c r="FU17">
        <v>40.482999999999997</v>
      </c>
      <c r="FV17">
        <v>33.354999999999997</v>
      </c>
      <c r="FW17">
        <v>20.934899999999999</v>
      </c>
      <c r="FX17">
        <v>59.997300000000003</v>
      </c>
      <c r="FY17">
        <v>39.250799999999998</v>
      </c>
      <c r="FZ17">
        <v>1</v>
      </c>
      <c r="GA17">
        <v>0.25530700000000001</v>
      </c>
      <c r="GB17">
        <v>4.8732100000000003</v>
      </c>
      <c r="GC17">
        <v>20.292000000000002</v>
      </c>
      <c r="GD17">
        <v>5.2398999999999996</v>
      </c>
      <c r="GE17">
        <v>12.069699999999999</v>
      </c>
      <c r="GF17">
        <v>4.9711999999999996</v>
      </c>
      <c r="GG17">
        <v>3.2902999999999998</v>
      </c>
      <c r="GH17">
        <v>9999</v>
      </c>
      <c r="GI17">
        <v>9999</v>
      </c>
      <c r="GJ17">
        <v>9999</v>
      </c>
      <c r="GK17">
        <v>454.6</v>
      </c>
      <c r="GL17">
        <v>1.88689</v>
      </c>
      <c r="GM17">
        <v>1.8829499999999999</v>
      </c>
      <c r="GN17">
        <v>1.8815</v>
      </c>
      <c r="GO17">
        <v>1.8821699999999999</v>
      </c>
      <c r="GP17">
        <v>1.87751</v>
      </c>
      <c r="GQ17">
        <v>1.8794299999999999</v>
      </c>
      <c r="GR17">
        <v>1.8788100000000001</v>
      </c>
      <c r="GS17">
        <v>1.8858200000000001</v>
      </c>
      <c r="GT17" t="s">
        <v>349</v>
      </c>
      <c r="GU17" t="s">
        <v>19</v>
      </c>
      <c r="GV17" t="s">
        <v>19</v>
      </c>
      <c r="GW17" t="s">
        <v>19</v>
      </c>
      <c r="GX17" t="s">
        <v>350</v>
      </c>
      <c r="GY17" t="s">
        <v>351</v>
      </c>
      <c r="GZ17" t="s">
        <v>352</v>
      </c>
      <c r="HA17" t="s">
        <v>352</v>
      </c>
      <c r="HB17" t="s">
        <v>352</v>
      </c>
      <c r="HC17" t="s">
        <v>352</v>
      </c>
      <c r="HD17">
        <v>0</v>
      </c>
      <c r="HE17">
        <v>100</v>
      </c>
      <c r="HF17">
        <v>100</v>
      </c>
      <c r="HG17">
        <v>-3.5939999999999999</v>
      </c>
      <c r="HH17">
        <v>-0.22500000000000001</v>
      </c>
      <c r="HI17">
        <v>2</v>
      </c>
      <c r="HJ17">
        <v>519.63400000000001</v>
      </c>
      <c r="HK17">
        <v>518.21400000000006</v>
      </c>
      <c r="HL17">
        <v>18.590299999999999</v>
      </c>
      <c r="HM17">
        <v>30.5548</v>
      </c>
      <c r="HN17">
        <v>30</v>
      </c>
      <c r="HO17">
        <v>30.5641</v>
      </c>
      <c r="HP17">
        <v>30.615500000000001</v>
      </c>
      <c r="HQ17">
        <v>19.446400000000001</v>
      </c>
      <c r="HR17">
        <v>36.7941</v>
      </c>
      <c r="HS17">
        <v>7.0934400000000002</v>
      </c>
      <c r="HT17">
        <v>18.590699999999998</v>
      </c>
      <c r="HU17">
        <v>400</v>
      </c>
      <c r="HV17">
        <v>14.064299999999999</v>
      </c>
      <c r="HW17">
        <v>100.431</v>
      </c>
      <c r="HX17">
        <v>101.661</v>
      </c>
    </row>
    <row r="18" spans="1:232" x14ac:dyDescent="0.25">
      <c r="A18">
        <v>2</v>
      </c>
      <c r="B18">
        <v>1566765639</v>
      </c>
      <c r="C18">
        <v>87.5</v>
      </c>
      <c r="D18" t="s">
        <v>353</v>
      </c>
      <c r="E18" t="s">
        <v>354</v>
      </c>
      <c r="G18">
        <v>1566765639</v>
      </c>
      <c r="H18">
        <f t="shared" si="0"/>
        <v>2.1410078567852741E-3</v>
      </c>
      <c r="I18">
        <f t="shared" si="1"/>
        <v>17.710665875268251</v>
      </c>
      <c r="J18">
        <f t="shared" si="2"/>
        <v>278.02699999999999</v>
      </c>
      <c r="K18">
        <f t="shared" si="3"/>
        <v>14.652915502037244</v>
      </c>
      <c r="L18">
        <f t="shared" si="4"/>
        <v>1.4618362608521047</v>
      </c>
      <c r="M18">
        <f t="shared" si="5"/>
        <v>27.737138731157003</v>
      </c>
      <c r="N18">
        <f t="shared" si="6"/>
        <v>0.11208117235952732</v>
      </c>
      <c r="O18">
        <f t="shared" si="7"/>
        <v>2.2539093832954356</v>
      </c>
      <c r="P18">
        <f t="shared" si="8"/>
        <v>0.10907436030439839</v>
      </c>
      <c r="Q18">
        <f t="shared" si="9"/>
        <v>6.8434906604162224E-2</v>
      </c>
      <c r="R18">
        <f t="shared" si="10"/>
        <v>321.43128192215937</v>
      </c>
      <c r="S18">
        <f t="shared" si="11"/>
        <v>25.909114080034641</v>
      </c>
      <c r="T18">
        <f t="shared" si="12"/>
        <v>27.053699999999999</v>
      </c>
      <c r="U18">
        <f t="shared" si="13"/>
        <v>3.5904636773215679</v>
      </c>
      <c r="V18">
        <f t="shared" si="14"/>
        <v>55.555551473712583</v>
      </c>
      <c r="W18">
        <f t="shared" si="15"/>
        <v>1.6839696619845002</v>
      </c>
      <c r="X18">
        <f t="shared" si="16"/>
        <v>3.0311456142799882</v>
      </c>
      <c r="Y18">
        <f t="shared" si="17"/>
        <v>1.9064940153370677</v>
      </c>
      <c r="Z18">
        <f t="shared" si="18"/>
        <v>-94.418446484230586</v>
      </c>
      <c r="AA18">
        <f t="shared" si="19"/>
        <v>-346.7609708377243</v>
      </c>
      <c r="AB18">
        <f t="shared" si="20"/>
        <v>-32.749256201441376</v>
      </c>
      <c r="AC18">
        <f t="shared" si="21"/>
        <v>-152.49739160123687</v>
      </c>
      <c r="AD18">
        <v>-4.1289076361766097E-2</v>
      </c>
      <c r="AE18">
        <v>4.6350605337834097E-2</v>
      </c>
      <c r="AF18">
        <v>3.4622125002920101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53148.188498603355</v>
      </c>
      <c r="AL18">
        <v>0</v>
      </c>
      <c r="AM18">
        <v>560.67588235294102</v>
      </c>
      <c r="AN18">
        <v>2927.61</v>
      </c>
      <c r="AO18">
        <f t="shared" si="25"/>
        <v>2366.9341176470589</v>
      </c>
      <c r="AP18">
        <f t="shared" si="26"/>
        <v>0.80848682633515356</v>
      </c>
      <c r="AQ18">
        <v>-1.0916802797921701</v>
      </c>
      <c r="AR18" t="s">
        <v>355</v>
      </c>
      <c r="AS18">
        <v>856.100470588235</v>
      </c>
      <c r="AT18">
        <v>977.07299999999998</v>
      </c>
      <c r="AU18">
        <f t="shared" si="27"/>
        <v>0.12381114759262102</v>
      </c>
      <c r="AV18">
        <v>0.5</v>
      </c>
      <c r="AW18">
        <f t="shared" si="28"/>
        <v>1681.1547004248391</v>
      </c>
      <c r="AX18">
        <f t="shared" si="29"/>
        <v>17.710665875268251</v>
      </c>
      <c r="AY18">
        <f t="shared" si="30"/>
        <v>104.07284637016417</v>
      </c>
      <c r="AZ18">
        <f t="shared" si="31"/>
        <v>0.37065091349366941</v>
      </c>
      <c r="BA18">
        <f t="shared" si="32"/>
        <v>1.1184185578108272E-2</v>
      </c>
      <c r="BB18">
        <f t="shared" si="33"/>
        <v>1.9963063148812834</v>
      </c>
      <c r="BC18" t="s">
        <v>356</v>
      </c>
      <c r="BD18">
        <v>614.91999999999996</v>
      </c>
      <c r="BE18">
        <f t="shared" si="34"/>
        <v>362.15300000000002</v>
      </c>
      <c r="BF18">
        <f t="shared" si="35"/>
        <v>0.33403707662718513</v>
      </c>
      <c r="BG18">
        <f t="shared" si="36"/>
        <v>0.8434061633854949</v>
      </c>
      <c r="BH18">
        <f t="shared" si="37"/>
        <v>0.29052201440621434</v>
      </c>
      <c r="BI18">
        <f t="shared" si="38"/>
        <v>0.82407743648522247</v>
      </c>
      <c r="BJ18">
        <v>1774</v>
      </c>
      <c r="BK18">
        <v>300</v>
      </c>
      <c r="BL18">
        <v>300</v>
      </c>
      <c r="BM18">
        <v>300</v>
      </c>
      <c r="BN18">
        <v>10225.4</v>
      </c>
      <c r="BO18">
        <v>945.91899999999998</v>
      </c>
      <c r="BP18">
        <v>-6.81322E-3</v>
      </c>
      <c r="BQ18">
        <v>-2.15985</v>
      </c>
      <c r="BR18" t="s">
        <v>345</v>
      </c>
      <c r="BS18" t="s">
        <v>345</v>
      </c>
      <c r="BT18" t="s">
        <v>345</v>
      </c>
      <c r="BU18" t="s">
        <v>345</v>
      </c>
      <c r="BV18" t="s">
        <v>345</v>
      </c>
      <c r="BW18" t="s">
        <v>345</v>
      </c>
      <c r="BX18" t="s">
        <v>345</v>
      </c>
      <c r="BY18" t="s">
        <v>345</v>
      </c>
      <c r="BZ18" t="s">
        <v>345</v>
      </c>
      <c r="CA18" t="s">
        <v>345</v>
      </c>
      <c r="CB18">
        <f t="shared" si="39"/>
        <v>1999.95</v>
      </c>
      <c r="CC18">
        <f t="shared" si="40"/>
        <v>1681.1547004248391</v>
      </c>
      <c r="CD18">
        <f t="shared" si="41"/>
        <v>0.84059836517154884</v>
      </c>
      <c r="CE18">
        <f t="shared" si="42"/>
        <v>0.19119673034309784</v>
      </c>
      <c r="CF18">
        <v>6</v>
      </c>
      <c r="CG18">
        <v>0.5</v>
      </c>
      <c r="CH18" t="s">
        <v>346</v>
      </c>
      <c r="CI18">
        <v>1566765639</v>
      </c>
      <c r="CJ18">
        <v>278.02699999999999</v>
      </c>
      <c r="CK18">
        <v>299.99200000000002</v>
      </c>
      <c r="CL18">
        <v>16.8795</v>
      </c>
      <c r="CM18">
        <v>14.353899999999999</v>
      </c>
      <c r="CN18">
        <v>500.048</v>
      </c>
      <c r="CO18">
        <v>99.664100000000005</v>
      </c>
      <c r="CP18">
        <v>0.100091</v>
      </c>
      <c r="CQ18">
        <v>24.2</v>
      </c>
      <c r="CR18">
        <v>27.053699999999999</v>
      </c>
      <c r="CS18">
        <v>999.9</v>
      </c>
      <c r="CT18">
        <v>0</v>
      </c>
      <c r="CU18">
        <v>0</v>
      </c>
      <c r="CV18">
        <v>9990.6200000000008</v>
      </c>
      <c r="CW18">
        <v>0</v>
      </c>
      <c r="CX18">
        <v>1306.1600000000001</v>
      </c>
      <c r="CY18">
        <v>-21.9648</v>
      </c>
      <c r="CZ18">
        <v>282.8</v>
      </c>
      <c r="DA18">
        <v>304.36099999999999</v>
      </c>
      <c r="DB18">
        <v>2.5255200000000002</v>
      </c>
      <c r="DC18">
        <v>281.48200000000003</v>
      </c>
      <c r="DD18">
        <v>299.99200000000002</v>
      </c>
      <c r="DE18">
        <v>17.105499999999999</v>
      </c>
      <c r="DF18">
        <v>14.353899999999999</v>
      </c>
      <c r="DG18">
        <v>1.68228</v>
      </c>
      <c r="DH18">
        <v>1.4305699999999999</v>
      </c>
      <c r="DI18">
        <v>14.7338</v>
      </c>
      <c r="DJ18">
        <v>12.2456</v>
      </c>
      <c r="DK18">
        <v>1999.95</v>
      </c>
      <c r="DL18">
        <v>0.98000399999999999</v>
      </c>
      <c r="DM18">
        <v>1.9996400000000001E-2</v>
      </c>
      <c r="DN18">
        <v>0</v>
      </c>
      <c r="DO18">
        <v>855.91800000000001</v>
      </c>
      <c r="DP18">
        <v>4.9992900000000002</v>
      </c>
      <c r="DQ18">
        <v>20787.7</v>
      </c>
      <c r="DR18">
        <v>17314</v>
      </c>
      <c r="DS18">
        <v>46.75</v>
      </c>
      <c r="DT18">
        <v>47.375</v>
      </c>
      <c r="DU18">
        <v>47.436999999999998</v>
      </c>
      <c r="DV18">
        <v>47.061999999999998</v>
      </c>
      <c r="DW18">
        <v>48.375</v>
      </c>
      <c r="DX18">
        <v>1955.06</v>
      </c>
      <c r="DY18">
        <v>39.89</v>
      </c>
      <c r="DZ18">
        <v>0</v>
      </c>
      <c r="EA18">
        <v>87.100000143051105</v>
      </c>
      <c r="EB18">
        <v>856.100470588235</v>
      </c>
      <c r="EC18">
        <v>-4.7007352986426598</v>
      </c>
      <c r="ED18">
        <v>612.76960179173</v>
      </c>
      <c r="EE18">
        <v>20741.676470588201</v>
      </c>
      <c r="EF18">
        <v>10</v>
      </c>
      <c r="EG18">
        <v>1566765611</v>
      </c>
      <c r="EH18" t="s">
        <v>357</v>
      </c>
      <c r="EI18">
        <v>100</v>
      </c>
      <c r="EJ18">
        <v>-3.4550000000000001</v>
      </c>
      <c r="EK18">
        <v>-0.22600000000000001</v>
      </c>
      <c r="EL18">
        <v>300</v>
      </c>
      <c r="EM18">
        <v>14</v>
      </c>
      <c r="EN18">
        <v>0.13</v>
      </c>
      <c r="EO18">
        <v>0.05</v>
      </c>
      <c r="EP18">
        <v>17.6749327947878</v>
      </c>
      <c r="EQ18">
        <v>-8.6414405527357706E-3</v>
      </c>
      <c r="ER18">
        <v>3.2264159068716103E-2</v>
      </c>
      <c r="ES18">
        <v>1</v>
      </c>
      <c r="ET18">
        <v>0.104716459556983</v>
      </c>
      <c r="EU18">
        <v>5.4966572929689601E-2</v>
      </c>
      <c r="EV18">
        <v>5.90541148083004E-3</v>
      </c>
      <c r="EW18">
        <v>1</v>
      </c>
      <c r="EX18">
        <v>2</v>
      </c>
      <c r="EY18">
        <v>2</v>
      </c>
      <c r="EZ18" t="s">
        <v>348</v>
      </c>
      <c r="FA18">
        <v>2.9329700000000001</v>
      </c>
      <c r="FB18">
        <v>2.6376400000000002</v>
      </c>
      <c r="FC18">
        <v>6.7792699999999997E-2</v>
      </c>
      <c r="FD18">
        <v>7.2594199999999998E-2</v>
      </c>
      <c r="FE18">
        <v>8.4832400000000002E-2</v>
      </c>
      <c r="FF18">
        <v>7.5552999999999995E-2</v>
      </c>
      <c r="FG18">
        <v>33163.1</v>
      </c>
      <c r="FH18">
        <v>28910.9</v>
      </c>
      <c r="FI18">
        <v>30943</v>
      </c>
      <c r="FJ18">
        <v>27335.4</v>
      </c>
      <c r="FK18">
        <v>39713.9</v>
      </c>
      <c r="FL18">
        <v>38206.800000000003</v>
      </c>
      <c r="FM18">
        <v>43429.3</v>
      </c>
      <c r="FN18">
        <v>42209.599999999999</v>
      </c>
      <c r="FO18">
        <v>1.9736199999999999</v>
      </c>
      <c r="FP18">
        <v>1.8786</v>
      </c>
      <c r="FQ18">
        <v>8.1799899999999995E-2</v>
      </c>
      <c r="FR18">
        <v>0</v>
      </c>
      <c r="FS18">
        <v>25.714600000000001</v>
      </c>
      <c r="FT18">
        <v>999.9</v>
      </c>
      <c r="FU18">
        <v>40.331000000000003</v>
      </c>
      <c r="FV18">
        <v>33.405000000000001</v>
      </c>
      <c r="FW18">
        <v>20.913699999999999</v>
      </c>
      <c r="FX18">
        <v>60.287300000000002</v>
      </c>
      <c r="FY18">
        <v>39.006399999999999</v>
      </c>
      <c r="FZ18">
        <v>1</v>
      </c>
      <c r="GA18">
        <v>0.26047799999999999</v>
      </c>
      <c r="GB18">
        <v>5.8696299999999999</v>
      </c>
      <c r="GC18">
        <v>20.258299999999998</v>
      </c>
      <c r="GD18">
        <v>5.2386999999999997</v>
      </c>
      <c r="GE18">
        <v>12.069699999999999</v>
      </c>
      <c r="GF18">
        <v>4.9714499999999999</v>
      </c>
      <c r="GG18">
        <v>3.2901799999999999</v>
      </c>
      <c r="GH18">
        <v>9999</v>
      </c>
      <c r="GI18">
        <v>9999</v>
      </c>
      <c r="GJ18">
        <v>9999</v>
      </c>
      <c r="GK18">
        <v>454.6</v>
      </c>
      <c r="GL18">
        <v>1.8869</v>
      </c>
      <c r="GM18">
        <v>1.8829499999999999</v>
      </c>
      <c r="GN18">
        <v>1.8814900000000001</v>
      </c>
      <c r="GO18">
        <v>1.8821699999999999</v>
      </c>
      <c r="GP18">
        <v>1.87748</v>
      </c>
      <c r="GQ18">
        <v>1.8794299999999999</v>
      </c>
      <c r="GR18">
        <v>1.8788100000000001</v>
      </c>
      <c r="GS18">
        <v>1.8857999999999999</v>
      </c>
      <c r="GT18" t="s">
        <v>349</v>
      </c>
      <c r="GU18" t="s">
        <v>19</v>
      </c>
      <c r="GV18" t="s">
        <v>19</v>
      </c>
      <c r="GW18" t="s">
        <v>19</v>
      </c>
      <c r="GX18" t="s">
        <v>350</v>
      </c>
      <c r="GY18" t="s">
        <v>351</v>
      </c>
      <c r="GZ18" t="s">
        <v>352</v>
      </c>
      <c r="HA18" t="s">
        <v>352</v>
      </c>
      <c r="HB18" t="s">
        <v>352</v>
      </c>
      <c r="HC18" t="s">
        <v>352</v>
      </c>
      <c r="HD18">
        <v>0</v>
      </c>
      <c r="HE18">
        <v>100</v>
      </c>
      <c r="HF18">
        <v>100</v>
      </c>
      <c r="HG18">
        <v>-3.4550000000000001</v>
      </c>
      <c r="HH18">
        <v>-0.22600000000000001</v>
      </c>
      <c r="HI18">
        <v>2</v>
      </c>
      <c r="HJ18">
        <v>519.73599999999999</v>
      </c>
      <c r="HK18">
        <v>517.71600000000001</v>
      </c>
      <c r="HL18">
        <v>18.168800000000001</v>
      </c>
      <c r="HM18">
        <v>30.560099999999998</v>
      </c>
      <c r="HN18">
        <v>30</v>
      </c>
      <c r="HO18">
        <v>30.5747</v>
      </c>
      <c r="HP18">
        <v>30.626000000000001</v>
      </c>
      <c r="HQ18">
        <v>15.536099999999999</v>
      </c>
      <c r="HR18">
        <v>35.500999999999998</v>
      </c>
      <c r="HS18">
        <v>5.2052899999999998</v>
      </c>
      <c r="HT18">
        <v>18.130500000000001</v>
      </c>
      <c r="HU18">
        <v>300</v>
      </c>
      <c r="HV18">
        <v>14.244400000000001</v>
      </c>
      <c r="HW18">
        <v>100.426</v>
      </c>
      <c r="HX18">
        <v>101.658</v>
      </c>
    </row>
    <row r="19" spans="1:232" x14ac:dyDescent="0.25">
      <c r="A19">
        <v>3</v>
      </c>
      <c r="B19">
        <v>1566765759.5</v>
      </c>
      <c r="C19">
        <v>208</v>
      </c>
      <c r="D19" t="s">
        <v>358</v>
      </c>
      <c r="E19" t="s">
        <v>359</v>
      </c>
      <c r="G19">
        <v>1566765759.5</v>
      </c>
      <c r="H19">
        <f t="shared" si="0"/>
        <v>2.9463169833357393E-3</v>
      </c>
      <c r="I19">
        <f t="shared" si="1"/>
        <v>14.643123636975446</v>
      </c>
      <c r="J19">
        <f t="shared" si="2"/>
        <v>181.81299999999999</v>
      </c>
      <c r="K19">
        <f t="shared" si="3"/>
        <v>27.656487636603554</v>
      </c>
      <c r="L19">
        <f t="shared" si="4"/>
        <v>2.7590770097086046</v>
      </c>
      <c r="M19">
        <f t="shared" si="5"/>
        <v>18.138097467670899</v>
      </c>
      <c r="N19">
        <f t="shared" si="6"/>
        <v>0.16042584509586708</v>
      </c>
      <c r="O19">
        <f t="shared" si="7"/>
        <v>2.2535966315811065</v>
      </c>
      <c r="P19">
        <f t="shared" si="8"/>
        <v>0.15434068349568228</v>
      </c>
      <c r="Q19">
        <f t="shared" si="9"/>
        <v>9.6990423318520952E-2</v>
      </c>
      <c r="R19">
        <f t="shared" si="10"/>
        <v>321.44883784335099</v>
      </c>
      <c r="S19">
        <f t="shared" si="11"/>
        <v>25.761305579791518</v>
      </c>
      <c r="T19">
        <f t="shared" si="12"/>
        <v>26.843599999999999</v>
      </c>
      <c r="U19">
        <f t="shared" si="13"/>
        <v>3.5464139097635292</v>
      </c>
      <c r="V19">
        <f t="shared" si="14"/>
        <v>55.421667815842177</v>
      </c>
      <c r="W19">
        <f t="shared" si="15"/>
        <v>1.6919799291659301</v>
      </c>
      <c r="X19">
        <f t="shared" si="16"/>
        <v>3.0529213498015317</v>
      </c>
      <c r="Y19">
        <f t="shared" si="17"/>
        <v>1.8544339805975991</v>
      </c>
      <c r="Z19">
        <f t="shared" si="18"/>
        <v>-129.9325789651061</v>
      </c>
      <c r="AA19">
        <f t="shared" si="19"/>
        <v>-306.67995482326472</v>
      </c>
      <c r="AB19">
        <f t="shared" si="20"/>
        <v>-28.954552668292813</v>
      </c>
      <c r="AC19">
        <f t="shared" si="21"/>
        <v>-144.11824861331266</v>
      </c>
      <c r="AD19">
        <v>-4.1280643907184403E-2</v>
      </c>
      <c r="AE19">
        <v>4.6341139168842499E-2</v>
      </c>
      <c r="AF19">
        <v>3.4616529772266902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53116.398654204502</v>
      </c>
      <c r="AL19">
        <v>0</v>
      </c>
      <c r="AM19">
        <v>560.67588235294102</v>
      </c>
      <c r="AN19">
        <v>2927.61</v>
      </c>
      <c r="AO19">
        <f t="shared" si="25"/>
        <v>2366.9341176470589</v>
      </c>
      <c r="AP19">
        <f t="shared" si="26"/>
        <v>0.80848682633515356</v>
      </c>
      <c r="AQ19">
        <v>-1.0916802797921701</v>
      </c>
      <c r="AR19" t="s">
        <v>360</v>
      </c>
      <c r="AS19">
        <v>855.32723529411805</v>
      </c>
      <c r="AT19">
        <v>951.99400000000003</v>
      </c>
      <c r="AU19">
        <f t="shared" si="27"/>
        <v>0.10154135919541718</v>
      </c>
      <c r="AV19">
        <v>0.5</v>
      </c>
      <c r="AW19">
        <f t="shared" si="28"/>
        <v>1681.2471004248159</v>
      </c>
      <c r="AX19">
        <f t="shared" si="29"/>
        <v>14.643123636975446</v>
      </c>
      <c r="AY19">
        <f t="shared" si="30"/>
        <v>85.358057860244926</v>
      </c>
      <c r="AZ19">
        <f t="shared" si="31"/>
        <v>0.34363031699779623</v>
      </c>
      <c r="BA19">
        <f t="shared" si="32"/>
        <v>9.3590073183125559E-3</v>
      </c>
      <c r="BB19">
        <f t="shared" si="33"/>
        <v>2.075239969999811</v>
      </c>
      <c r="BC19" t="s">
        <v>361</v>
      </c>
      <c r="BD19">
        <v>624.86</v>
      </c>
      <c r="BE19">
        <f t="shared" si="34"/>
        <v>327.13400000000001</v>
      </c>
      <c r="BF19">
        <f t="shared" si="35"/>
        <v>0.29549592737496549</v>
      </c>
      <c r="BG19">
        <f t="shared" si="36"/>
        <v>0.85793768320486374</v>
      </c>
      <c r="BH19">
        <f t="shared" si="37"/>
        <v>0.24702859475846833</v>
      </c>
      <c r="BI19">
        <f t="shared" si="38"/>
        <v>0.83467299967095676</v>
      </c>
      <c r="BJ19">
        <v>1776</v>
      </c>
      <c r="BK19">
        <v>300</v>
      </c>
      <c r="BL19">
        <v>300</v>
      </c>
      <c r="BM19">
        <v>300</v>
      </c>
      <c r="BN19">
        <v>10224.6</v>
      </c>
      <c r="BO19">
        <v>926.01599999999996</v>
      </c>
      <c r="BP19">
        <v>-6.8126599999999999E-3</v>
      </c>
      <c r="BQ19">
        <v>-2.58331</v>
      </c>
      <c r="BR19" t="s">
        <v>345</v>
      </c>
      <c r="BS19" t="s">
        <v>345</v>
      </c>
      <c r="BT19" t="s">
        <v>345</v>
      </c>
      <c r="BU19" t="s">
        <v>345</v>
      </c>
      <c r="BV19" t="s">
        <v>345</v>
      </c>
      <c r="BW19" t="s">
        <v>345</v>
      </c>
      <c r="BX19" t="s">
        <v>345</v>
      </c>
      <c r="BY19" t="s">
        <v>345</v>
      </c>
      <c r="BZ19" t="s">
        <v>345</v>
      </c>
      <c r="CA19" t="s">
        <v>345</v>
      </c>
      <c r="CB19">
        <f t="shared" si="39"/>
        <v>2000.06</v>
      </c>
      <c r="CC19">
        <f t="shared" si="40"/>
        <v>1681.2471004248159</v>
      </c>
      <c r="CD19">
        <f t="shared" si="41"/>
        <v>0.84059833226244007</v>
      </c>
      <c r="CE19">
        <f t="shared" si="42"/>
        <v>0.19119666452488013</v>
      </c>
      <c r="CF19">
        <v>6</v>
      </c>
      <c r="CG19">
        <v>0.5</v>
      </c>
      <c r="CH19" t="s">
        <v>346</v>
      </c>
      <c r="CI19">
        <v>1566765759.5</v>
      </c>
      <c r="CJ19">
        <v>181.81299999999999</v>
      </c>
      <c r="CK19">
        <v>200.02799999999999</v>
      </c>
      <c r="CL19">
        <v>16.960100000000001</v>
      </c>
      <c r="CM19">
        <v>13.484400000000001</v>
      </c>
      <c r="CN19">
        <v>499.988</v>
      </c>
      <c r="CO19">
        <v>99.662400000000005</v>
      </c>
      <c r="CP19">
        <v>9.9979299999999993E-2</v>
      </c>
      <c r="CQ19">
        <v>24.319400000000002</v>
      </c>
      <c r="CR19">
        <v>26.843599999999999</v>
      </c>
      <c r="CS19">
        <v>999.9</v>
      </c>
      <c r="CT19">
        <v>0</v>
      </c>
      <c r="CU19">
        <v>0</v>
      </c>
      <c r="CV19">
        <v>9988.75</v>
      </c>
      <c r="CW19">
        <v>0</v>
      </c>
      <c r="CX19">
        <v>1308.92</v>
      </c>
      <c r="CY19">
        <v>-18.215</v>
      </c>
      <c r="CZ19">
        <v>184.95</v>
      </c>
      <c r="DA19">
        <v>202.762</v>
      </c>
      <c r="DB19">
        <v>3.4756999999999998</v>
      </c>
      <c r="DC19">
        <v>185.18100000000001</v>
      </c>
      <c r="DD19">
        <v>200.02799999999999</v>
      </c>
      <c r="DE19">
        <v>17.187100000000001</v>
      </c>
      <c r="DF19">
        <v>13.484400000000001</v>
      </c>
      <c r="DG19">
        <v>1.69028</v>
      </c>
      <c r="DH19">
        <v>1.34388</v>
      </c>
      <c r="DI19">
        <v>14.807499999999999</v>
      </c>
      <c r="DJ19">
        <v>11.2988</v>
      </c>
      <c r="DK19">
        <v>2000.06</v>
      </c>
      <c r="DL19">
        <v>0.98000600000000004</v>
      </c>
      <c r="DM19">
        <v>1.99936E-2</v>
      </c>
      <c r="DN19">
        <v>0</v>
      </c>
      <c r="DO19">
        <v>854.67200000000003</v>
      </c>
      <c r="DP19">
        <v>4.9992900000000002</v>
      </c>
      <c r="DQ19">
        <v>20705.8</v>
      </c>
      <c r="DR19">
        <v>17315</v>
      </c>
      <c r="DS19">
        <v>46.875</v>
      </c>
      <c r="DT19">
        <v>47.375</v>
      </c>
      <c r="DU19">
        <v>47.5</v>
      </c>
      <c r="DV19">
        <v>46.875</v>
      </c>
      <c r="DW19">
        <v>48.5</v>
      </c>
      <c r="DX19">
        <v>1955.17</v>
      </c>
      <c r="DY19">
        <v>39.89</v>
      </c>
      <c r="DZ19">
        <v>0</v>
      </c>
      <c r="EA19">
        <v>120</v>
      </c>
      <c r="EB19">
        <v>855.32723529411805</v>
      </c>
      <c r="EC19">
        <v>-4.4534313993347103</v>
      </c>
      <c r="ED19">
        <v>-101.004898583517</v>
      </c>
      <c r="EE19">
        <v>20732.205882352901</v>
      </c>
      <c r="EF19">
        <v>10</v>
      </c>
      <c r="EG19">
        <v>1566765718</v>
      </c>
      <c r="EH19" t="s">
        <v>362</v>
      </c>
      <c r="EI19">
        <v>101</v>
      </c>
      <c r="EJ19">
        <v>-3.3679999999999999</v>
      </c>
      <c r="EK19">
        <v>-0.22700000000000001</v>
      </c>
      <c r="EL19">
        <v>200</v>
      </c>
      <c r="EM19">
        <v>14</v>
      </c>
      <c r="EN19">
        <v>0.1</v>
      </c>
      <c r="EO19">
        <v>0.06</v>
      </c>
      <c r="EP19">
        <v>14.2745117418888</v>
      </c>
      <c r="EQ19">
        <v>2.2302347349397502</v>
      </c>
      <c r="ER19">
        <v>0.21643749390896</v>
      </c>
      <c r="ES19">
        <v>0</v>
      </c>
      <c r="ET19">
        <v>0.156124383328406</v>
      </c>
      <c r="EU19">
        <v>2.69385323113892E-2</v>
      </c>
      <c r="EV19">
        <v>2.6937862962789598E-3</v>
      </c>
      <c r="EW19">
        <v>1</v>
      </c>
      <c r="EX19">
        <v>1</v>
      </c>
      <c r="EY19">
        <v>2</v>
      </c>
      <c r="EZ19" t="s">
        <v>363</v>
      </c>
      <c r="FA19">
        <v>2.9327899999999998</v>
      </c>
      <c r="FB19">
        <v>2.6375299999999999</v>
      </c>
      <c r="FC19">
        <v>4.7260499999999997E-2</v>
      </c>
      <c r="FD19">
        <v>5.1505000000000002E-2</v>
      </c>
      <c r="FE19">
        <v>8.5125599999999996E-2</v>
      </c>
      <c r="FF19">
        <v>7.2125499999999995E-2</v>
      </c>
      <c r="FG19">
        <v>33894.6</v>
      </c>
      <c r="FH19">
        <v>29568.5</v>
      </c>
      <c r="FI19">
        <v>30944.3</v>
      </c>
      <c r="FJ19">
        <v>27335.9</v>
      </c>
      <c r="FK19">
        <v>39700.699999999997</v>
      </c>
      <c r="FL19">
        <v>38346.9</v>
      </c>
      <c r="FM19">
        <v>43431.5</v>
      </c>
      <c r="FN19">
        <v>42210.1</v>
      </c>
      <c r="FO19">
        <v>1.97475</v>
      </c>
      <c r="FP19">
        <v>1.87608</v>
      </c>
      <c r="FQ19">
        <v>6.97821E-2</v>
      </c>
      <c r="FR19">
        <v>0</v>
      </c>
      <c r="FS19">
        <v>25.7011</v>
      </c>
      <c r="FT19">
        <v>999.9</v>
      </c>
      <c r="FU19">
        <v>40.232999999999997</v>
      </c>
      <c r="FV19">
        <v>33.536000000000001</v>
      </c>
      <c r="FW19">
        <v>21.019100000000002</v>
      </c>
      <c r="FX19">
        <v>59.657299999999999</v>
      </c>
      <c r="FY19">
        <v>39.214700000000001</v>
      </c>
      <c r="FZ19">
        <v>1</v>
      </c>
      <c r="GA19">
        <v>0.25288100000000002</v>
      </c>
      <c r="GB19">
        <v>3.78491</v>
      </c>
      <c r="GC19">
        <v>20.321200000000001</v>
      </c>
      <c r="GD19">
        <v>5.2406499999999996</v>
      </c>
      <c r="GE19">
        <v>12.0684</v>
      </c>
      <c r="GF19">
        <v>4.9715999999999996</v>
      </c>
      <c r="GG19">
        <v>3.29033</v>
      </c>
      <c r="GH19">
        <v>9999</v>
      </c>
      <c r="GI19">
        <v>9999</v>
      </c>
      <c r="GJ19">
        <v>9999</v>
      </c>
      <c r="GK19">
        <v>454.7</v>
      </c>
      <c r="GL19">
        <v>1.8869</v>
      </c>
      <c r="GM19">
        <v>1.8830199999999999</v>
      </c>
      <c r="GN19">
        <v>1.8815500000000001</v>
      </c>
      <c r="GO19">
        <v>1.8821699999999999</v>
      </c>
      <c r="GP19">
        <v>1.87757</v>
      </c>
      <c r="GQ19">
        <v>1.8794500000000001</v>
      </c>
      <c r="GR19">
        <v>1.8788100000000001</v>
      </c>
      <c r="GS19">
        <v>1.8858299999999999</v>
      </c>
      <c r="GT19" t="s">
        <v>349</v>
      </c>
      <c r="GU19" t="s">
        <v>19</v>
      </c>
      <c r="GV19" t="s">
        <v>19</v>
      </c>
      <c r="GW19" t="s">
        <v>19</v>
      </c>
      <c r="GX19" t="s">
        <v>350</v>
      </c>
      <c r="GY19" t="s">
        <v>351</v>
      </c>
      <c r="GZ19" t="s">
        <v>352</v>
      </c>
      <c r="HA19" t="s">
        <v>352</v>
      </c>
      <c r="HB19" t="s">
        <v>352</v>
      </c>
      <c r="HC19" t="s">
        <v>352</v>
      </c>
      <c r="HD19">
        <v>0</v>
      </c>
      <c r="HE19">
        <v>100</v>
      </c>
      <c r="HF19">
        <v>100</v>
      </c>
      <c r="HG19">
        <v>-3.3679999999999999</v>
      </c>
      <c r="HH19">
        <v>-0.22700000000000001</v>
      </c>
      <c r="HI19">
        <v>2</v>
      </c>
      <c r="HJ19">
        <v>520.54200000000003</v>
      </c>
      <c r="HK19">
        <v>516.02499999999998</v>
      </c>
      <c r="HL19">
        <v>19.291</v>
      </c>
      <c r="HM19">
        <v>30.568100000000001</v>
      </c>
      <c r="HN19">
        <v>29.999700000000001</v>
      </c>
      <c r="HO19">
        <v>30.5852</v>
      </c>
      <c r="HP19">
        <v>30.6386</v>
      </c>
      <c r="HQ19">
        <v>11.4781</v>
      </c>
      <c r="HR19">
        <v>39.962000000000003</v>
      </c>
      <c r="HS19">
        <v>2.1813400000000001</v>
      </c>
      <c r="HT19">
        <v>19.397500000000001</v>
      </c>
      <c r="HU19">
        <v>200</v>
      </c>
      <c r="HV19">
        <v>13.373900000000001</v>
      </c>
      <c r="HW19">
        <v>100.43</v>
      </c>
      <c r="HX19">
        <v>101.66</v>
      </c>
    </row>
    <row r="20" spans="1:232" x14ac:dyDescent="0.25">
      <c r="A20">
        <v>4</v>
      </c>
      <c r="B20">
        <v>1566765880</v>
      </c>
      <c r="C20">
        <v>328.5</v>
      </c>
      <c r="D20" t="s">
        <v>364</v>
      </c>
      <c r="E20" t="s">
        <v>365</v>
      </c>
      <c r="G20">
        <v>1566765880</v>
      </c>
      <c r="H20">
        <f t="shared" si="0"/>
        <v>4.1483160806495712E-3</v>
      </c>
      <c r="I20">
        <f t="shared" si="1"/>
        <v>10.004935057770636</v>
      </c>
      <c r="J20">
        <f t="shared" si="2"/>
        <v>87.49</v>
      </c>
      <c r="K20">
        <f t="shared" si="3"/>
        <v>16.059318379203873</v>
      </c>
      <c r="L20">
        <f t="shared" si="4"/>
        <v>1.6020410344414289</v>
      </c>
      <c r="M20">
        <f t="shared" si="5"/>
        <v>8.7278031852699982</v>
      </c>
      <c r="N20">
        <f t="shared" si="6"/>
        <v>0.24047592951898966</v>
      </c>
      <c r="O20">
        <f t="shared" si="7"/>
        <v>2.2561978093817792</v>
      </c>
      <c r="P20">
        <f t="shared" si="8"/>
        <v>0.22708992113809934</v>
      </c>
      <c r="Q20">
        <f t="shared" si="9"/>
        <v>0.14307175120224075</v>
      </c>
      <c r="R20">
        <f t="shared" si="10"/>
        <v>321.46320177887787</v>
      </c>
      <c r="S20">
        <f t="shared" si="11"/>
        <v>26.046405808707974</v>
      </c>
      <c r="T20">
        <f t="shared" si="12"/>
        <v>26.800999999999998</v>
      </c>
      <c r="U20">
        <f t="shared" si="13"/>
        <v>3.5375401105201649</v>
      </c>
      <c r="V20">
        <f t="shared" si="14"/>
        <v>55.449333021369121</v>
      </c>
      <c r="W20">
        <f t="shared" si="15"/>
        <v>1.7636566880062001</v>
      </c>
      <c r="X20">
        <f t="shared" si="16"/>
        <v>3.1806634848547599</v>
      </c>
      <c r="Y20">
        <f t="shared" si="17"/>
        <v>1.7738834225139648</v>
      </c>
      <c r="Z20">
        <f t="shared" si="18"/>
        <v>-182.94073915664609</v>
      </c>
      <c r="AA20">
        <f t="shared" si="19"/>
        <v>-218.43417356644542</v>
      </c>
      <c r="AB20">
        <f t="shared" si="20"/>
        <v>-20.665684516529808</v>
      </c>
      <c r="AC20">
        <f t="shared" si="21"/>
        <v>-100.57739546074347</v>
      </c>
      <c r="AD20">
        <v>-4.13508095976775E-2</v>
      </c>
      <c r="AE20">
        <v>4.6419906303273202E-2</v>
      </c>
      <c r="AF20">
        <v>3.4663075170785298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53080.455907193515</v>
      </c>
      <c r="AL20">
        <v>0</v>
      </c>
      <c r="AM20">
        <v>560.67588235294102</v>
      </c>
      <c r="AN20">
        <v>2927.61</v>
      </c>
      <c r="AO20">
        <f t="shared" si="25"/>
        <v>2366.9341176470589</v>
      </c>
      <c r="AP20">
        <f t="shared" si="26"/>
        <v>0.80848682633515356</v>
      </c>
      <c r="AQ20">
        <v>-1.0916802797921701</v>
      </c>
      <c r="AR20" t="s">
        <v>366</v>
      </c>
      <c r="AS20">
        <v>864.29623529411799</v>
      </c>
      <c r="AT20">
        <v>933.96</v>
      </c>
      <c r="AU20">
        <f t="shared" si="27"/>
        <v>7.4589666266094978E-2</v>
      </c>
      <c r="AV20">
        <v>0.5</v>
      </c>
      <c r="AW20">
        <f t="shared" si="28"/>
        <v>1681.3227004247967</v>
      </c>
      <c r="AX20">
        <f t="shared" si="29"/>
        <v>10.004935057770636</v>
      </c>
      <c r="AY20">
        <f t="shared" si="30"/>
        <v>62.70464955514759</v>
      </c>
      <c r="AZ20">
        <f t="shared" si="31"/>
        <v>0.30142618527560061</v>
      </c>
      <c r="BA20">
        <f t="shared" si="32"/>
        <v>6.5999319076338984E-3</v>
      </c>
      <c r="BB20">
        <f t="shared" si="33"/>
        <v>2.1346203263523065</v>
      </c>
      <c r="BC20" t="s">
        <v>367</v>
      </c>
      <c r="BD20">
        <v>652.44000000000005</v>
      </c>
      <c r="BE20">
        <f t="shared" si="34"/>
        <v>281.52</v>
      </c>
      <c r="BF20">
        <f t="shared" si="35"/>
        <v>0.24745582802600899</v>
      </c>
      <c r="BG20">
        <f t="shared" si="36"/>
        <v>0.87626419124724753</v>
      </c>
      <c r="BH20">
        <f t="shared" si="37"/>
        <v>0.18662397196268954</v>
      </c>
      <c r="BI20">
        <f t="shared" si="38"/>
        <v>0.84229213865143993</v>
      </c>
      <c r="BJ20">
        <v>1778</v>
      </c>
      <c r="BK20">
        <v>300</v>
      </c>
      <c r="BL20">
        <v>300</v>
      </c>
      <c r="BM20">
        <v>300</v>
      </c>
      <c r="BN20">
        <v>10224.799999999999</v>
      </c>
      <c r="BO20">
        <v>915.01700000000005</v>
      </c>
      <c r="BP20">
        <v>-6.8127999999999999E-3</v>
      </c>
      <c r="BQ20">
        <v>-1.3609599999999999</v>
      </c>
      <c r="BR20" t="s">
        <v>345</v>
      </c>
      <c r="BS20" t="s">
        <v>345</v>
      </c>
      <c r="BT20" t="s">
        <v>345</v>
      </c>
      <c r="BU20" t="s">
        <v>345</v>
      </c>
      <c r="BV20" t="s">
        <v>345</v>
      </c>
      <c r="BW20" t="s">
        <v>345</v>
      </c>
      <c r="BX20" t="s">
        <v>345</v>
      </c>
      <c r="BY20" t="s">
        <v>345</v>
      </c>
      <c r="BZ20" t="s">
        <v>345</v>
      </c>
      <c r="CA20" t="s">
        <v>345</v>
      </c>
      <c r="CB20">
        <f t="shared" si="39"/>
        <v>2000.15</v>
      </c>
      <c r="CC20">
        <f t="shared" si="40"/>
        <v>1681.3227004247967</v>
      </c>
      <c r="CD20">
        <f t="shared" si="41"/>
        <v>0.84059830533949786</v>
      </c>
      <c r="CE20">
        <f t="shared" si="42"/>
        <v>0.19119661067899588</v>
      </c>
      <c r="CF20">
        <v>6</v>
      </c>
      <c r="CG20">
        <v>0.5</v>
      </c>
      <c r="CH20" t="s">
        <v>346</v>
      </c>
      <c r="CI20">
        <v>1566765880</v>
      </c>
      <c r="CJ20">
        <v>87.49</v>
      </c>
      <c r="CK20">
        <v>99.930499999999995</v>
      </c>
      <c r="CL20">
        <v>17.679400000000001</v>
      </c>
      <c r="CM20">
        <v>12.7898</v>
      </c>
      <c r="CN20">
        <v>500.03800000000001</v>
      </c>
      <c r="CO20">
        <v>99.657700000000006</v>
      </c>
      <c r="CP20">
        <v>0.100023</v>
      </c>
      <c r="CQ20">
        <v>25.005199999999999</v>
      </c>
      <c r="CR20">
        <v>26.800999999999998</v>
      </c>
      <c r="CS20">
        <v>999.9</v>
      </c>
      <c r="CT20">
        <v>0</v>
      </c>
      <c r="CU20">
        <v>0</v>
      </c>
      <c r="CV20">
        <v>10006.200000000001</v>
      </c>
      <c r="CW20">
        <v>0</v>
      </c>
      <c r="CX20">
        <v>1296.5999999999999</v>
      </c>
      <c r="CY20">
        <v>-12.4405</v>
      </c>
      <c r="CZ20">
        <v>89.064599999999999</v>
      </c>
      <c r="DA20">
        <v>101.22499999999999</v>
      </c>
      <c r="DB20">
        <v>4.8895400000000002</v>
      </c>
      <c r="DC20">
        <v>90.884</v>
      </c>
      <c r="DD20">
        <v>99.930499999999995</v>
      </c>
      <c r="DE20">
        <v>17.906400000000001</v>
      </c>
      <c r="DF20">
        <v>12.7898</v>
      </c>
      <c r="DG20">
        <v>1.76189</v>
      </c>
      <c r="DH20">
        <v>1.27461</v>
      </c>
      <c r="DI20">
        <v>15.4527</v>
      </c>
      <c r="DJ20">
        <v>10.502700000000001</v>
      </c>
      <c r="DK20">
        <v>2000.15</v>
      </c>
      <c r="DL20">
        <v>0.98000600000000004</v>
      </c>
      <c r="DM20">
        <v>1.99936E-2</v>
      </c>
      <c r="DN20">
        <v>0</v>
      </c>
      <c r="DO20">
        <v>863.99699999999996</v>
      </c>
      <c r="DP20">
        <v>4.9992900000000002</v>
      </c>
      <c r="DQ20">
        <v>20955.2</v>
      </c>
      <c r="DR20">
        <v>17315.7</v>
      </c>
      <c r="DS20">
        <v>47</v>
      </c>
      <c r="DT20">
        <v>47.436999999999998</v>
      </c>
      <c r="DU20">
        <v>47.75</v>
      </c>
      <c r="DV20">
        <v>47.061999999999998</v>
      </c>
      <c r="DW20">
        <v>48.686999999999998</v>
      </c>
      <c r="DX20">
        <v>1955.26</v>
      </c>
      <c r="DY20">
        <v>39.89</v>
      </c>
      <c r="DZ20">
        <v>0</v>
      </c>
      <c r="EA20">
        <v>120</v>
      </c>
      <c r="EB20">
        <v>864.29623529411799</v>
      </c>
      <c r="EC20">
        <v>-4.7404412199081198</v>
      </c>
      <c r="ED20">
        <v>105.220588441291</v>
      </c>
      <c r="EE20">
        <v>20961.747058823501</v>
      </c>
      <c r="EF20">
        <v>10</v>
      </c>
      <c r="EG20">
        <v>1566765829.5</v>
      </c>
      <c r="EH20" t="s">
        <v>368</v>
      </c>
      <c r="EI20">
        <v>102</v>
      </c>
      <c r="EJ20">
        <v>-3.3940000000000001</v>
      </c>
      <c r="EK20">
        <v>-0.22700000000000001</v>
      </c>
      <c r="EL20">
        <v>100</v>
      </c>
      <c r="EM20">
        <v>13</v>
      </c>
      <c r="EN20">
        <v>0.17</v>
      </c>
      <c r="EO20">
        <v>0.04</v>
      </c>
      <c r="EP20">
        <v>9.8413195075789304</v>
      </c>
      <c r="EQ20">
        <v>1.4041155068161399</v>
      </c>
      <c r="ER20">
        <v>0.14942642525720201</v>
      </c>
      <c r="ES20">
        <v>0</v>
      </c>
      <c r="ET20">
        <v>0.235190727568374</v>
      </c>
      <c r="EU20">
        <v>4.20680436358759E-2</v>
      </c>
      <c r="EV20">
        <v>4.1487424303694297E-3</v>
      </c>
      <c r="EW20">
        <v>1</v>
      </c>
      <c r="EX20">
        <v>1</v>
      </c>
      <c r="EY20">
        <v>2</v>
      </c>
      <c r="EZ20" t="s">
        <v>363</v>
      </c>
      <c r="FA20">
        <v>2.9329100000000001</v>
      </c>
      <c r="FB20">
        <v>2.6375700000000002</v>
      </c>
      <c r="FC20">
        <v>2.4370200000000002E-2</v>
      </c>
      <c r="FD20">
        <v>2.7283499999999999E-2</v>
      </c>
      <c r="FE20">
        <v>8.7709400000000007E-2</v>
      </c>
      <c r="FF20">
        <v>6.9323800000000005E-2</v>
      </c>
      <c r="FG20">
        <v>34706.199999999997</v>
      </c>
      <c r="FH20">
        <v>30322.7</v>
      </c>
      <c r="FI20">
        <v>30942.2</v>
      </c>
      <c r="FJ20">
        <v>27335.599999999999</v>
      </c>
      <c r="FK20">
        <v>39582.300000000003</v>
      </c>
      <c r="FL20">
        <v>38459.5</v>
      </c>
      <c r="FM20">
        <v>43428.4</v>
      </c>
      <c r="FN20">
        <v>42209.3</v>
      </c>
      <c r="FO20">
        <v>1.9757800000000001</v>
      </c>
      <c r="FP20">
        <v>1.8740699999999999</v>
      </c>
      <c r="FQ20">
        <v>5.4139600000000003E-2</v>
      </c>
      <c r="FR20">
        <v>0</v>
      </c>
      <c r="FS20">
        <v>25.9147</v>
      </c>
      <c r="FT20">
        <v>999.9</v>
      </c>
      <c r="FU20">
        <v>40.110999999999997</v>
      </c>
      <c r="FV20">
        <v>33.677</v>
      </c>
      <c r="FW20">
        <v>21.120799999999999</v>
      </c>
      <c r="FX20">
        <v>59.197299999999998</v>
      </c>
      <c r="FY20">
        <v>39.174700000000001</v>
      </c>
      <c r="FZ20">
        <v>1</v>
      </c>
      <c r="GA20">
        <v>0.250612</v>
      </c>
      <c r="GB20">
        <v>2.74187</v>
      </c>
      <c r="GC20">
        <v>20.3413</v>
      </c>
      <c r="GD20">
        <v>5.2403500000000003</v>
      </c>
      <c r="GE20">
        <v>12.066000000000001</v>
      </c>
      <c r="GF20">
        <v>4.9715499999999997</v>
      </c>
      <c r="GG20">
        <v>3.2904300000000002</v>
      </c>
      <c r="GH20">
        <v>9999</v>
      </c>
      <c r="GI20">
        <v>9999</v>
      </c>
      <c r="GJ20">
        <v>9999</v>
      </c>
      <c r="GK20">
        <v>454.7</v>
      </c>
      <c r="GL20">
        <v>1.8869</v>
      </c>
      <c r="GM20">
        <v>1.8830100000000001</v>
      </c>
      <c r="GN20">
        <v>1.88154</v>
      </c>
      <c r="GO20">
        <v>1.8821699999999999</v>
      </c>
      <c r="GP20">
        <v>1.8775200000000001</v>
      </c>
      <c r="GQ20">
        <v>1.8794900000000001</v>
      </c>
      <c r="GR20">
        <v>1.8788100000000001</v>
      </c>
      <c r="GS20">
        <v>1.8858299999999999</v>
      </c>
      <c r="GT20" t="s">
        <v>349</v>
      </c>
      <c r="GU20" t="s">
        <v>19</v>
      </c>
      <c r="GV20" t="s">
        <v>19</v>
      </c>
      <c r="GW20" t="s">
        <v>19</v>
      </c>
      <c r="GX20" t="s">
        <v>350</v>
      </c>
      <c r="GY20" t="s">
        <v>351</v>
      </c>
      <c r="GZ20" t="s">
        <v>352</v>
      </c>
      <c r="HA20" t="s">
        <v>352</v>
      </c>
      <c r="HB20" t="s">
        <v>352</v>
      </c>
      <c r="HC20" t="s">
        <v>352</v>
      </c>
      <c r="HD20">
        <v>0</v>
      </c>
      <c r="HE20">
        <v>100</v>
      </c>
      <c r="HF20">
        <v>100</v>
      </c>
      <c r="HG20">
        <v>-3.3940000000000001</v>
      </c>
      <c r="HH20">
        <v>-0.22700000000000001</v>
      </c>
      <c r="HI20">
        <v>2</v>
      </c>
      <c r="HJ20">
        <v>521.39400000000001</v>
      </c>
      <c r="HK20">
        <v>514.81399999999996</v>
      </c>
      <c r="HL20">
        <v>20.7394</v>
      </c>
      <c r="HM20">
        <v>30.584</v>
      </c>
      <c r="HN20">
        <v>29.999600000000001</v>
      </c>
      <c r="HO20">
        <v>30.609100000000002</v>
      </c>
      <c r="HP20">
        <v>30.663</v>
      </c>
      <c r="HQ20">
        <v>7.2999799999999997</v>
      </c>
      <c r="HR20">
        <v>42.888199999999998</v>
      </c>
      <c r="HS20">
        <v>0</v>
      </c>
      <c r="HT20">
        <v>20.892199999999999</v>
      </c>
      <c r="HU20">
        <v>100</v>
      </c>
      <c r="HV20">
        <v>12.662699999999999</v>
      </c>
      <c r="HW20">
        <v>100.423</v>
      </c>
      <c r="HX20">
        <v>101.658</v>
      </c>
    </row>
    <row r="21" spans="1:232" x14ac:dyDescent="0.25">
      <c r="A21">
        <v>5</v>
      </c>
      <c r="B21">
        <v>1566765987.5999999</v>
      </c>
      <c r="C21">
        <v>436.09999990463302</v>
      </c>
      <c r="D21" t="s">
        <v>369</v>
      </c>
      <c r="E21" t="s">
        <v>370</v>
      </c>
      <c r="G21">
        <v>1566765987.5999999</v>
      </c>
      <c r="H21">
        <f t="shared" si="0"/>
        <v>5.4007545223137077E-3</v>
      </c>
      <c r="I21">
        <f t="shared" si="1"/>
        <v>0.12843973059039054</v>
      </c>
      <c r="J21">
        <f t="shared" si="2"/>
        <v>-1.3384499999999999</v>
      </c>
      <c r="K21">
        <f t="shared" si="3"/>
        <v>-1.9606179143541129</v>
      </c>
      <c r="L21">
        <f t="shared" si="4"/>
        <v>-0.19558248897697875</v>
      </c>
      <c r="M21">
        <f t="shared" si="5"/>
        <v>-0.13351779582074999</v>
      </c>
      <c r="N21">
        <f t="shared" si="6"/>
        <v>0.32856424006960472</v>
      </c>
      <c r="O21">
        <f t="shared" si="7"/>
        <v>2.2573274153752729</v>
      </c>
      <c r="P21">
        <f t="shared" si="8"/>
        <v>0.30412131071701648</v>
      </c>
      <c r="Q21">
        <f t="shared" si="9"/>
        <v>0.19212016539866811</v>
      </c>
      <c r="R21">
        <f t="shared" si="10"/>
        <v>321.40734202963944</v>
      </c>
      <c r="S21">
        <f t="shared" si="11"/>
        <v>26.307077922018529</v>
      </c>
      <c r="T21">
        <f t="shared" si="12"/>
        <v>26.9513</v>
      </c>
      <c r="U21">
        <f t="shared" si="13"/>
        <v>3.56893509549562</v>
      </c>
      <c r="V21">
        <f t="shared" si="14"/>
        <v>55.733256345606797</v>
      </c>
      <c r="W21">
        <f t="shared" si="15"/>
        <v>1.8454973486070001</v>
      </c>
      <c r="X21">
        <f t="shared" si="16"/>
        <v>3.3113036445653017</v>
      </c>
      <c r="Y21">
        <f t="shared" si="17"/>
        <v>1.7234377468886199</v>
      </c>
      <c r="Z21">
        <f t="shared" si="18"/>
        <v>-238.17327443403451</v>
      </c>
      <c r="AA21">
        <f t="shared" si="19"/>
        <v>-154.4578776059999</v>
      </c>
      <c r="AB21">
        <f t="shared" si="20"/>
        <v>-14.666332008228082</v>
      </c>
      <c r="AC21">
        <f t="shared" si="21"/>
        <v>-85.890142018623067</v>
      </c>
      <c r="AD21">
        <v>-4.1381303204741801E-2</v>
      </c>
      <c r="AE21">
        <v>4.6454138048589597E-2</v>
      </c>
      <c r="AF21">
        <v>3.46832950245444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52997.560674943517</v>
      </c>
      <c r="AL21">
        <v>0</v>
      </c>
      <c r="AM21">
        <v>560.67588235294102</v>
      </c>
      <c r="AN21">
        <v>2927.61</v>
      </c>
      <c r="AO21">
        <f t="shared" si="25"/>
        <v>2366.9341176470589</v>
      </c>
      <c r="AP21">
        <f t="shared" si="26"/>
        <v>0.80848682633515356</v>
      </c>
      <c r="AQ21">
        <v>-1.0916802797921701</v>
      </c>
      <c r="AR21" t="s">
        <v>371</v>
      </c>
      <c r="AS21">
        <v>901.85935294117598</v>
      </c>
      <c r="AT21">
        <v>927.053</v>
      </c>
      <c r="AU21">
        <f t="shared" si="27"/>
        <v>2.7176059037427258E-2</v>
      </c>
      <c r="AV21">
        <v>0.5</v>
      </c>
      <c r="AW21">
        <f t="shared" si="28"/>
        <v>1681.0287004248712</v>
      </c>
      <c r="AX21">
        <f t="shared" si="29"/>
        <v>0.12843973059039054</v>
      </c>
      <c r="AY21">
        <f t="shared" si="30"/>
        <v>22.84186760317796</v>
      </c>
      <c r="AZ21">
        <f t="shared" si="31"/>
        <v>0.2469686199170921</v>
      </c>
      <c r="BA21">
        <f t="shared" si="32"/>
        <v>7.2581747716394238E-4</v>
      </c>
      <c r="BB21">
        <f t="shared" si="33"/>
        <v>2.1579747867705517</v>
      </c>
      <c r="BC21" t="s">
        <v>372</v>
      </c>
      <c r="BD21">
        <v>698.1</v>
      </c>
      <c r="BE21">
        <f t="shared" si="34"/>
        <v>228.95299999999997</v>
      </c>
      <c r="BF21">
        <f t="shared" si="35"/>
        <v>0.1100385103441493</v>
      </c>
      <c r="BG21">
        <f t="shared" si="36"/>
        <v>0.89730792864799891</v>
      </c>
      <c r="BH21">
        <f t="shared" si="37"/>
        <v>6.8764248216761553E-2</v>
      </c>
      <c r="BI21">
        <f t="shared" si="38"/>
        <v>0.84521025958624074</v>
      </c>
      <c r="BJ21">
        <v>1780</v>
      </c>
      <c r="BK21">
        <v>300</v>
      </c>
      <c r="BL21">
        <v>300</v>
      </c>
      <c r="BM21">
        <v>300</v>
      </c>
      <c r="BN21">
        <v>10224.4</v>
      </c>
      <c r="BO21">
        <v>917.13400000000001</v>
      </c>
      <c r="BP21">
        <v>-6.81235E-3</v>
      </c>
      <c r="BQ21">
        <v>-1.24939</v>
      </c>
      <c r="BR21" t="s">
        <v>345</v>
      </c>
      <c r="BS21" t="s">
        <v>345</v>
      </c>
      <c r="BT21" t="s">
        <v>345</v>
      </c>
      <c r="BU21" t="s">
        <v>345</v>
      </c>
      <c r="BV21" t="s">
        <v>345</v>
      </c>
      <c r="BW21" t="s">
        <v>345</v>
      </c>
      <c r="BX21" t="s">
        <v>345</v>
      </c>
      <c r="BY21" t="s">
        <v>345</v>
      </c>
      <c r="BZ21" t="s">
        <v>345</v>
      </c>
      <c r="CA21" t="s">
        <v>345</v>
      </c>
      <c r="CB21">
        <f t="shared" si="39"/>
        <v>1999.8</v>
      </c>
      <c r="CC21">
        <f t="shared" si="40"/>
        <v>1681.0287004248712</v>
      </c>
      <c r="CD21">
        <f t="shared" si="41"/>
        <v>0.84059841005344094</v>
      </c>
      <c r="CE21">
        <f t="shared" si="42"/>
        <v>0.19119682010688183</v>
      </c>
      <c r="CF21">
        <v>6</v>
      </c>
      <c r="CG21">
        <v>0.5</v>
      </c>
      <c r="CH21" t="s">
        <v>346</v>
      </c>
      <c r="CI21">
        <v>1566765987.5999999</v>
      </c>
      <c r="CJ21">
        <v>-1.3384499999999999</v>
      </c>
      <c r="CK21">
        <v>-1.19299</v>
      </c>
      <c r="CL21">
        <v>18.5002</v>
      </c>
      <c r="CM21">
        <v>12.1389</v>
      </c>
      <c r="CN21">
        <v>499.97699999999998</v>
      </c>
      <c r="CO21">
        <v>99.655500000000004</v>
      </c>
      <c r="CP21">
        <v>0.100035</v>
      </c>
      <c r="CQ21">
        <v>25.682099999999998</v>
      </c>
      <c r="CR21">
        <v>26.9513</v>
      </c>
      <c r="CS21">
        <v>999.9</v>
      </c>
      <c r="CT21">
        <v>0</v>
      </c>
      <c r="CU21">
        <v>0</v>
      </c>
      <c r="CV21">
        <v>10013.799999999999</v>
      </c>
      <c r="CW21">
        <v>0</v>
      </c>
      <c r="CX21">
        <v>1278.22</v>
      </c>
      <c r="CY21">
        <v>-0.145454</v>
      </c>
      <c r="CZ21">
        <v>-1.36368</v>
      </c>
      <c r="DA21">
        <v>-1.2076499999999999</v>
      </c>
      <c r="DB21">
        <v>6.3613600000000003</v>
      </c>
      <c r="DC21">
        <v>1.41255</v>
      </c>
      <c r="DD21">
        <v>-1.19299</v>
      </c>
      <c r="DE21">
        <v>18.734200000000001</v>
      </c>
      <c r="DF21">
        <v>12.1389</v>
      </c>
      <c r="DG21">
        <v>1.84365</v>
      </c>
      <c r="DH21">
        <v>1.2097100000000001</v>
      </c>
      <c r="DI21">
        <v>16.161899999999999</v>
      </c>
      <c r="DJ21">
        <v>9.7215299999999996</v>
      </c>
      <c r="DK21">
        <v>1999.8</v>
      </c>
      <c r="DL21">
        <v>0.98000399999999999</v>
      </c>
      <c r="DM21">
        <v>1.9996400000000001E-2</v>
      </c>
      <c r="DN21">
        <v>0</v>
      </c>
      <c r="DO21">
        <v>902.11199999999997</v>
      </c>
      <c r="DP21">
        <v>4.9992900000000002</v>
      </c>
      <c r="DQ21">
        <v>21666.3</v>
      </c>
      <c r="DR21">
        <v>17312.7</v>
      </c>
      <c r="DS21">
        <v>47.186999999999998</v>
      </c>
      <c r="DT21">
        <v>47.561999999999998</v>
      </c>
      <c r="DU21">
        <v>47.811999999999998</v>
      </c>
      <c r="DV21">
        <v>47.25</v>
      </c>
      <c r="DW21">
        <v>48.936999999999998</v>
      </c>
      <c r="DX21">
        <v>1954.91</v>
      </c>
      <c r="DY21">
        <v>39.89</v>
      </c>
      <c r="DZ21">
        <v>0</v>
      </c>
      <c r="EA21">
        <v>107.40000009536701</v>
      </c>
      <c r="EB21">
        <v>901.85935294117598</v>
      </c>
      <c r="EC21">
        <v>0.82352943590051797</v>
      </c>
      <c r="ED21">
        <v>708.87254999371601</v>
      </c>
      <c r="EE21">
        <v>21615.7</v>
      </c>
      <c r="EF21">
        <v>10</v>
      </c>
      <c r="EG21">
        <v>1566765947.5999999</v>
      </c>
      <c r="EH21" t="s">
        <v>373</v>
      </c>
      <c r="EI21">
        <v>103</v>
      </c>
      <c r="EJ21">
        <v>-2.7509999999999999</v>
      </c>
      <c r="EK21">
        <v>-0.23400000000000001</v>
      </c>
      <c r="EL21">
        <v>-1</v>
      </c>
      <c r="EM21">
        <v>13</v>
      </c>
      <c r="EN21">
        <v>0.21</v>
      </c>
      <c r="EO21">
        <v>0.02</v>
      </c>
      <c r="EP21">
        <v>0.16258167827345599</v>
      </c>
      <c r="EQ21">
        <v>5.0921101713150202E-2</v>
      </c>
      <c r="ER21">
        <v>1.87949306607871E-2</v>
      </c>
      <c r="ES21">
        <v>1</v>
      </c>
      <c r="ET21">
        <v>0.32065940780519597</v>
      </c>
      <c r="EU21">
        <v>4.14316221603762E-2</v>
      </c>
      <c r="EV21">
        <v>4.0300283432746498E-3</v>
      </c>
      <c r="EW21">
        <v>1</v>
      </c>
      <c r="EX21">
        <v>2</v>
      </c>
      <c r="EY21">
        <v>2</v>
      </c>
      <c r="EZ21" t="s">
        <v>348</v>
      </c>
      <c r="FA21">
        <v>2.9327299999999998</v>
      </c>
      <c r="FB21">
        <v>2.6375799999999998</v>
      </c>
      <c r="FC21">
        <v>3.8889799999999999E-4</v>
      </c>
      <c r="FD21">
        <v>-3.39365E-4</v>
      </c>
      <c r="FE21">
        <v>9.0637400000000007E-2</v>
      </c>
      <c r="FF21">
        <v>6.6648700000000005E-2</v>
      </c>
      <c r="FG21">
        <v>35557.1</v>
      </c>
      <c r="FH21">
        <v>31181.3</v>
      </c>
      <c r="FI21">
        <v>30940.9</v>
      </c>
      <c r="FJ21">
        <v>27334.2</v>
      </c>
      <c r="FK21">
        <v>39450</v>
      </c>
      <c r="FL21">
        <v>38565.4</v>
      </c>
      <c r="FM21">
        <v>43426.5</v>
      </c>
      <c r="FN21">
        <v>42207.199999999997</v>
      </c>
      <c r="FO21">
        <v>1.9762999999999999</v>
      </c>
      <c r="FP21">
        <v>1.87208</v>
      </c>
      <c r="FQ21">
        <v>3.9558900000000001E-2</v>
      </c>
      <c r="FR21">
        <v>0</v>
      </c>
      <c r="FS21">
        <v>26.303999999999998</v>
      </c>
      <c r="FT21">
        <v>999.9</v>
      </c>
      <c r="FU21">
        <v>40.037999999999997</v>
      </c>
      <c r="FV21">
        <v>33.798000000000002</v>
      </c>
      <c r="FW21">
        <v>21.225100000000001</v>
      </c>
      <c r="FX21">
        <v>59.302799999999998</v>
      </c>
      <c r="FY21">
        <v>39.322899999999997</v>
      </c>
      <c r="FZ21">
        <v>1</v>
      </c>
      <c r="GA21">
        <v>0.25285099999999999</v>
      </c>
      <c r="GB21">
        <v>2.6378200000000001</v>
      </c>
      <c r="GC21">
        <v>20.340599999999998</v>
      </c>
      <c r="GD21">
        <v>5.2404999999999999</v>
      </c>
      <c r="GE21">
        <v>12.064299999999999</v>
      </c>
      <c r="GF21">
        <v>4.9714999999999998</v>
      </c>
      <c r="GG21">
        <v>3.2904800000000001</v>
      </c>
      <c r="GH21">
        <v>9999</v>
      </c>
      <c r="GI21">
        <v>9999</v>
      </c>
      <c r="GJ21">
        <v>9999</v>
      </c>
      <c r="GK21">
        <v>454.7</v>
      </c>
      <c r="GL21">
        <v>1.88693</v>
      </c>
      <c r="GM21">
        <v>1.8830899999999999</v>
      </c>
      <c r="GN21">
        <v>1.8815599999999999</v>
      </c>
      <c r="GO21">
        <v>1.8822700000000001</v>
      </c>
      <c r="GP21">
        <v>1.8775900000000001</v>
      </c>
      <c r="GQ21">
        <v>1.8795599999999999</v>
      </c>
      <c r="GR21">
        <v>1.87886</v>
      </c>
      <c r="GS21">
        <v>1.8858699999999999</v>
      </c>
      <c r="GT21" t="s">
        <v>349</v>
      </c>
      <c r="GU21" t="s">
        <v>19</v>
      </c>
      <c r="GV21" t="s">
        <v>19</v>
      </c>
      <c r="GW21" t="s">
        <v>19</v>
      </c>
      <c r="GX21" t="s">
        <v>350</v>
      </c>
      <c r="GY21" t="s">
        <v>351</v>
      </c>
      <c r="GZ21" t="s">
        <v>352</v>
      </c>
      <c r="HA21" t="s">
        <v>352</v>
      </c>
      <c r="HB21" t="s">
        <v>352</v>
      </c>
      <c r="HC21" t="s">
        <v>352</v>
      </c>
      <c r="HD21">
        <v>0</v>
      </c>
      <c r="HE21">
        <v>100</v>
      </c>
      <c r="HF21">
        <v>100</v>
      </c>
      <c r="HG21">
        <v>-2.7509999999999999</v>
      </c>
      <c r="HH21">
        <v>-0.23400000000000001</v>
      </c>
      <c r="HI21">
        <v>2</v>
      </c>
      <c r="HJ21">
        <v>521.92399999999998</v>
      </c>
      <c r="HK21">
        <v>513.59900000000005</v>
      </c>
      <c r="HL21">
        <v>21.231300000000001</v>
      </c>
      <c r="HM21">
        <v>30.5975</v>
      </c>
      <c r="HN21">
        <v>29.999700000000001</v>
      </c>
      <c r="HO21">
        <v>30.632899999999999</v>
      </c>
      <c r="HP21">
        <v>30.686800000000002</v>
      </c>
      <c r="HQ21">
        <v>0</v>
      </c>
      <c r="HR21">
        <v>45.610900000000001</v>
      </c>
      <c r="HS21">
        <v>0</v>
      </c>
      <c r="HT21">
        <v>21.441500000000001</v>
      </c>
      <c r="HU21">
        <v>0</v>
      </c>
      <c r="HV21">
        <v>11.994</v>
      </c>
      <c r="HW21">
        <v>100.419</v>
      </c>
      <c r="HX21">
        <v>101.65300000000001</v>
      </c>
    </row>
    <row r="22" spans="1:232" x14ac:dyDescent="0.25">
      <c r="A22">
        <v>7</v>
      </c>
      <c r="B22">
        <v>1566766228.0999999</v>
      </c>
      <c r="C22">
        <v>676.59999990463302</v>
      </c>
      <c r="D22" t="s">
        <v>379</v>
      </c>
      <c r="E22" t="s">
        <v>380</v>
      </c>
      <c r="G22">
        <v>1566766228.0999999</v>
      </c>
      <c r="H22">
        <f t="shared" si="0"/>
        <v>4.6418546392048635E-3</v>
      </c>
      <c r="I22">
        <f t="shared" si="1"/>
        <v>22.066465591710713</v>
      </c>
      <c r="J22">
        <f t="shared" si="2"/>
        <v>371.57</v>
      </c>
      <c r="K22">
        <f t="shared" si="3"/>
        <v>224.09944802694363</v>
      </c>
      <c r="L22">
        <f t="shared" si="4"/>
        <v>22.353913845182642</v>
      </c>
      <c r="M22">
        <f t="shared" si="5"/>
        <v>37.064097393296002</v>
      </c>
      <c r="N22">
        <f t="shared" si="6"/>
        <v>0.26878407514833114</v>
      </c>
      <c r="O22">
        <f t="shared" si="7"/>
        <v>2.2535977113083474</v>
      </c>
      <c r="P22">
        <f t="shared" si="8"/>
        <v>0.25215994322706303</v>
      </c>
      <c r="Q22">
        <f t="shared" si="9"/>
        <v>0.1590078207028966</v>
      </c>
      <c r="R22">
        <f t="shared" si="10"/>
        <v>321.44668013240329</v>
      </c>
      <c r="S22">
        <f t="shared" si="11"/>
        <v>26.057677634986256</v>
      </c>
      <c r="T22">
        <f t="shared" si="12"/>
        <v>27.0015</v>
      </c>
      <c r="U22">
        <f t="shared" si="13"/>
        <v>3.5794750242639726</v>
      </c>
      <c r="V22">
        <f t="shared" si="14"/>
        <v>55.78010655792275</v>
      </c>
      <c r="W22">
        <f t="shared" si="15"/>
        <v>1.7926865611670402</v>
      </c>
      <c r="X22">
        <f t="shared" si="16"/>
        <v>3.2138457091427255</v>
      </c>
      <c r="Y22">
        <f t="shared" si="17"/>
        <v>1.7867884630969324</v>
      </c>
      <c r="Z22">
        <f t="shared" si="18"/>
        <v>-204.70578958893446</v>
      </c>
      <c r="AA22">
        <f t="shared" si="19"/>
        <v>-221.37778837354642</v>
      </c>
      <c r="AB22">
        <f t="shared" si="20"/>
        <v>-21.007797738040637</v>
      </c>
      <c r="AC22">
        <f t="shared" si="21"/>
        <v>-125.64469556811827</v>
      </c>
      <c r="AD22">
        <v>-4.1280673017109602E-2</v>
      </c>
      <c r="AE22">
        <v>4.6341171847283799E-2</v>
      </c>
      <c r="AF22">
        <v>3.4616549088405901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52962.970108604968</v>
      </c>
      <c r="AL22">
        <v>0</v>
      </c>
      <c r="AM22">
        <v>560.67588235294102</v>
      </c>
      <c r="AN22">
        <v>2927.61</v>
      </c>
      <c r="AO22">
        <f t="shared" si="25"/>
        <v>2366.9341176470589</v>
      </c>
      <c r="AP22">
        <f t="shared" si="26"/>
        <v>0.80848682633515356</v>
      </c>
      <c r="AQ22">
        <v>-1.0916802797921701</v>
      </c>
      <c r="AR22" t="s">
        <v>381</v>
      </c>
      <c r="AS22">
        <v>830.44005882352894</v>
      </c>
      <c r="AT22">
        <v>963.79700000000003</v>
      </c>
      <c r="AU22">
        <f t="shared" si="27"/>
        <v>0.13836621319268594</v>
      </c>
      <c r="AV22">
        <v>0.5</v>
      </c>
      <c r="AW22">
        <f t="shared" si="28"/>
        <v>1681.2384004247112</v>
      </c>
      <c r="AX22">
        <f t="shared" si="29"/>
        <v>22.066465591710713</v>
      </c>
      <c r="AY22">
        <f t="shared" si="30"/>
        <v>116.31329547044794</v>
      </c>
      <c r="AZ22">
        <f t="shared" si="31"/>
        <v>0.36866373313052436</v>
      </c>
      <c r="BA22">
        <f t="shared" si="32"/>
        <v>1.3774456891808274E-2</v>
      </c>
      <c r="BB22">
        <f t="shared" si="33"/>
        <v>2.0375794902868551</v>
      </c>
      <c r="BC22" t="s">
        <v>382</v>
      </c>
      <c r="BD22">
        <v>608.48</v>
      </c>
      <c r="BE22">
        <f t="shared" si="34"/>
        <v>355.31700000000001</v>
      </c>
      <c r="BF22">
        <f t="shared" si="35"/>
        <v>0.37531821212177036</v>
      </c>
      <c r="BG22">
        <f t="shared" si="36"/>
        <v>0.84678866643957007</v>
      </c>
      <c r="BH22">
        <f t="shared" si="37"/>
        <v>0.33081110202028136</v>
      </c>
      <c r="BI22">
        <f t="shared" si="38"/>
        <v>0.82968638009755979</v>
      </c>
      <c r="BJ22">
        <v>1784</v>
      </c>
      <c r="BK22">
        <v>300</v>
      </c>
      <c r="BL22">
        <v>300</v>
      </c>
      <c r="BM22">
        <v>300</v>
      </c>
      <c r="BN22">
        <v>10223.1</v>
      </c>
      <c r="BO22">
        <v>927.88599999999997</v>
      </c>
      <c r="BP22">
        <v>-6.8118600000000003E-3</v>
      </c>
      <c r="BQ22">
        <v>-2.6367799999999999</v>
      </c>
      <c r="BR22" t="s">
        <v>345</v>
      </c>
      <c r="BS22" t="s">
        <v>345</v>
      </c>
      <c r="BT22" t="s">
        <v>345</v>
      </c>
      <c r="BU22" t="s">
        <v>345</v>
      </c>
      <c r="BV22" t="s">
        <v>345</v>
      </c>
      <c r="BW22" t="s">
        <v>345</v>
      </c>
      <c r="BX22" t="s">
        <v>345</v>
      </c>
      <c r="BY22" t="s">
        <v>345</v>
      </c>
      <c r="BZ22" t="s">
        <v>345</v>
      </c>
      <c r="CA22" t="s">
        <v>345</v>
      </c>
      <c r="CB22">
        <f t="shared" si="39"/>
        <v>2000.05</v>
      </c>
      <c r="CC22">
        <f t="shared" si="40"/>
        <v>1681.2384004247112</v>
      </c>
      <c r="CD22">
        <f t="shared" si="41"/>
        <v>0.84059818525772423</v>
      </c>
      <c r="CE22">
        <f t="shared" si="42"/>
        <v>0.19119637051544863</v>
      </c>
      <c r="CF22">
        <v>6</v>
      </c>
      <c r="CG22">
        <v>0.5</v>
      </c>
      <c r="CH22" t="s">
        <v>346</v>
      </c>
      <c r="CI22">
        <v>1566766228.0999999</v>
      </c>
      <c r="CJ22">
        <v>371.57</v>
      </c>
      <c r="CK22">
        <v>400.12200000000001</v>
      </c>
      <c r="CL22">
        <v>17.971800000000002</v>
      </c>
      <c r="CM22">
        <v>12.501200000000001</v>
      </c>
      <c r="CN22">
        <v>499.95600000000002</v>
      </c>
      <c r="CO22">
        <v>99.65</v>
      </c>
      <c r="CP22">
        <v>9.9972800000000001E-2</v>
      </c>
      <c r="CQ22">
        <v>25.179400000000001</v>
      </c>
      <c r="CR22">
        <v>27.0015</v>
      </c>
      <c r="CS22">
        <v>999.9</v>
      </c>
      <c r="CT22">
        <v>0</v>
      </c>
      <c r="CU22">
        <v>0</v>
      </c>
      <c r="CV22">
        <v>9990</v>
      </c>
      <c r="CW22">
        <v>0</v>
      </c>
      <c r="CX22">
        <v>1179.22</v>
      </c>
      <c r="CY22">
        <v>-28.551300000000001</v>
      </c>
      <c r="CZ22">
        <v>378.37</v>
      </c>
      <c r="DA22">
        <v>405.18700000000001</v>
      </c>
      <c r="DB22">
        <v>5.4705599999999999</v>
      </c>
      <c r="DC22">
        <v>375.10899999999998</v>
      </c>
      <c r="DD22">
        <v>400.12200000000001</v>
      </c>
      <c r="DE22">
        <v>18.206800000000001</v>
      </c>
      <c r="DF22">
        <v>12.501200000000001</v>
      </c>
      <c r="DG22">
        <v>1.7908900000000001</v>
      </c>
      <c r="DH22">
        <v>1.2457400000000001</v>
      </c>
      <c r="DI22">
        <v>15.7075</v>
      </c>
      <c r="DJ22">
        <v>10.159700000000001</v>
      </c>
      <c r="DK22">
        <v>2000.05</v>
      </c>
      <c r="DL22">
        <v>0.98000900000000002</v>
      </c>
      <c r="DM22">
        <v>1.99908E-2</v>
      </c>
      <c r="DN22">
        <v>0</v>
      </c>
      <c r="DO22">
        <v>830.10199999999998</v>
      </c>
      <c r="DP22">
        <v>4.9992900000000002</v>
      </c>
      <c r="DQ22">
        <v>20490.599999999999</v>
      </c>
      <c r="DR22">
        <v>17314.900000000001</v>
      </c>
      <c r="DS22">
        <v>47.5</v>
      </c>
      <c r="DT22">
        <v>47.811999999999998</v>
      </c>
      <c r="DU22">
        <v>48.125</v>
      </c>
      <c r="DV22">
        <v>47.625</v>
      </c>
      <c r="DW22">
        <v>49.25</v>
      </c>
      <c r="DX22">
        <v>1955.17</v>
      </c>
      <c r="DY22">
        <v>39.880000000000003</v>
      </c>
      <c r="DZ22">
        <v>0</v>
      </c>
      <c r="EA22">
        <v>119.5</v>
      </c>
      <c r="EB22">
        <v>830.44005882352894</v>
      </c>
      <c r="EC22">
        <v>-0.75563724827998402</v>
      </c>
      <c r="ED22">
        <v>897.42646347632297</v>
      </c>
      <c r="EE22">
        <v>20438.188235294099</v>
      </c>
      <c r="EF22">
        <v>10</v>
      </c>
      <c r="EG22">
        <v>1566766198.0999999</v>
      </c>
      <c r="EH22" t="s">
        <v>383</v>
      </c>
      <c r="EI22">
        <v>105</v>
      </c>
      <c r="EJ22">
        <v>-3.5390000000000001</v>
      </c>
      <c r="EK22">
        <v>-0.23499999999999999</v>
      </c>
      <c r="EL22">
        <v>400</v>
      </c>
      <c r="EM22">
        <v>13</v>
      </c>
      <c r="EN22">
        <v>0.08</v>
      </c>
      <c r="EO22">
        <v>0.02</v>
      </c>
      <c r="EP22">
        <v>22.020893718371401</v>
      </c>
      <c r="EQ22">
        <v>-3.3008516118542999E-3</v>
      </c>
      <c r="ER22">
        <v>8.3746508607898798E-2</v>
      </c>
      <c r="ES22">
        <v>1</v>
      </c>
      <c r="ET22">
        <v>0.26727832304100402</v>
      </c>
      <c r="EU22">
        <v>7.3264916353013396E-2</v>
      </c>
      <c r="EV22">
        <v>1.11957006887513E-2</v>
      </c>
      <c r="EW22">
        <v>1</v>
      </c>
      <c r="EX22">
        <v>2</v>
      </c>
      <c r="EY22">
        <v>2</v>
      </c>
      <c r="EZ22" t="s">
        <v>348</v>
      </c>
      <c r="FA22">
        <v>2.9325100000000002</v>
      </c>
      <c r="FB22">
        <v>2.6375199999999999</v>
      </c>
      <c r="FC22">
        <v>8.5376300000000002E-2</v>
      </c>
      <c r="FD22">
        <v>9.1124300000000005E-2</v>
      </c>
      <c r="FE22">
        <v>8.8750200000000001E-2</v>
      </c>
      <c r="FF22">
        <v>6.81229E-2</v>
      </c>
      <c r="FG22">
        <v>32529.200000000001</v>
      </c>
      <c r="FH22">
        <v>28327.8</v>
      </c>
      <c r="FI22">
        <v>30935.4</v>
      </c>
      <c r="FJ22">
        <v>27330.6</v>
      </c>
      <c r="FK22">
        <v>39535.599999999999</v>
      </c>
      <c r="FL22">
        <v>38509.199999999997</v>
      </c>
      <c r="FM22">
        <v>43419</v>
      </c>
      <c r="FN22">
        <v>42202.1</v>
      </c>
      <c r="FO22">
        <v>1.97353</v>
      </c>
      <c r="FP22">
        <v>1.8707499999999999</v>
      </c>
      <c r="FQ22">
        <v>2.64123E-2</v>
      </c>
      <c r="FR22">
        <v>0</v>
      </c>
      <c r="FS22">
        <v>26.569500000000001</v>
      </c>
      <c r="FT22">
        <v>999.9</v>
      </c>
      <c r="FU22">
        <v>40.136000000000003</v>
      </c>
      <c r="FV22">
        <v>33.929000000000002</v>
      </c>
      <c r="FW22">
        <v>21.435099999999998</v>
      </c>
      <c r="FX22">
        <v>60.252800000000001</v>
      </c>
      <c r="FY22">
        <v>39.310899999999997</v>
      </c>
      <c r="FZ22">
        <v>1</v>
      </c>
      <c r="GA22">
        <v>0.27158300000000002</v>
      </c>
      <c r="GB22">
        <v>5.9899899999999997</v>
      </c>
      <c r="GC22">
        <v>20.254999999999999</v>
      </c>
      <c r="GD22">
        <v>5.2398999999999996</v>
      </c>
      <c r="GE22">
        <v>12.069800000000001</v>
      </c>
      <c r="GF22">
        <v>4.9709500000000002</v>
      </c>
      <c r="GG22">
        <v>3.2902999999999998</v>
      </c>
      <c r="GH22">
        <v>9999</v>
      </c>
      <c r="GI22">
        <v>9999</v>
      </c>
      <c r="GJ22">
        <v>9999</v>
      </c>
      <c r="GK22">
        <v>454.8</v>
      </c>
      <c r="GL22">
        <v>1.8868799999999999</v>
      </c>
      <c r="GM22">
        <v>1.8829499999999999</v>
      </c>
      <c r="GN22">
        <v>1.88154</v>
      </c>
      <c r="GO22">
        <v>1.8821699999999999</v>
      </c>
      <c r="GP22">
        <v>1.8774900000000001</v>
      </c>
      <c r="GQ22">
        <v>1.8794299999999999</v>
      </c>
      <c r="GR22">
        <v>1.8788100000000001</v>
      </c>
      <c r="GS22">
        <v>1.8858200000000001</v>
      </c>
      <c r="GT22" t="s">
        <v>349</v>
      </c>
      <c r="GU22" t="s">
        <v>19</v>
      </c>
      <c r="GV22" t="s">
        <v>19</v>
      </c>
      <c r="GW22" t="s">
        <v>19</v>
      </c>
      <c r="GX22" t="s">
        <v>350</v>
      </c>
      <c r="GY22" t="s">
        <v>351</v>
      </c>
      <c r="GZ22" t="s">
        <v>352</v>
      </c>
      <c r="HA22" t="s">
        <v>352</v>
      </c>
      <c r="HB22" t="s">
        <v>352</v>
      </c>
      <c r="HC22" t="s">
        <v>352</v>
      </c>
      <c r="HD22">
        <v>0</v>
      </c>
      <c r="HE22">
        <v>100</v>
      </c>
      <c r="HF22">
        <v>100</v>
      </c>
      <c r="HG22">
        <v>-3.5390000000000001</v>
      </c>
      <c r="HH22">
        <v>-0.23499999999999999</v>
      </c>
      <c r="HI22">
        <v>2</v>
      </c>
      <c r="HJ22">
        <v>520.83000000000004</v>
      </c>
      <c r="HK22">
        <v>513.39099999999996</v>
      </c>
      <c r="HL22">
        <v>18.605799999999999</v>
      </c>
      <c r="HM22">
        <v>30.719000000000001</v>
      </c>
      <c r="HN22">
        <v>29.9999</v>
      </c>
      <c r="HO22">
        <v>30.718399999999999</v>
      </c>
      <c r="HP22">
        <v>30.771599999999999</v>
      </c>
      <c r="HQ22">
        <v>19.458300000000001</v>
      </c>
      <c r="HR22">
        <v>45.523000000000003</v>
      </c>
      <c r="HS22">
        <v>0</v>
      </c>
      <c r="HT22">
        <v>18.617000000000001</v>
      </c>
      <c r="HU22">
        <v>400</v>
      </c>
      <c r="HV22">
        <v>12.448399999999999</v>
      </c>
      <c r="HW22">
        <v>100.402</v>
      </c>
      <c r="HX22">
        <v>101.64100000000001</v>
      </c>
    </row>
    <row r="23" spans="1:232" x14ac:dyDescent="0.25">
      <c r="A23">
        <v>8</v>
      </c>
      <c r="B23">
        <v>1566766348.5999999</v>
      </c>
      <c r="C23">
        <v>797.09999990463302</v>
      </c>
      <c r="D23" t="s">
        <v>384</v>
      </c>
      <c r="E23" t="s">
        <v>385</v>
      </c>
      <c r="G23">
        <v>1566766348.5999999</v>
      </c>
      <c r="H23">
        <f t="shared" si="0"/>
        <v>3.5799160403734019E-3</v>
      </c>
      <c r="I23">
        <f t="shared" si="1"/>
        <v>22.748255196102022</v>
      </c>
      <c r="J23">
        <f t="shared" si="2"/>
        <v>470.65600000000001</v>
      </c>
      <c r="K23">
        <f t="shared" si="3"/>
        <v>264.74050918376753</v>
      </c>
      <c r="L23">
        <f t="shared" si="4"/>
        <v>26.407310630233052</v>
      </c>
      <c r="M23">
        <f t="shared" si="5"/>
        <v>46.946949034368004</v>
      </c>
      <c r="N23">
        <f t="shared" si="6"/>
        <v>0.19465035971387168</v>
      </c>
      <c r="O23">
        <f t="shared" si="7"/>
        <v>2.2518375113220777</v>
      </c>
      <c r="P23">
        <f t="shared" si="8"/>
        <v>0.18576256279277592</v>
      </c>
      <c r="Q23">
        <f t="shared" si="9"/>
        <v>0.11686631239030505</v>
      </c>
      <c r="R23">
        <f t="shared" si="10"/>
        <v>321.45466009660174</v>
      </c>
      <c r="S23">
        <f t="shared" si="11"/>
        <v>26.049030393808753</v>
      </c>
      <c r="T23">
        <f t="shared" si="12"/>
        <v>27.089200000000002</v>
      </c>
      <c r="U23">
        <f t="shared" si="13"/>
        <v>3.5979536153140943</v>
      </c>
      <c r="V23">
        <f t="shared" si="14"/>
        <v>54.908806133648604</v>
      </c>
      <c r="W23">
        <f t="shared" si="15"/>
        <v>1.7269753438002</v>
      </c>
      <c r="X23">
        <f t="shared" si="16"/>
        <v>3.1451700836414549</v>
      </c>
      <c r="Y23">
        <f t="shared" si="17"/>
        <v>1.8709782715138943</v>
      </c>
      <c r="Z23">
        <f t="shared" si="18"/>
        <v>-157.87429738046703</v>
      </c>
      <c r="AA23">
        <f t="shared" si="19"/>
        <v>-275.83535731081065</v>
      </c>
      <c r="AB23">
        <f t="shared" si="20"/>
        <v>-26.160122050423194</v>
      </c>
      <c r="AC23">
        <f t="shared" si="21"/>
        <v>-138.41511664509912</v>
      </c>
      <c r="AD23">
        <v>-4.1233234055437697E-2</v>
      </c>
      <c r="AE23">
        <v>4.6287917456925801E-2</v>
      </c>
      <c r="AF23">
        <v>3.45850643257628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52968.87934657529</v>
      </c>
      <c r="AL23">
        <v>0</v>
      </c>
      <c r="AM23">
        <v>560.67588235294102</v>
      </c>
      <c r="AN23">
        <v>2927.61</v>
      </c>
      <c r="AO23">
        <f t="shared" si="25"/>
        <v>2366.9341176470589</v>
      </c>
      <c r="AP23">
        <f t="shared" si="26"/>
        <v>0.80848682633515356</v>
      </c>
      <c r="AQ23">
        <v>-1.0916802797921701</v>
      </c>
      <c r="AR23" t="s">
        <v>386</v>
      </c>
      <c r="AS23">
        <v>826.68370588235302</v>
      </c>
      <c r="AT23">
        <v>971.85900000000004</v>
      </c>
      <c r="AU23">
        <f t="shared" si="27"/>
        <v>0.14937896764617808</v>
      </c>
      <c r="AV23">
        <v>0.5</v>
      </c>
      <c r="AW23">
        <f t="shared" si="28"/>
        <v>1681.2804004247007</v>
      </c>
      <c r="AX23">
        <f t="shared" si="29"/>
        <v>22.748255196102022</v>
      </c>
      <c r="AY23">
        <f t="shared" si="30"/>
        <v>125.57396526959735</v>
      </c>
      <c r="AZ23">
        <f t="shared" si="31"/>
        <v>0.38116537481260149</v>
      </c>
      <c r="BA23">
        <f t="shared" si="32"/>
        <v>1.4179630875297241E-2</v>
      </c>
      <c r="BB23">
        <f t="shared" si="33"/>
        <v>2.0123814257006418</v>
      </c>
      <c r="BC23" t="s">
        <v>387</v>
      </c>
      <c r="BD23">
        <v>601.41999999999996</v>
      </c>
      <c r="BE23">
        <f t="shared" si="34"/>
        <v>370.43900000000008</v>
      </c>
      <c r="BF23">
        <f t="shared" si="35"/>
        <v>0.39190067492258368</v>
      </c>
      <c r="BG23">
        <f t="shared" si="36"/>
        <v>0.84075290496477084</v>
      </c>
      <c r="BH23">
        <f t="shared" si="37"/>
        <v>0.35306725370534037</v>
      </c>
      <c r="BI23">
        <f t="shared" si="38"/>
        <v>0.82628028613833537</v>
      </c>
      <c r="BJ23">
        <v>1786</v>
      </c>
      <c r="BK23">
        <v>300</v>
      </c>
      <c r="BL23">
        <v>300</v>
      </c>
      <c r="BM23">
        <v>300</v>
      </c>
      <c r="BN23">
        <v>10221.9</v>
      </c>
      <c r="BO23">
        <v>930.87</v>
      </c>
      <c r="BP23">
        <v>-6.8111100000000004E-3</v>
      </c>
      <c r="BQ23">
        <v>-3.8693200000000001</v>
      </c>
      <c r="BR23" t="s">
        <v>345</v>
      </c>
      <c r="BS23" t="s">
        <v>345</v>
      </c>
      <c r="BT23" t="s">
        <v>345</v>
      </c>
      <c r="BU23" t="s">
        <v>345</v>
      </c>
      <c r="BV23" t="s">
        <v>345</v>
      </c>
      <c r="BW23" t="s">
        <v>345</v>
      </c>
      <c r="BX23" t="s">
        <v>345</v>
      </c>
      <c r="BY23" t="s">
        <v>345</v>
      </c>
      <c r="BZ23" t="s">
        <v>345</v>
      </c>
      <c r="CA23" t="s">
        <v>345</v>
      </c>
      <c r="CB23">
        <f t="shared" si="39"/>
        <v>2000.1</v>
      </c>
      <c r="CC23">
        <f t="shared" si="40"/>
        <v>1681.2804004247007</v>
      </c>
      <c r="CD23">
        <f t="shared" si="41"/>
        <v>0.84059817030383521</v>
      </c>
      <c r="CE23">
        <f t="shared" si="42"/>
        <v>0.19119634060767052</v>
      </c>
      <c r="CF23">
        <v>6</v>
      </c>
      <c r="CG23">
        <v>0.5</v>
      </c>
      <c r="CH23" t="s">
        <v>346</v>
      </c>
      <c r="CI23">
        <v>1566766348.5999999</v>
      </c>
      <c r="CJ23">
        <v>470.65600000000001</v>
      </c>
      <c r="CK23">
        <v>499.96800000000002</v>
      </c>
      <c r="CL23">
        <v>17.313400000000001</v>
      </c>
      <c r="CM23">
        <v>13.093</v>
      </c>
      <c r="CN23">
        <v>500.13299999999998</v>
      </c>
      <c r="CO23">
        <v>99.6477</v>
      </c>
      <c r="CP23">
        <v>0.100203</v>
      </c>
      <c r="CQ23">
        <v>24.8171</v>
      </c>
      <c r="CR23">
        <v>27.089200000000002</v>
      </c>
      <c r="CS23">
        <v>999.9</v>
      </c>
      <c r="CT23">
        <v>0</v>
      </c>
      <c r="CU23">
        <v>0</v>
      </c>
      <c r="CV23">
        <v>9978.75</v>
      </c>
      <c r="CW23">
        <v>0</v>
      </c>
      <c r="CX23">
        <v>1184.73</v>
      </c>
      <c r="CY23">
        <v>-29.312000000000001</v>
      </c>
      <c r="CZ23">
        <v>478.94799999999998</v>
      </c>
      <c r="DA23">
        <v>506.601</v>
      </c>
      <c r="DB23">
        <v>4.2203200000000001</v>
      </c>
      <c r="DC23">
        <v>474.54300000000001</v>
      </c>
      <c r="DD23">
        <v>499.96800000000002</v>
      </c>
      <c r="DE23">
        <v>17.551400000000001</v>
      </c>
      <c r="DF23">
        <v>13.093</v>
      </c>
      <c r="DG23">
        <v>1.72523</v>
      </c>
      <c r="DH23">
        <v>1.3046899999999999</v>
      </c>
      <c r="DI23">
        <v>15.125400000000001</v>
      </c>
      <c r="DJ23">
        <v>10.853</v>
      </c>
      <c r="DK23">
        <v>2000.1</v>
      </c>
      <c r="DL23">
        <v>0.98000900000000002</v>
      </c>
      <c r="DM23">
        <v>1.99908E-2</v>
      </c>
      <c r="DN23">
        <v>0</v>
      </c>
      <c r="DO23">
        <v>826.48099999999999</v>
      </c>
      <c r="DP23">
        <v>4.9992900000000002</v>
      </c>
      <c r="DQ23">
        <v>20199</v>
      </c>
      <c r="DR23">
        <v>17315.3</v>
      </c>
      <c r="DS23">
        <v>47.625</v>
      </c>
      <c r="DT23">
        <v>47.875</v>
      </c>
      <c r="DU23">
        <v>48.186999999999998</v>
      </c>
      <c r="DV23">
        <v>47.686999999999998</v>
      </c>
      <c r="DW23">
        <v>49.311999999999998</v>
      </c>
      <c r="DX23">
        <v>1955.22</v>
      </c>
      <c r="DY23">
        <v>39.880000000000003</v>
      </c>
      <c r="DZ23">
        <v>0</v>
      </c>
      <c r="EA23">
        <v>120</v>
      </c>
      <c r="EB23">
        <v>826.68370588235302</v>
      </c>
      <c r="EC23">
        <v>-0.701470574885245</v>
      </c>
      <c r="ED23">
        <v>-857.86763759637699</v>
      </c>
      <c r="EE23">
        <v>20335.9941176471</v>
      </c>
      <c r="EF23">
        <v>10</v>
      </c>
      <c r="EG23">
        <v>1566766307.0999999</v>
      </c>
      <c r="EH23" t="s">
        <v>388</v>
      </c>
      <c r="EI23">
        <v>106</v>
      </c>
      <c r="EJ23">
        <v>-3.887</v>
      </c>
      <c r="EK23">
        <v>-0.23799999999999999</v>
      </c>
      <c r="EL23">
        <v>500</v>
      </c>
      <c r="EM23">
        <v>12</v>
      </c>
      <c r="EN23">
        <v>0.12</v>
      </c>
      <c r="EO23">
        <v>0.02</v>
      </c>
      <c r="EP23">
        <v>22.816061313187401</v>
      </c>
      <c r="EQ23">
        <v>-0.248583296927261</v>
      </c>
      <c r="ER23">
        <v>5.16916952357541E-2</v>
      </c>
      <c r="ES23">
        <v>0</v>
      </c>
      <c r="ET23">
        <v>0.20079276998274201</v>
      </c>
      <c r="EU23">
        <v>-3.5772806522449997E-2</v>
      </c>
      <c r="EV23">
        <v>3.4422246815176299E-3</v>
      </c>
      <c r="EW23">
        <v>1</v>
      </c>
      <c r="EX23">
        <v>1</v>
      </c>
      <c r="EY23">
        <v>2</v>
      </c>
      <c r="EZ23" t="s">
        <v>363</v>
      </c>
      <c r="FA23">
        <v>2.93276</v>
      </c>
      <c r="FB23">
        <v>2.63775</v>
      </c>
      <c r="FC23">
        <v>0.102061</v>
      </c>
      <c r="FD23">
        <v>0.10767</v>
      </c>
      <c r="FE23">
        <v>8.6384100000000005E-2</v>
      </c>
      <c r="FF23">
        <v>7.0508399999999999E-2</v>
      </c>
      <c r="FG23">
        <v>31926.6</v>
      </c>
      <c r="FH23">
        <v>27806</v>
      </c>
      <c r="FI23">
        <v>30926.9</v>
      </c>
      <c r="FJ23">
        <v>27325.1</v>
      </c>
      <c r="FK23">
        <v>39630.800000000003</v>
      </c>
      <c r="FL23">
        <v>38405</v>
      </c>
      <c r="FM23">
        <v>43408.1</v>
      </c>
      <c r="FN23">
        <v>42194.6</v>
      </c>
      <c r="FO23">
        <v>1.97183</v>
      </c>
      <c r="FP23">
        <v>1.8690199999999999</v>
      </c>
      <c r="FQ23">
        <v>3.43621E-2</v>
      </c>
      <c r="FR23">
        <v>0</v>
      </c>
      <c r="FS23">
        <v>26.527100000000001</v>
      </c>
      <c r="FT23">
        <v>999.9</v>
      </c>
      <c r="FU23">
        <v>40.136000000000003</v>
      </c>
      <c r="FV23">
        <v>33.999000000000002</v>
      </c>
      <c r="FW23">
        <v>21.520800000000001</v>
      </c>
      <c r="FX23">
        <v>60.222799999999999</v>
      </c>
      <c r="FY23">
        <v>38.950299999999999</v>
      </c>
      <c r="FZ23">
        <v>1</v>
      </c>
      <c r="GA23">
        <v>0.28356700000000001</v>
      </c>
      <c r="GB23">
        <v>6.2074600000000002</v>
      </c>
      <c r="GC23">
        <v>20.245000000000001</v>
      </c>
      <c r="GD23">
        <v>5.2403500000000003</v>
      </c>
      <c r="GE23">
        <v>12.069800000000001</v>
      </c>
      <c r="GF23">
        <v>4.9714499999999999</v>
      </c>
      <c r="GG23">
        <v>3.2903500000000001</v>
      </c>
      <c r="GH23">
        <v>9999</v>
      </c>
      <c r="GI23">
        <v>9999</v>
      </c>
      <c r="GJ23">
        <v>9999</v>
      </c>
      <c r="GK23">
        <v>454.8</v>
      </c>
      <c r="GL23">
        <v>1.88686</v>
      </c>
      <c r="GM23">
        <v>1.8829400000000001</v>
      </c>
      <c r="GN23">
        <v>1.8814599999999999</v>
      </c>
      <c r="GO23">
        <v>1.8821600000000001</v>
      </c>
      <c r="GP23">
        <v>1.8774500000000001</v>
      </c>
      <c r="GQ23">
        <v>1.8794299999999999</v>
      </c>
      <c r="GR23">
        <v>1.8788</v>
      </c>
      <c r="GS23">
        <v>1.88581</v>
      </c>
      <c r="GT23" t="s">
        <v>349</v>
      </c>
      <c r="GU23" t="s">
        <v>19</v>
      </c>
      <c r="GV23" t="s">
        <v>19</v>
      </c>
      <c r="GW23" t="s">
        <v>19</v>
      </c>
      <c r="GX23" t="s">
        <v>350</v>
      </c>
      <c r="GY23" t="s">
        <v>351</v>
      </c>
      <c r="GZ23" t="s">
        <v>352</v>
      </c>
      <c r="HA23" t="s">
        <v>352</v>
      </c>
      <c r="HB23" t="s">
        <v>352</v>
      </c>
      <c r="HC23" t="s">
        <v>352</v>
      </c>
      <c r="HD23">
        <v>0</v>
      </c>
      <c r="HE23">
        <v>100</v>
      </c>
      <c r="HF23">
        <v>100</v>
      </c>
      <c r="HG23">
        <v>-3.887</v>
      </c>
      <c r="HH23">
        <v>-0.23799999999999999</v>
      </c>
      <c r="HI23">
        <v>2</v>
      </c>
      <c r="HJ23">
        <v>520.49800000000005</v>
      </c>
      <c r="HK23">
        <v>512.97199999999998</v>
      </c>
      <c r="HL23">
        <v>18.544699999999999</v>
      </c>
      <c r="HM23">
        <v>30.863399999999999</v>
      </c>
      <c r="HN23">
        <v>30.001100000000001</v>
      </c>
      <c r="HO23">
        <v>30.8127</v>
      </c>
      <c r="HP23">
        <v>30.865400000000001</v>
      </c>
      <c r="HQ23">
        <v>23.2437</v>
      </c>
      <c r="HR23">
        <v>43.458799999999997</v>
      </c>
      <c r="HS23">
        <v>0</v>
      </c>
      <c r="HT23">
        <v>18.450800000000001</v>
      </c>
      <c r="HU23">
        <v>500</v>
      </c>
      <c r="HV23">
        <v>13.0984</v>
      </c>
      <c r="HW23">
        <v>100.375</v>
      </c>
      <c r="HX23">
        <v>101.621</v>
      </c>
    </row>
    <row r="24" spans="1:232" x14ac:dyDescent="0.25">
      <c r="A24">
        <v>9</v>
      </c>
      <c r="B24">
        <v>1566766454.0999999</v>
      </c>
      <c r="C24">
        <v>902.59999990463302</v>
      </c>
      <c r="D24" t="s">
        <v>389</v>
      </c>
      <c r="E24" t="s">
        <v>390</v>
      </c>
      <c r="G24">
        <v>1566766454.0999999</v>
      </c>
      <c r="H24">
        <f t="shared" si="0"/>
        <v>2.7389063082023115E-3</v>
      </c>
      <c r="I24">
        <f t="shared" si="1"/>
        <v>23.072629344089616</v>
      </c>
      <c r="J24">
        <f t="shared" si="2"/>
        <v>570.46</v>
      </c>
      <c r="K24">
        <f t="shared" si="3"/>
        <v>292.78527497280044</v>
      </c>
      <c r="L24">
        <f t="shared" si="4"/>
        <v>29.204719257312149</v>
      </c>
      <c r="M24">
        <f t="shared" si="5"/>
        <v>56.902192738600007</v>
      </c>
      <c r="N24">
        <f t="shared" si="6"/>
        <v>0.14400031233812119</v>
      </c>
      <c r="O24">
        <f t="shared" si="7"/>
        <v>2.2521258403249274</v>
      </c>
      <c r="P24">
        <f t="shared" si="8"/>
        <v>0.13907377479573138</v>
      </c>
      <c r="Q24">
        <f t="shared" si="9"/>
        <v>8.7349697767011958E-2</v>
      </c>
      <c r="R24">
        <f t="shared" si="10"/>
        <v>321.43230499602072</v>
      </c>
      <c r="S24">
        <f t="shared" si="11"/>
        <v>25.859511633913026</v>
      </c>
      <c r="T24">
        <f t="shared" si="12"/>
        <v>27.089600000000001</v>
      </c>
      <c r="U24">
        <f t="shared" si="13"/>
        <v>3.5980380866231143</v>
      </c>
      <c r="V24">
        <f t="shared" si="14"/>
        <v>55.119459763862025</v>
      </c>
      <c r="W24">
        <f t="shared" si="15"/>
        <v>1.6856399310900001</v>
      </c>
      <c r="X24">
        <f t="shared" si="16"/>
        <v>3.0581575695978724</v>
      </c>
      <c r="Y24">
        <f t="shared" si="17"/>
        <v>1.9123981555331142</v>
      </c>
      <c r="Z24">
        <f t="shared" si="18"/>
        <v>-120.78576819172194</v>
      </c>
      <c r="AA24">
        <f t="shared" si="19"/>
        <v>-332.87577332514309</v>
      </c>
      <c r="AB24">
        <f t="shared" si="20"/>
        <v>-31.491805170288348</v>
      </c>
      <c r="AC24">
        <f t="shared" si="21"/>
        <v>-163.72104169113265</v>
      </c>
      <c r="AD24">
        <v>-4.1241002476921598E-2</v>
      </c>
      <c r="AE24">
        <v>4.6296638190592501E-2</v>
      </c>
      <c r="AF24">
        <v>3.4590221003505501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53062.037388972058</v>
      </c>
      <c r="AL24">
        <v>0</v>
      </c>
      <c r="AM24">
        <v>560.67588235294102</v>
      </c>
      <c r="AN24">
        <v>2927.61</v>
      </c>
      <c r="AO24">
        <f t="shared" si="25"/>
        <v>2366.9341176470589</v>
      </c>
      <c r="AP24">
        <f t="shared" si="26"/>
        <v>0.80848682633515356</v>
      </c>
      <c r="AQ24">
        <v>-1.0916802797921701</v>
      </c>
      <c r="AR24" t="s">
        <v>391</v>
      </c>
      <c r="AS24">
        <v>824.86711764705899</v>
      </c>
      <c r="AT24">
        <v>971.95799999999997</v>
      </c>
      <c r="AU24">
        <f t="shared" si="27"/>
        <v>0.1513346074140457</v>
      </c>
      <c r="AV24">
        <v>0.5</v>
      </c>
      <c r="AW24">
        <f t="shared" si="28"/>
        <v>1681.1627944426366</v>
      </c>
      <c r="AX24">
        <f t="shared" si="29"/>
        <v>23.072629344089616</v>
      </c>
      <c r="AY24">
        <f t="shared" si="30"/>
        <v>127.20905574803821</v>
      </c>
      <c r="AZ24">
        <f t="shared" si="31"/>
        <v>0.38423265202817403</v>
      </c>
      <c r="BA24">
        <f t="shared" si="32"/>
        <v>1.4373569117613673E-2</v>
      </c>
      <c r="BB24">
        <f t="shared" si="33"/>
        <v>2.0120745958158688</v>
      </c>
      <c r="BC24" t="s">
        <v>392</v>
      </c>
      <c r="BD24">
        <v>598.5</v>
      </c>
      <c r="BE24">
        <f t="shared" si="34"/>
        <v>373.45799999999997</v>
      </c>
      <c r="BF24">
        <f t="shared" si="35"/>
        <v>0.39386191312795815</v>
      </c>
      <c r="BG24">
        <f t="shared" si="36"/>
        <v>0.83965634942102341</v>
      </c>
      <c r="BH24">
        <f t="shared" si="37"/>
        <v>0.35763986821125732</v>
      </c>
      <c r="BI24">
        <f t="shared" si="38"/>
        <v>0.82623845987909894</v>
      </c>
      <c r="BJ24">
        <v>1788</v>
      </c>
      <c r="BK24">
        <v>300</v>
      </c>
      <c r="BL24">
        <v>300</v>
      </c>
      <c r="BM24">
        <v>300</v>
      </c>
      <c r="BN24">
        <v>10221.1</v>
      </c>
      <c r="BO24">
        <v>930.52200000000005</v>
      </c>
      <c r="BP24">
        <v>-6.81046E-3</v>
      </c>
      <c r="BQ24">
        <v>-3.4190700000000001</v>
      </c>
      <c r="BR24" t="s">
        <v>345</v>
      </c>
      <c r="BS24" t="s">
        <v>345</v>
      </c>
      <c r="BT24" t="s">
        <v>345</v>
      </c>
      <c r="BU24" t="s">
        <v>345</v>
      </c>
      <c r="BV24" t="s">
        <v>345</v>
      </c>
      <c r="BW24" t="s">
        <v>345</v>
      </c>
      <c r="BX24" t="s">
        <v>345</v>
      </c>
      <c r="BY24" t="s">
        <v>345</v>
      </c>
      <c r="BZ24" t="s">
        <v>345</v>
      </c>
      <c r="CA24" t="s">
        <v>345</v>
      </c>
      <c r="CB24">
        <f t="shared" si="39"/>
        <v>1999.96</v>
      </c>
      <c r="CC24">
        <f t="shared" si="40"/>
        <v>1681.1627944426366</v>
      </c>
      <c r="CD24">
        <f t="shared" si="41"/>
        <v>0.84059820918550199</v>
      </c>
      <c r="CE24">
        <f t="shared" si="42"/>
        <v>0.1911964183710041</v>
      </c>
      <c r="CF24">
        <v>6</v>
      </c>
      <c r="CG24">
        <v>0.5</v>
      </c>
      <c r="CH24" t="s">
        <v>346</v>
      </c>
      <c r="CI24">
        <v>1566766454.0999999</v>
      </c>
      <c r="CJ24">
        <v>570.46</v>
      </c>
      <c r="CK24">
        <v>600.01800000000003</v>
      </c>
      <c r="CL24">
        <v>16.899000000000001</v>
      </c>
      <c r="CM24">
        <v>13.6683</v>
      </c>
      <c r="CN24">
        <v>500.06900000000002</v>
      </c>
      <c r="CO24">
        <v>99.647800000000004</v>
      </c>
      <c r="CP24">
        <v>0.10011</v>
      </c>
      <c r="CQ24">
        <v>24.347999999999999</v>
      </c>
      <c r="CR24">
        <v>27.089600000000001</v>
      </c>
      <c r="CS24">
        <v>999.9</v>
      </c>
      <c r="CT24">
        <v>0</v>
      </c>
      <c r="CU24">
        <v>0</v>
      </c>
      <c r="CV24">
        <v>9980.6200000000008</v>
      </c>
      <c r="CW24">
        <v>0</v>
      </c>
      <c r="CX24">
        <v>1251.53</v>
      </c>
      <c r="CY24">
        <v>-29.557700000000001</v>
      </c>
      <c r="CZ24">
        <v>580.26599999999996</v>
      </c>
      <c r="DA24">
        <v>608.33299999999997</v>
      </c>
      <c r="DB24">
        <v>3.2306900000000001</v>
      </c>
      <c r="DC24">
        <v>575.06399999999996</v>
      </c>
      <c r="DD24">
        <v>600.01800000000003</v>
      </c>
      <c r="DE24">
        <v>17.132000000000001</v>
      </c>
      <c r="DF24">
        <v>13.6683</v>
      </c>
      <c r="DG24">
        <v>1.6839500000000001</v>
      </c>
      <c r="DH24">
        <v>1.36202</v>
      </c>
      <c r="DI24">
        <v>14.7492</v>
      </c>
      <c r="DJ24">
        <v>11.501200000000001</v>
      </c>
      <c r="DK24">
        <v>1999.96</v>
      </c>
      <c r="DL24">
        <v>0.98001199999999999</v>
      </c>
      <c r="DM24">
        <v>1.9988100000000002E-2</v>
      </c>
      <c r="DN24">
        <v>0</v>
      </c>
      <c r="DO24">
        <v>824.74800000000005</v>
      </c>
      <c r="DP24">
        <v>4.9992900000000002</v>
      </c>
      <c r="DQ24">
        <v>20436.5</v>
      </c>
      <c r="DR24">
        <v>17314.2</v>
      </c>
      <c r="DS24">
        <v>47.686999999999998</v>
      </c>
      <c r="DT24">
        <v>47.875</v>
      </c>
      <c r="DU24">
        <v>48.311999999999998</v>
      </c>
      <c r="DV24">
        <v>47.625</v>
      </c>
      <c r="DW24">
        <v>49.311999999999998</v>
      </c>
      <c r="DX24">
        <v>1955.09</v>
      </c>
      <c r="DY24">
        <v>39.880000000000003</v>
      </c>
      <c r="DZ24">
        <v>0</v>
      </c>
      <c r="EA24">
        <v>105</v>
      </c>
      <c r="EB24">
        <v>824.86711764705899</v>
      </c>
      <c r="EC24">
        <v>-0.59142155677692498</v>
      </c>
      <c r="ED24">
        <v>9.8774544951759502</v>
      </c>
      <c r="EE24">
        <v>20402.7764705882</v>
      </c>
      <c r="EF24">
        <v>10</v>
      </c>
      <c r="EG24">
        <v>1566766419.0999999</v>
      </c>
      <c r="EH24" t="s">
        <v>393</v>
      </c>
      <c r="EI24">
        <v>107</v>
      </c>
      <c r="EJ24">
        <v>-4.6040000000000001</v>
      </c>
      <c r="EK24">
        <v>-0.23300000000000001</v>
      </c>
      <c r="EL24">
        <v>600</v>
      </c>
      <c r="EM24">
        <v>13</v>
      </c>
      <c r="EN24">
        <v>0.09</v>
      </c>
      <c r="EO24">
        <v>0.03</v>
      </c>
      <c r="EP24">
        <v>23.142056295371599</v>
      </c>
      <c r="EQ24">
        <v>-9.2460319129369598E-2</v>
      </c>
      <c r="ER24">
        <v>5.6426431537162702E-2</v>
      </c>
      <c r="ES24">
        <v>1</v>
      </c>
      <c r="ET24">
        <v>0.14720320652159699</v>
      </c>
      <c r="EU24">
        <v>-9.0555422360949196E-4</v>
      </c>
      <c r="EV24">
        <v>1.60563980093843E-3</v>
      </c>
      <c r="EW24">
        <v>1</v>
      </c>
      <c r="EX24">
        <v>2</v>
      </c>
      <c r="EY24">
        <v>2</v>
      </c>
      <c r="EZ24" t="s">
        <v>348</v>
      </c>
      <c r="FA24">
        <v>2.93249</v>
      </c>
      <c r="FB24">
        <v>2.6376599999999999</v>
      </c>
      <c r="FC24">
        <v>0.11730500000000001</v>
      </c>
      <c r="FD24">
        <v>0.122721</v>
      </c>
      <c r="FE24">
        <v>8.4853200000000004E-2</v>
      </c>
      <c r="FF24">
        <v>7.2794700000000004E-2</v>
      </c>
      <c r="FG24">
        <v>31379</v>
      </c>
      <c r="FH24">
        <v>27333.5</v>
      </c>
      <c r="FI24">
        <v>30921.8</v>
      </c>
      <c r="FJ24">
        <v>27321.9</v>
      </c>
      <c r="FK24">
        <v>39693.4</v>
      </c>
      <c r="FL24">
        <v>38307.800000000003</v>
      </c>
      <c r="FM24">
        <v>43401.599999999999</v>
      </c>
      <c r="FN24">
        <v>42190</v>
      </c>
      <c r="FO24">
        <v>1.9701200000000001</v>
      </c>
      <c r="FP24">
        <v>1.8684499999999999</v>
      </c>
      <c r="FQ24">
        <v>5.5413700000000003E-2</v>
      </c>
      <c r="FR24">
        <v>0</v>
      </c>
      <c r="FS24">
        <v>26.1828</v>
      </c>
      <c r="FT24">
        <v>999.9</v>
      </c>
      <c r="FU24">
        <v>40.209000000000003</v>
      </c>
      <c r="FV24">
        <v>34.039000000000001</v>
      </c>
      <c r="FW24">
        <v>21.6069</v>
      </c>
      <c r="FX24">
        <v>60.242800000000003</v>
      </c>
      <c r="FY24">
        <v>39.102600000000002</v>
      </c>
      <c r="FZ24">
        <v>1</v>
      </c>
      <c r="GA24">
        <v>0.29297800000000002</v>
      </c>
      <c r="GB24">
        <v>7.0076799999999997</v>
      </c>
      <c r="GC24">
        <v>20.213200000000001</v>
      </c>
      <c r="GD24">
        <v>5.2389999999999999</v>
      </c>
      <c r="GE24">
        <v>12.069800000000001</v>
      </c>
      <c r="GF24">
        <v>4.9717000000000002</v>
      </c>
      <c r="GG24">
        <v>3.2900800000000001</v>
      </c>
      <c r="GH24">
        <v>9999</v>
      </c>
      <c r="GI24">
        <v>9999</v>
      </c>
      <c r="GJ24">
        <v>9999</v>
      </c>
      <c r="GK24">
        <v>454.8</v>
      </c>
      <c r="GL24">
        <v>1.8868</v>
      </c>
      <c r="GM24">
        <v>1.88293</v>
      </c>
      <c r="GN24">
        <v>1.8814299999999999</v>
      </c>
      <c r="GO24">
        <v>1.8821600000000001</v>
      </c>
      <c r="GP24">
        <v>1.8774500000000001</v>
      </c>
      <c r="GQ24">
        <v>1.8794299999999999</v>
      </c>
      <c r="GR24">
        <v>1.8787799999999999</v>
      </c>
      <c r="GS24">
        <v>1.88575</v>
      </c>
      <c r="GT24" t="s">
        <v>349</v>
      </c>
      <c r="GU24" t="s">
        <v>19</v>
      </c>
      <c r="GV24" t="s">
        <v>19</v>
      </c>
      <c r="GW24" t="s">
        <v>19</v>
      </c>
      <c r="GX24" t="s">
        <v>350</v>
      </c>
      <c r="GY24" t="s">
        <v>351</v>
      </c>
      <c r="GZ24" t="s">
        <v>352</v>
      </c>
      <c r="HA24" t="s">
        <v>352</v>
      </c>
      <c r="HB24" t="s">
        <v>352</v>
      </c>
      <c r="HC24" t="s">
        <v>352</v>
      </c>
      <c r="HD24">
        <v>0</v>
      </c>
      <c r="HE24">
        <v>100</v>
      </c>
      <c r="HF24">
        <v>100</v>
      </c>
      <c r="HG24">
        <v>-4.6040000000000001</v>
      </c>
      <c r="HH24">
        <v>-0.23300000000000001</v>
      </c>
      <c r="HI24">
        <v>2</v>
      </c>
      <c r="HJ24">
        <v>519.91</v>
      </c>
      <c r="HK24">
        <v>513.06700000000001</v>
      </c>
      <c r="HL24">
        <v>17.584800000000001</v>
      </c>
      <c r="HM24">
        <v>30.934999999999999</v>
      </c>
      <c r="HN24">
        <v>30.000800000000002</v>
      </c>
      <c r="HO24">
        <v>30.875399999999999</v>
      </c>
      <c r="HP24">
        <v>30.9238</v>
      </c>
      <c r="HQ24">
        <v>26.936299999999999</v>
      </c>
      <c r="HR24">
        <v>41.5002</v>
      </c>
      <c r="HS24">
        <v>0</v>
      </c>
      <c r="HT24">
        <v>17.486699999999999</v>
      </c>
      <c r="HU24">
        <v>600</v>
      </c>
      <c r="HV24">
        <v>13.6347</v>
      </c>
      <c r="HW24">
        <v>100.36</v>
      </c>
      <c r="HX24">
        <v>101.61</v>
      </c>
    </row>
    <row r="25" spans="1:232" x14ac:dyDescent="0.25">
      <c r="A25">
        <v>10</v>
      </c>
      <c r="B25">
        <v>1566766541.0999999</v>
      </c>
      <c r="C25">
        <v>989.59999990463302</v>
      </c>
      <c r="D25" t="s">
        <v>394</v>
      </c>
      <c r="E25" t="s">
        <v>395</v>
      </c>
      <c r="G25">
        <v>1566766541.0999999</v>
      </c>
      <c r="H25">
        <f t="shared" si="0"/>
        <v>2.0572373148395936E-3</v>
      </c>
      <c r="I25">
        <f t="shared" si="1"/>
        <v>22.782401086552209</v>
      </c>
      <c r="J25">
        <f t="shared" si="2"/>
        <v>670.93899999999996</v>
      </c>
      <c r="K25">
        <f t="shared" si="3"/>
        <v>302.07054130927122</v>
      </c>
      <c r="L25">
        <f t="shared" si="4"/>
        <v>30.129174606037306</v>
      </c>
      <c r="M25">
        <f t="shared" si="5"/>
        <v>66.920919177959007</v>
      </c>
      <c r="N25">
        <f t="shared" si="6"/>
        <v>0.10545455357298383</v>
      </c>
      <c r="O25">
        <f t="shared" si="7"/>
        <v>2.2533812964298354</v>
      </c>
      <c r="P25">
        <f t="shared" si="8"/>
        <v>0.10278761425145734</v>
      </c>
      <c r="Q25">
        <f t="shared" si="9"/>
        <v>6.4476255137149191E-2</v>
      </c>
      <c r="R25">
        <f t="shared" si="10"/>
        <v>321.47765487679436</v>
      </c>
      <c r="S25">
        <f t="shared" si="11"/>
        <v>25.673144372361371</v>
      </c>
      <c r="T25">
        <f t="shared" si="12"/>
        <v>27.071300000000001</v>
      </c>
      <c r="U25">
        <f t="shared" si="13"/>
        <v>3.5941752957866981</v>
      </c>
      <c r="V25">
        <f t="shared" si="14"/>
        <v>55.320077806273439</v>
      </c>
      <c r="W25">
        <f t="shared" si="15"/>
        <v>1.6503740236983999</v>
      </c>
      <c r="X25">
        <f t="shared" si="16"/>
        <v>2.9833183342183287</v>
      </c>
      <c r="Y25">
        <f t="shared" si="17"/>
        <v>1.9438012720882982</v>
      </c>
      <c r="Z25">
        <f t="shared" si="18"/>
        <v>-90.724165584426075</v>
      </c>
      <c r="AA25">
        <f t="shared" si="19"/>
        <v>-380.99903799149178</v>
      </c>
      <c r="AB25">
        <f t="shared" si="20"/>
        <v>-35.946727542858596</v>
      </c>
      <c r="AC25">
        <f t="shared" si="21"/>
        <v>-186.19227624198209</v>
      </c>
      <c r="AD25">
        <v>-4.1274838629160801E-2</v>
      </c>
      <c r="AE25">
        <v>4.6334622235690702E-2</v>
      </c>
      <c r="AF25">
        <v>3.4612677536654801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53177.527476953568</v>
      </c>
      <c r="AL25">
        <v>0</v>
      </c>
      <c r="AM25">
        <v>560.67588235294102</v>
      </c>
      <c r="AN25">
        <v>2927.61</v>
      </c>
      <c r="AO25">
        <f t="shared" si="25"/>
        <v>2366.9341176470589</v>
      </c>
      <c r="AP25">
        <f t="shared" si="26"/>
        <v>0.80848682633515356</v>
      </c>
      <c r="AQ25">
        <v>-1.0916802797921701</v>
      </c>
      <c r="AR25" t="s">
        <v>396</v>
      </c>
      <c r="AS25">
        <v>823.15717647058796</v>
      </c>
      <c r="AT25">
        <v>971.85900000000004</v>
      </c>
      <c r="AU25">
        <f t="shared" si="27"/>
        <v>0.15300761070218216</v>
      </c>
      <c r="AV25">
        <v>0.5</v>
      </c>
      <c r="AW25">
        <f t="shared" si="28"/>
        <v>1681.3908004250991</v>
      </c>
      <c r="AX25">
        <f t="shared" si="29"/>
        <v>22.782401086552209</v>
      </c>
      <c r="AY25">
        <f t="shared" si="30"/>
        <v>128.632794514837</v>
      </c>
      <c r="AZ25">
        <f t="shared" si="31"/>
        <v>0.38272938769924447</v>
      </c>
      <c r="BA25">
        <f t="shared" si="32"/>
        <v>1.4199007964304546E-2</v>
      </c>
      <c r="BB25">
        <f t="shared" si="33"/>
        <v>2.0123814257006418</v>
      </c>
      <c r="BC25" t="s">
        <v>397</v>
      </c>
      <c r="BD25">
        <v>599.9</v>
      </c>
      <c r="BE25">
        <f t="shared" si="34"/>
        <v>371.95900000000006</v>
      </c>
      <c r="BF25">
        <f t="shared" si="35"/>
        <v>0.39978014654682925</v>
      </c>
      <c r="BG25">
        <f t="shared" si="36"/>
        <v>0.8402038913782216</v>
      </c>
      <c r="BH25">
        <f t="shared" si="37"/>
        <v>0.36164379603019353</v>
      </c>
      <c r="BI25">
        <f t="shared" si="38"/>
        <v>0.82628028613833537</v>
      </c>
      <c r="BJ25">
        <v>1790</v>
      </c>
      <c r="BK25">
        <v>300</v>
      </c>
      <c r="BL25">
        <v>300</v>
      </c>
      <c r="BM25">
        <v>300</v>
      </c>
      <c r="BN25">
        <v>10220.6</v>
      </c>
      <c r="BO25">
        <v>929.09100000000001</v>
      </c>
      <c r="BP25">
        <v>-6.8101999999999998E-3</v>
      </c>
      <c r="BQ25">
        <v>-3.8102999999999998</v>
      </c>
      <c r="BR25" t="s">
        <v>345</v>
      </c>
      <c r="BS25" t="s">
        <v>345</v>
      </c>
      <c r="BT25" t="s">
        <v>345</v>
      </c>
      <c r="BU25" t="s">
        <v>345</v>
      </c>
      <c r="BV25" t="s">
        <v>345</v>
      </c>
      <c r="BW25" t="s">
        <v>345</v>
      </c>
      <c r="BX25" t="s">
        <v>345</v>
      </c>
      <c r="BY25" t="s">
        <v>345</v>
      </c>
      <c r="BZ25" t="s">
        <v>345</v>
      </c>
      <c r="CA25" t="s">
        <v>345</v>
      </c>
      <c r="CB25">
        <f t="shared" si="39"/>
        <v>2000.23</v>
      </c>
      <c r="CC25">
        <f t="shared" si="40"/>
        <v>1681.3908004250991</v>
      </c>
      <c r="CD25">
        <f t="shared" si="41"/>
        <v>0.84059873135844332</v>
      </c>
      <c r="CE25">
        <f t="shared" si="42"/>
        <v>0.19119746271688681</v>
      </c>
      <c r="CF25">
        <v>6</v>
      </c>
      <c r="CG25">
        <v>0.5</v>
      </c>
      <c r="CH25" t="s">
        <v>346</v>
      </c>
      <c r="CI25">
        <v>1566766541.0999999</v>
      </c>
      <c r="CJ25">
        <v>670.93899999999996</v>
      </c>
      <c r="CK25">
        <v>699.92899999999997</v>
      </c>
      <c r="CL25">
        <v>16.546399999999998</v>
      </c>
      <c r="CM25">
        <v>14.119</v>
      </c>
      <c r="CN25">
        <v>500.09</v>
      </c>
      <c r="CO25">
        <v>99.642099999999999</v>
      </c>
      <c r="CP25">
        <v>0.100081</v>
      </c>
      <c r="CQ25">
        <v>23.935099999999998</v>
      </c>
      <c r="CR25">
        <v>27.071300000000001</v>
      </c>
      <c r="CS25">
        <v>999.9</v>
      </c>
      <c r="CT25">
        <v>0</v>
      </c>
      <c r="CU25">
        <v>0</v>
      </c>
      <c r="CV25">
        <v>9989.3799999999992</v>
      </c>
      <c r="CW25">
        <v>0</v>
      </c>
      <c r="CX25">
        <v>1122.07</v>
      </c>
      <c r="CY25">
        <v>-28.989799999999999</v>
      </c>
      <c r="CZ25">
        <v>682.22699999999998</v>
      </c>
      <c r="DA25">
        <v>709.95299999999997</v>
      </c>
      <c r="DB25">
        <v>2.4274300000000002</v>
      </c>
      <c r="DC25">
        <v>675.91200000000003</v>
      </c>
      <c r="DD25">
        <v>699.92899999999997</v>
      </c>
      <c r="DE25">
        <v>16.776399999999999</v>
      </c>
      <c r="DF25">
        <v>14.119</v>
      </c>
      <c r="DG25">
        <v>1.64872</v>
      </c>
      <c r="DH25">
        <v>1.4068400000000001</v>
      </c>
      <c r="DI25">
        <v>14.421799999999999</v>
      </c>
      <c r="DJ25">
        <v>11.9916</v>
      </c>
      <c r="DK25">
        <v>2000.23</v>
      </c>
      <c r="DL25">
        <v>0.97999099999999995</v>
      </c>
      <c r="DM25">
        <v>2.0008499999999999E-2</v>
      </c>
      <c r="DN25">
        <v>0</v>
      </c>
      <c r="DO25">
        <v>822.95600000000002</v>
      </c>
      <c r="DP25">
        <v>4.9992900000000002</v>
      </c>
      <c r="DQ25">
        <v>20461.2</v>
      </c>
      <c r="DR25">
        <v>17316.3</v>
      </c>
      <c r="DS25">
        <v>47.75</v>
      </c>
      <c r="DT25">
        <v>48</v>
      </c>
      <c r="DU25">
        <v>48.375</v>
      </c>
      <c r="DV25">
        <v>47.561999999999998</v>
      </c>
      <c r="DW25">
        <v>49.25</v>
      </c>
      <c r="DX25">
        <v>1955.31</v>
      </c>
      <c r="DY25">
        <v>39.92</v>
      </c>
      <c r="DZ25">
        <v>0</v>
      </c>
      <c r="EA25">
        <v>86.399999856948895</v>
      </c>
      <c r="EB25">
        <v>823.15717647058796</v>
      </c>
      <c r="EC25">
        <v>-0.27279416139292201</v>
      </c>
      <c r="ED25">
        <v>445.80884766864199</v>
      </c>
      <c r="EE25">
        <v>20430.7764705882</v>
      </c>
      <c r="EF25">
        <v>10</v>
      </c>
      <c r="EG25">
        <v>1566766514.5999999</v>
      </c>
      <c r="EH25" t="s">
        <v>398</v>
      </c>
      <c r="EI25">
        <v>108</v>
      </c>
      <c r="EJ25">
        <v>-4.9729999999999999</v>
      </c>
      <c r="EK25">
        <v>-0.23</v>
      </c>
      <c r="EL25">
        <v>700</v>
      </c>
      <c r="EM25">
        <v>14</v>
      </c>
      <c r="EN25">
        <v>0.06</v>
      </c>
      <c r="EO25">
        <v>0.04</v>
      </c>
      <c r="EP25">
        <v>22.947224029103999</v>
      </c>
      <c r="EQ25">
        <v>-9.4373388571375394E-2</v>
      </c>
      <c r="ER25">
        <v>9.0681459176399498E-2</v>
      </c>
      <c r="ES25">
        <v>1</v>
      </c>
      <c r="ET25">
        <v>0.10345187914963801</v>
      </c>
      <c r="EU25">
        <v>3.1500902046433202E-2</v>
      </c>
      <c r="EV25">
        <v>3.9720249356769901E-3</v>
      </c>
      <c r="EW25">
        <v>1</v>
      </c>
      <c r="EX25">
        <v>2</v>
      </c>
      <c r="EY25">
        <v>2</v>
      </c>
      <c r="EZ25" t="s">
        <v>348</v>
      </c>
      <c r="FA25">
        <v>2.9324400000000002</v>
      </c>
      <c r="FB25">
        <v>2.6376300000000001</v>
      </c>
      <c r="FC25">
        <v>0.13128999999999999</v>
      </c>
      <c r="FD25">
        <v>0.136514</v>
      </c>
      <c r="FE25">
        <v>8.3538399999999999E-2</v>
      </c>
      <c r="FF25">
        <v>7.4553800000000003E-2</v>
      </c>
      <c r="FG25">
        <v>30877</v>
      </c>
      <c r="FH25">
        <v>26900.3</v>
      </c>
      <c r="FI25">
        <v>30917.4</v>
      </c>
      <c r="FJ25">
        <v>27318.7</v>
      </c>
      <c r="FK25">
        <v>39747</v>
      </c>
      <c r="FL25">
        <v>38232.800000000003</v>
      </c>
      <c r="FM25">
        <v>43395.9</v>
      </c>
      <c r="FN25">
        <v>42186.1</v>
      </c>
      <c r="FO25">
        <v>1.96865</v>
      </c>
      <c r="FP25">
        <v>1.86765</v>
      </c>
      <c r="FQ25">
        <v>6.3549700000000001E-2</v>
      </c>
      <c r="FR25">
        <v>0</v>
      </c>
      <c r="FS25">
        <v>26.031199999999998</v>
      </c>
      <c r="FT25">
        <v>999.9</v>
      </c>
      <c r="FU25">
        <v>40.232999999999997</v>
      </c>
      <c r="FV25">
        <v>34.1</v>
      </c>
      <c r="FW25">
        <v>21.694199999999999</v>
      </c>
      <c r="FX25">
        <v>60.302799999999998</v>
      </c>
      <c r="FY25">
        <v>38.954300000000003</v>
      </c>
      <c r="FZ25">
        <v>1</v>
      </c>
      <c r="GA25">
        <v>0.30036299999999999</v>
      </c>
      <c r="GB25">
        <v>7.4807100000000002</v>
      </c>
      <c r="GC25">
        <v>20.1936</v>
      </c>
      <c r="GD25">
        <v>5.2411000000000003</v>
      </c>
      <c r="GE25">
        <v>12.069800000000001</v>
      </c>
      <c r="GF25">
        <v>4.9717000000000002</v>
      </c>
      <c r="GG25">
        <v>3.2904499999999999</v>
      </c>
      <c r="GH25">
        <v>9999</v>
      </c>
      <c r="GI25">
        <v>9999</v>
      </c>
      <c r="GJ25">
        <v>9999</v>
      </c>
      <c r="GK25">
        <v>454.9</v>
      </c>
      <c r="GL25">
        <v>1.8868</v>
      </c>
      <c r="GM25">
        <v>1.88293</v>
      </c>
      <c r="GN25">
        <v>1.88141</v>
      </c>
      <c r="GO25">
        <v>1.8821600000000001</v>
      </c>
      <c r="GP25">
        <v>1.87744</v>
      </c>
      <c r="GQ25">
        <v>1.8794200000000001</v>
      </c>
      <c r="GR25">
        <v>1.8787799999999999</v>
      </c>
      <c r="GS25">
        <v>1.8857200000000001</v>
      </c>
      <c r="GT25" t="s">
        <v>349</v>
      </c>
      <c r="GU25" t="s">
        <v>19</v>
      </c>
      <c r="GV25" t="s">
        <v>19</v>
      </c>
      <c r="GW25" t="s">
        <v>19</v>
      </c>
      <c r="GX25" t="s">
        <v>350</v>
      </c>
      <c r="GY25" t="s">
        <v>351</v>
      </c>
      <c r="GZ25" t="s">
        <v>352</v>
      </c>
      <c r="HA25" t="s">
        <v>352</v>
      </c>
      <c r="HB25" t="s">
        <v>352</v>
      </c>
      <c r="HC25" t="s">
        <v>352</v>
      </c>
      <c r="HD25">
        <v>0</v>
      </c>
      <c r="HE25">
        <v>100</v>
      </c>
      <c r="HF25">
        <v>100</v>
      </c>
      <c r="HG25">
        <v>-4.9729999999999999</v>
      </c>
      <c r="HH25">
        <v>-0.23</v>
      </c>
      <c r="HI25">
        <v>2</v>
      </c>
      <c r="HJ25">
        <v>519.46100000000001</v>
      </c>
      <c r="HK25">
        <v>513.02700000000004</v>
      </c>
      <c r="HL25">
        <v>16.943899999999999</v>
      </c>
      <c r="HM25">
        <v>31.011299999999999</v>
      </c>
      <c r="HN25">
        <v>30.000399999999999</v>
      </c>
      <c r="HO25">
        <v>30.9376</v>
      </c>
      <c r="HP25">
        <v>30.985299999999999</v>
      </c>
      <c r="HQ25">
        <v>30.5336</v>
      </c>
      <c r="HR25">
        <v>39.943600000000004</v>
      </c>
      <c r="HS25">
        <v>0</v>
      </c>
      <c r="HT25">
        <v>16.892499999999998</v>
      </c>
      <c r="HU25">
        <v>700</v>
      </c>
      <c r="HV25">
        <v>14.0023</v>
      </c>
      <c r="HW25">
        <v>100.346</v>
      </c>
      <c r="HX25">
        <v>101.6</v>
      </c>
    </row>
    <row r="26" spans="1:232" x14ac:dyDescent="0.25">
      <c r="A26">
        <v>11</v>
      </c>
      <c r="B26">
        <v>1566766661.5999999</v>
      </c>
      <c r="C26">
        <v>1110.0999999046301</v>
      </c>
      <c r="D26" t="s">
        <v>399</v>
      </c>
      <c r="E26" t="s">
        <v>400</v>
      </c>
      <c r="G26">
        <v>1566766661.5999999</v>
      </c>
      <c r="H26">
        <f t="shared" si="0"/>
        <v>1.4780544244538554E-3</v>
      </c>
      <c r="I26">
        <f t="shared" si="1"/>
        <v>21.929629256552211</v>
      </c>
      <c r="J26">
        <f t="shared" si="2"/>
        <v>772.25300000000004</v>
      </c>
      <c r="K26">
        <f t="shared" si="3"/>
        <v>272.31406071036298</v>
      </c>
      <c r="L26">
        <f t="shared" si="4"/>
        <v>27.160392827226431</v>
      </c>
      <c r="M26">
        <f t="shared" si="5"/>
        <v>77.023914179419009</v>
      </c>
      <c r="N26">
        <f t="shared" si="6"/>
        <v>7.3780626185835391E-2</v>
      </c>
      <c r="O26">
        <f t="shared" si="7"/>
        <v>2.2605023891741167</v>
      </c>
      <c r="P26">
        <f t="shared" si="8"/>
        <v>7.246844926406916E-2</v>
      </c>
      <c r="Q26">
        <f t="shared" si="9"/>
        <v>4.5408730857551809E-2</v>
      </c>
      <c r="R26">
        <f t="shared" si="10"/>
        <v>321.46807891983713</v>
      </c>
      <c r="S26">
        <f t="shared" si="11"/>
        <v>25.348931749523913</v>
      </c>
      <c r="T26">
        <f t="shared" si="12"/>
        <v>26.992999999999999</v>
      </c>
      <c r="U26">
        <f t="shared" si="13"/>
        <v>3.5776884664388073</v>
      </c>
      <c r="V26">
        <f t="shared" si="14"/>
        <v>55.178302419909244</v>
      </c>
      <c r="W26">
        <f t="shared" si="15"/>
        <v>1.5961866292027997</v>
      </c>
      <c r="X26">
        <f t="shared" si="16"/>
        <v>2.8927795151357705</v>
      </c>
      <c r="Y26">
        <f t="shared" si="17"/>
        <v>1.9815018372360076</v>
      </c>
      <c r="Z26">
        <f t="shared" si="18"/>
        <v>-65.182200118415025</v>
      </c>
      <c r="AA26">
        <f t="shared" si="19"/>
        <v>-435.03293069296149</v>
      </c>
      <c r="AB26">
        <f t="shared" si="20"/>
        <v>-40.794578803255092</v>
      </c>
      <c r="AC26">
        <f t="shared" si="21"/>
        <v>-219.54163069479449</v>
      </c>
      <c r="AD26">
        <v>-4.1467085972040102E-2</v>
      </c>
      <c r="AE26">
        <v>4.6550436719865002E-2</v>
      </c>
      <c r="AF26">
        <v>3.4740148638483701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53507.153384357654</v>
      </c>
      <c r="AL26">
        <v>0</v>
      </c>
      <c r="AM26">
        <v>560.67588235294102</v>
      </c>
      <c r="AN26">
        <v>2927.61</v>
      </c>
      <c r="AO26">
        <f t="shared" si="25"/>
        <v>2366.9341176470589</v>
      </c>
      <c r="AP26">
        <f t="shared" si="26"/>
        <v>0.80848682633515356</v>
      </c>
      <c r="AQ26">
        <v>-1.0916802797921701</v>
      </c>
      <c r="AR26" t="s">
        <v>401</v>
      </c>
      <c r="AS26">
        <v>822.73935294117598</v>
      </c>
      <c r="AT26">
        <v>960.827</v>
      </c>
      <c r="AU26">
        <f t="shared" si="27"/>
        <v>0.1437174923881448</v>
      </c>
      <c r="AV26">
        <v>0.5</v>
      </c>
      <c r="AW26">
        <f t="shared" si="28"/>
        <v>1681.3404004251122</v>
      </c>
      <c r="AX26">
        <f t="shared" si="29"/>
        <v>21.929629256552211</v>
      </c>
      <c r="AY26">
        <f t="shared" si="30"/>
        <v>120.8190130999882</v>
      </c>
      <c r="AZ26">
        <f t="shared" si="31"/>
        <v>0.37649545651818689</v>
      </c>
      <c r="BA26">
        <f t="shared" si="32"/>
        <v>1.3692235986551948E-2</v>
      </c>
      <c r="BB26">
        <f t="shared" si="33"/>
        <v>2.0469689132382833</v>
      </c>
      <c r="BC26" t="s">
        <v>402</v>
      </c>
      <c r="BD26">
        <v>599.08000000000004</v>
      </c>
      <c r="BE26">
        <f t="shared" si="34"/>
        <v>361.74699999999996</v>
      </c>
      <c r="BF26">
        <f t="shared" si="35"/>
        <v>0.38172437382707813</v>
      </c>
      <c r="BG26">
        <f t="shared" si="36"/>
        <v>0.84464576363628552</v>
      </c>
      <c r="BH26">
        <f t="shared" si="37"/>
        <v>0.34508874514907639</v>
      </c>
      <c r="BI26">
        <f t="shared" si="38"/>
        <v>0.83094116787464944</v>
      </c>
      <c r="BJ26">
        <v>1792</v>
      </c>
      <c r="BK26">
        <v>300</v>
      </c>
      <c r="BL26">
        <v>300</v>
      </c>
      <c r="BM26">
        <v>300</v>
      </c>
      <c r="BN26">
        <v>10220.299999999999</v>
      </c>
      <c r="BO26">
        <v>925.32100000000003</v>
      </c>
      <c r="BP26">
        <v>-6.8098999999999998E-3</v>
      </c>
      <c r="BQ26">
        <v>-3.3693200000000001</v>
      </c>
      <c r="BR26" t="s">
        <v>345</v>
      </c>
      <c r="BS26" t="s">
        <v>345</v>
      </c>
      <c r="BT26" t="s">
        <v>345</v>
      </c>
      <c r="BU26" t="s">
        <v>345</v>
      </c>
      <c r="BV26" t="s">
        <v>345</v>
      </c>
      <c r="BW26" t="s">
        <v>345</v>
      </c>
      <c r="BX26" t="s">
        <v>345</v>
      </c>
      <c r="BY26" t="s">
        <v>345</v>
      </c>
      <c r="BZ26" t="s">
        <v>345</v>
      </c>
      <c r="CA26" t="s">
        <v>345</v>
      </c>
      <c r="CB26">
        <f t="shared" si="39"/>
        <v>2000.17</v>
      </c>
      <c r="CC26">
        <f t="shared" si="40"/>
        <v>1681.3404004251122</v>
      </c>
      <c r="CD26">
        <f t="shared" si="41"/>
        <v>0.84059874931886391</v>
      </c>
      <c r="CE26">
        <f t="shared" si="42"/>
        <v>0.19119749863772781</v>
      </c>
      <c r="CF26">
        <v>6</v>
      </c>
      <c r="CG26">
        <v>0.5</v>
      </c>
      <c r="CH26" t="s">
        <v>346</v>
      </c>
      <c r="CI26">
        <v>1566766661.5999999</v>
      </c>
      <c r="CJ26">
        <v>772.25300000000004</v>
      </c>
      <c r="CK26">
        <v>799.93700000000001</v>
      </c>
      <c r="CL26">
        <v>16.003599999999999</v>
      </c>
      <c r="CM26">
        <v>14.2584</v>
      </c>
      <c r="CN26">
        <v>500.02300000000002</v>
      </c>
      <c r="CO26">
        <v>99.639200000000002</v>
      </c>
      <c r="CP26">
        <v>0.100023</v>
      </c>
      <c r="CQ26">
        <v>23.423300000000001</v>
      </c>
      <c r="CR26">
        <v>26.992999999999999</v>
      </c>
      <c r="CS26">
        <v>999.9</v>
      </c>
      <c r="CT26">
        <v>0</v>
      </c>
      <c r="CU26">
        <v>0</v>
      </c>
      <c r="CV26">
        <v>10036.200000000001</v>
      </c>
      <c r="CW26">
        <v>0</v>
      </c>
      <c r="CX26">
        <v>1228.01</v>
      </c>
      <c r="CY26">
        <v>-27.683499999999999</v>
      </c>
      <c r="CZ26">
        <v>784.81299999999999</v>
      </c>
      <c r="DA26">
        <v>811.50800000000004</v>
      </c>
      <c r="DB26">
        <v>1.7452399999999999</v>
      </c>
      <c r="DC26">
        <v>777.8</v>
      </c>
      <c r="DD26">
        <v>799.93700000000001</v>
      </c>
      <c r="DE26">
        <v>16.2316</v>
      </c>
      <c r="DF26">
        <v>14.2584</v>
      </c>
      <c r="DG26">
        <v>1.59459</v>
      </c>
      <c r="DH26">
        <v>1.42069</v>
      </c>
      <c r="DI26">
        <v>13.906599999999999</v>
      </c>
      <c r="DJ26">
        <v>12.1403</v>
      </c>
      <c r="DK26">
        <v>2000.17</v>
      </c>
      <c r="DL26">
        <v>0.97999099999999995</v>
      </c>
      <c r="DM26">
        <v>2.0008499999999999E-2</v>
      </c>
      <c r="DN26">
        <v>0</v>
      </c>
      <c r="DO26">
        <v>823.14400000000001</v>
      </c>
      <c r="DP26">
        <v>4.9992900000000002</v>
      </c>
      <c r="DQ26">
        <v>20333.7</v>
      </c>
      <c r="DR26">
        <v>17315.8</v>
      </c>
      <c r="DS26">
        <v>47.686999999999998</v>
      </c>
      <c r="DT26">
        <v>48.061999999999998</v>
      </c>
      <c r="DU26">
        <v>48.375</v>
      </c>
      <c r="DV26">
        <v>47.561999999999998</v>
      </c>
      <c r="DW26">
        <v>49.186999999999998</v>
      </c>
      <c r="DX26">
        <v>1955.25</v>
      </c>
      <c r="DY26">
        <v>39.92</v>
      </c>
      <c r="DZ26">
        <v>0</v>
      </c>
      <c r="EA26">
        <v>120.09999990463299</v>
      </c>
      <c r="EB26">
        <v>822.73935294117598</v>
      </c>
      <c r="EC26">
        <v>2.5041666340681901</v>
      </c>
      <c r="ED26">
        <v>1283.4068601036799</v>
      </c>
      <c r="EE26">
        <v>20334.2235294118</v>
      </c>
      <c r="EF26">
        <v>10</v>
      </c>
      <c r="EG26">
        <v>1566766606.5999999</v>
      </c>
      <c r="EH26" t="s">
        <v>403</v>
      </c>
      <c r="EI26">
        <v>109</v>
      </c>
      <c r="EJ26">
        <v>-5.5469999999999997</v>
      </c>
      <c r="EK26">
        <v>-0.22800000000000001</v>
      </c>
      <c r="EL26">
        <v>800</v>
      </c>
      <c r="EM26">
        <v>14</v>
      </c>
      <c r="EN26">
        <v>0.1</v>
      </c>
      <c r="EO26">
        <v>0.04</v>
      </c>
      <c r="EP26">
        <v>22.168840383725001</v>
      </c>
      <c r="EQ26">
        <v>-0.53852160189157405</v>
      </c>
      <c r="ER26">
        <v>0.10799419706052001</v>
      </c>
      <c r="ES26">
        <v>0</v>
      </c>
      <c r="ET26">
        <v>7.4751514621575907E-2</v>
      </c>
      <c r="EU26">
        <v>-1.11976926873528E-2</v>
      </c>
      <c r="EV26">
        <v>1.1042932066787001E-3</v>
      </c>
      <c r="EW26">
        <v>1</v>
      </c>
      <c r="EX26">
        <v>1</v>
      </c>
      <c r="EY26">
        <v>2</v>
      </c>
      <c r="EZ26" t="s">
        <v>363</v>
      </c>
      <c r="FA26">
        <v>2.9321700000000002</v>
      </c>
      <c r="FB26">
        <v>2.6375700000000002</v>
      </c>
      <c r="FC26">
        <v>0.14435400000000001</v>
      </c>
      <c r="FD26">
        <v>0.149315</v>
      </c>
      <c r="FE26">
        <v>8.1517500000000007E-2</v>
      </c>
      <c r="FF26">
        <v>7.5086299999999995E-2</v>
      </c>
      <c r="FG26">
        <v>30410.1</v>
      </c>
      <c r="FH26">
        <v>26500.3</v>
      </c>
      <c r="FI26">
        <v>30915.200000000001</v>
      </c>
      <c r="FJ26">
        <v>27317.8</v>
      </c>
      <c r="FK26">
        <v>39834.6</v>
      </c>
      <c r="FL26">
        <v>38211.4</v>
      </c>
      <c r="FM26">
        <v>43393.7</v>
      </c>
      <c r="FN26">
        <v>42185.4</v>
      </c>
      <c r="FO26">
        <v>1.96878</v>
      </c>
      <c r="FP26">
        <v>1.86727</v>
      </c>
      <c r="FQ26">
        <v>8.1956399999999999E-2</v>
      </c>
      <c r="FR26">
        <v>0</v>
      </c>
      <c r="FS26">
        <v>25.651299999999999</v>
      </c>
      <c r="FT26">
        <v>999.9</v>
      </c>
      <c r="FU26">
        <v>40.209000000000003</v>
      </c>
      <c r="FV26">
        <v>34.15</v>
      </c>
      <c r="FW26">
        <v>21.743500000000001</v>
      </c>
      <c r="FX26">
        <v>59.822800000000001</v>
      </c>
      <c r="FY26">
        <v>39.154600000000002</v>
      </c>
      <c r="FZ26">
        <v>1</v>
      </c>
      <c r="GA26">
        <v>0.29645300000000002</v>
      </c>
      <c r="GB26">
        <v>5.5312099999999997</v>
      </c>
      <c r="GC26">
        <v>20.2745</v>
      </c>
      <c r="GD26">
        <v>5.2409499999999998</v>
      </c>
      <c r="GE26">
        <v>12.069800000000001</v>
      </c>
      <c r="GF26">
        <v>4.9717500000000001</v>
      </c>
      <c r="GG26">
        <v>3.2902800000000001</v>
      </c>
      <c r="GH26">
        <v>9999</v>
      </c>
      <c r="GI26">
        <v>9999</v>
      </c>
      <c r="GJ26">
        <v>9999</v>
      </c>
      <c r="GK26">
        <v>454.9</v>
      </c>
      <c r="GL26">
        <v>1.8868799999999999</v>
      </c>
      <c r="GM26">
        <v>1.8829400000000001</v>
      </c>
      <c r="GN26">
        <v>1.8815200000000001</v>
      </c>
      <c r="GO26">
        <v>1.8821699999999999</v>
      </c>
      <c r="GP26">
        <v>1.87751</v>
      </c>
      <c r="GQ26">
        <v>1.8794299999999999</v>
      </c>
      <c r="GR26">
        <v>1.8788100000000001</v>
      </c>
      <c r="GS26">
        <v>1.88581</v>
      </c>
      <c r="GT26" t="s">
        <v>349</v>
      </c>
      <c r="GU26" t="s">
        <v>19</v>
      </c>
      <c r="GV26" t="s">
        <v>19</v>
      </c>
      <c r="GW26" t="s">
        <v>19</v>
      </c>
      <c r="GX26" t="s">
        <v>350</v>
      </c>
      <c r="GY26" t="s">
        <v>351</v>
      </c>
      <c r="GZ26" t="s">
        <v>352</v>
      </c>
      <c r="HA26" t="s">
        <v>352</v>
      </c>
      <c r="HB26" t="s">
        <v>352</v>
      </c>
      <c r="HC26" t="s">
        <v>352</v>
      </c>
      <c r="HD26">
        <v>0</v>
      </c>
      <c r="HE26">
        <v>100</v>
      </c>
      <c r="HF26">
        <v>100</v>
      </c>
      <c r="HG26">
        <v>-5.5469999999999997</v>
      </c>
      <c r="HH26">
        <v>-0.22800000000000001</v>
      </c>
      <c r="HI26">
        <v>2</v>
      </c>
      <c r="HJ26">
        <v>519.96900000000005</v>
      </c>
      <c r="HK26">
        <v>513.21799999999996</v>
      </c>
      <c r="HL26">
        <v>16.878799999999998</v>
      </c>
      <c r="HM26">
        <v>31.071899999999999</v>
      </c>
      <c r="HN26">
        <v>29.9971</v>
      </c>
      <c r="HO26">
        <v>30.9908</v>
      </c>
      <c r="HP26">
        <v>31.038699999999999</v>
      </c>
      <c r="HQ26">
        <v>34.042200000000001</v>
      </c>
      <c r="HR26">
        <v>38.942100000000003</v>
      </c>
      <c r="HS26">
        <v>0</v>
      </c>
      <c r="HT26">
        <v>16.972000000000001</v>
      </c>
      <c r="HU26">
        <v>800</v>
      </c>
      <c r="HV26">
        <v>14.250999999999999</v>
      </c>
      <c r="HW26">
        <v>100.34</v>
      </c>
      <c r="HX26">
        <v>101.59699999999999</v>
      </c>
    </row>
    <row r="27" spans="1:232" x14ac:dyDescent="0.25">
      <c r="A27">
        <v>12</v>
      </c>
      <c r="B27">
        <v>1566766782.0999999</v>
      </c>
      <c r="C27">
        <v>1230.5999999046301</v>
      </c>
      <c r="D27" t="s">
        <v>404</v>
      </c>
      <c r="E27" t="s">
        <v>405</v>
      </c>
      <c r="G27">
        <v>1566766782.0999999</v>
      </c>
      <c r="H27">
        <f t="shared" si="0"/>
        <v>8.8250286448860458E-4</v>
      </c>
      <c r="I27">
        <f t="shared" si="1"/>
        <v>20.945389109816482</v>
      </c>
      <c r="J27">
        <f t="shared" si="2"/>
        <v>973.76900000000001</v>
      </c>
      <c r="K27">
        <f t="shared" si="3"/>
        <v>172.40548619314617</v>
      </c>
      <c r="L27">
        <f t="shared" si="4"/>
        <v>17.195500100205262</v>
      </c>
      <c r="M27">
        <f t="shared" si="5"/>
        <v>97.122460002913996</v>
      </c>
      <c r="N27">
        <f t="shared" si="6"/>
        <v>4.3219057991056131E-2</v>
      </c>
      <c r="O27">
        <f t="shared" si="7"/>
        <v>2.25743629988238</v>
      </c>
      <c r="P27">
        <f t="shared" si="8"/>
        <v>4.2764588216418285E-2</v>
      </c>
      <c r="Q27">
        <f t="shared" si="9"/>
        <v>2.6768301618260701E-2</v>
      </c>
      <c r="R27">
        <f t="shared" si="10"/>
        <v>321.42019913508915</v>
      </c>
      <c r="S27">
        <f t="shared" si="11"/>
        <v>25.331242777765446</v>
      </c>
      <c r="T27">
        <f t="shared" si="12"/>
        <v>27.0185</v>
      </c>
      <c r="U27">
        <f t="shared" si="13"/>
        <v>3.5830504763528439</v>
      </c>
      <c r="V27">
        <f t="shared" si="14"/>
        <v>55.273714051272016</v>
      </c>
      <c r="W27">
        <f t="shared" si="15"/>
        <v>1.5780658063319997</v>
      </c>
      <c r="X27">
        <f t="shared" si="16"/>
        <v>2.8550022979606227</v>
      </c>
      <c r="Y27">
        <f t="shared" si="17"/>
        <v>2.0049846700208445</v>
      </c>
      <c r="Z27">
        <f t="shared" si="18"/>
        <v>-38.918376323947463</v>
      </c>
      <c r="AA27">
        <f t="shared" si="19"/>
        <v>-464.04100952199411</v>
      </c>
      <c r="AB27">
        <f t="shared" si="20"/>
        <v>-43.531979955042132</v>
      </c>
      <c r="AC27">
        <f t="shared" si="21"/>
        <v>-225.07116666589454</v>
      </c>
      <c r="AD27">
        <v>-4.1384243267382298E-2</v>
      </c>
      <c r="AE27">
        <v>4.6457438526467103E-2</v>
      </c>
      <c r="AF27">
        <v>3.4685244263493402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53443.928619244638</v>
      </c>
      <c r="AL27">
        <v>0</v>
      </c>
      <c r="AM27">
        <v>560.67588235294102</v>
      </c>
      <c r="AN27">
        <v>2927.61</v>
      </c>
      <c r="AO27">
        <f t="shared" si="25"/>
        <v>2366.9341176470589</v>
      </c>
      <c r="AP27">
        <f t="shared" si="26"/>
        <v>0.80848682633515356</v>
      </c>
      <c r="AQ27">
        <v>-1.0916802797921701</v>
      </c>
      <c r="AR27" t="s">
        <v>406</v>
      </c>
      <c r="AS27">
        <v>821.35505882352902</v>
      </c>
      <c r="AT27">
        <v>955.35699999999997</v>
      </c>
      <c r="AU27">
        <f t="shared" si="27"/>
        <v>0.14026373510265899</v>
      </c>
      <c r="AV27">
        <v>0.5</v>
      </c>
      <c r="AW27">
        <f t="shared" si="28"/>
        <v>1681.0884004251755</v>
      </c>
      <c r="AX27">
        <f t="shared" si="29"/>
        <v>20.945389109816482</v>
      </c>
      <c r="AY27">
        <f t="shared" si="30"/>
        <v>117.89786904069477</v>
      </c>
      <c r="AZ27">
        <f t="shared" si="31"/>
        <v>0.36790121389177027</v>
      </c>
      <c r="BA27">
        <f t="shared" si="32"/>
        <v>1.3108810568221819E-2</v>
      </c>
      <c r="BB27">
        <f t="shared" si="33"/>
        <v>2.0644146638377068</v>
      </c>
      <c r="BC27" t="s">
        <v>407</v>
      </c>
      <c r="BD27">
        <v>603.88</v>
      </c>
      <c r="BE27">
        <f t="shared" si="34"/>
        <v>351.47699999999998</v>
      </c>
      <c r="BF27">
        <f t="shared" si="35"/>
        <v>0.3812537980478693</v>
      </c>
      <c r="BG27">
        <f t="shared" si="36"/>
        <v>0.84874447547692722</v>
      </c>
      <c r="BH27">
        <f t="shared" si="37"/>
        <v>0.33951951381748474</v>
      </c>
      <c r="BI27">
        <f t="shared" si="38"/>
        <v>0.83325217431932308</v>
      </c>
      <c r="BJ27">
        <v>1794</v>
      </c>
      <c r="BK27">
        <v>300</v>
      </c>
      <c r="BL27">
        <v>300</v>
      </c>
      <c r="BM27">
        <v>300</v>
      </c>
      <c r="BN27">
        <v>10220.299999999999</v>
      </c>
      <c r="BO27">
        <v>919.79</v>
      </c>
      <c r="BP27">
        <v>-6.8099800000000002E-3</v>
      </c>
      <c r="BQ27">
        <v>-2.5493800000000002</v>
      </c>
      <c r="BR27" t="s">
        <v>345</v>
      </c>
      <c r="BS27" t="s">
        <v>345</v>
      </c>
      <c r="BT27" t="s">
        <v>345</v>
      </c>
      <c r="BU27" t="s">
        <v>345</v>
      </c>
      <c r="BV27" t="s">
        <v>345</v>
      </c>
      <c r="BW27" t="s">
        <v>345</v>
      </c>
      <c r="BX27" t="s">
        <v>345</v>
      </c>
      <c r="BY27" t="s">
        <v>345</v>
      </c>
      <c r="BZ27" t="s">
        <v>345</v>
      </c>
      <c r="CA27" t="s">
        <v>345</v>
      </c>
      <c r="CB27">
        <f t="shared" si="39"/>
        <v>1999.87</v>
      </c>
      <c r="CC27">
        <f t="shared" si="40"/>
        <v>1681.0884004251755</v>
      </c>
      <c r="CD27">
        <f t="shared" si="41"/>
        <v>0.84059883913713174</v>
      </c>
      <c r="CE27">
        <f t="shared" si="42"/>
        <v>0.19119767827426362</v>
      </c>
      <c r="CF27">
        <v>6</v>
      </c>
      <c r="CG27">
        <v>0.5</v>
      </c>
      <c r="CH27" t="s">
        <v>346</v>
      </c>
      <c r="CI27">
        <v>1566766782.0999999</v>
      </c>
      <c r="CJ27">
        <v>973.76900000000001</v>
      </c>
      <c r="CK27">
        <v>999.93600000000004</v>
      </c>
      <c r="CL27">
        <v>15.821999999999999</v>
      </c>
      <c r="CM27">
        <v>14.7797</v>
      </c>
      <c r="CN27">
        <v>499.97500000000002</v>
      </c>
      <c r="CO27">
        <v>99.6387</v>
      </c>
      <c r="CP27">
        <v>0.100006</v>
      </c>
      <c r="CQ27">
        <v>23.2056</v>
      </c>
      <c r="CR27">
        <v>27.0185</v>
      </c>
      <c r="CS27">
        <v>999.9</v>
      </c>
      <c r="CT27">
        <v>0</v>
      </c>
      <c r="CU27">
        <v>0</v>
      </c>
      <c r="CV27">
        <v>10016.200000000001</v>
      </c>
      <c r="CW27">
        <v>0</v>
      </c>
      <c r="CX27">
        <v>820.30399999999997</v>
      </c>
      <c r="CY27">
        <v>-26.1676</v>
      </c>
      <c r="CZ27">
        <v>989.423</v>
      </c>
      <c r="DA27">
        <v>1014.94</v>
      </c>
      <c r="DB27">
        <v>1.0422899999999999</v>
      </c>
      <c r="DC27">
        <v>979.947</v>
      </c>
      <c r="DD27">
        <v>999.93600000000004</v>
      </c>
      <c r="DE27">
        <v>16.047999999999998</v>
      </c>
      <c r="DF27">
        <v>14.7797</v>
      </c>
      <c r="DG27">
        <v>1.5764800000000001</v>
      </c>
      <c r="DH27">
        <v>1.4726300000000001</v>
      </c>
      <c r="DI27">
        <v>13.7308</v>
      </c>
      <c r="DJ27">
        <v>12.6869</v>
      </c>
      <c r="DK27">
        <v>1999.87</v>
      </c>
      <c r="DL27">
        <v>0.979989</v>
      </c>
      <c r="DM27">
        <v>2.0011299999999999E-2</v>
      </c>
      <c r="DN27">
        <v>0</v>
      </c>
      <c r="DO27">
        <v>821.529</v>
      </c>
      <c r="DP27">
        <v>4.9992900000000002</v>
      </c>
      <c r="DQ27">
        <v>20314.599999999999</v>
      </c>
      <c r="DR27">
        <v>17313.2</v>
      </c>
      <c r="DS27">
        <v>47.686999999999998</v>
      </c>
      <c r="DT27">
        <v>48.061999999999998</v>
      </c>
      <c r="DU27">
        <v>48.311999999999998</v>
      </c>
      <c r="DV27">
        <v>47.625</v>
      </c>
      <c r="DW27">
        <v>49.186999999999998</v>
      </c>
      <c r="DX27">
        <v>1954.95</v>
      </c>
      <c r="DY27">
        <v>39.92</v>
      </c>
      <c r="DZ27">
        <v>0</v>
      </c>
      <c r="EA27">
        <v>120.09999990463299</v>
      </c>
      <c r="EB27">
        <v>821.35505882352902</v>
      </c>
      <c r="EC27">
        <v>1.8465686416646101</v>
      </c>
      <c r="ED27">
        <v>323.77450946575902</v>
      </c>
      <c r="EE27">
        <v>20219.511764705901</v>
      </c>
      <c r="EF27">
        <v>10</v>
      </c>
      <c r="EG27">
        <v>1566766718.5999999</v>
      </c>
      <c r="EH27" t="s">
        <v>408</v>
      </c>
      <c r="EI27">
        <v>110</v>
      </c>
      <c r="EJ27">
        <v>-6.1779999999999999</v>
      </c>
      <c r="EK27">
        <v>-0.22600000000000001</v>
      </c>
      <c r="EL27">
        <v>1000</v>
      </c>
      <c r="EM27">
        <v>14</v>
      </c>
      <c r="EN27">
        <v>0.1</v>
      </c>
      <c r="EO27">
        <v>0.05</v>
      </c>
      <c r="EP27">
        <v>21.2123438540312</v>
      </c>
      <c r="EQ27">
        <v>-1.27206249868195</v>
      </c>
      <c r="ER27">
        <v>0.13585808658154</v>
      </c>
      <c r="ES27">
        <v>0</v>
      </c>
      <c r="ET27">
        <v>4.4045943831001501E-2</v>
      </c>
      <c r="EU27">
        <v>-4.9947695457880203E-3</v>
      </c>
      <c r="EV27">
        <v>4.8185667826061999E-4</v>
      </c>
      <c r="EW27">
        <v>1</v>
      </c>
      <c r="EX27">
        <v>1</v>
      </c>
      <c r="EY27">
        <v>2</v>
      </c>
      <c r="EZ27" t="s">
        <v>363</v>
      </c>
      <c r="FA27">
        <v>2.9320599999999999</v>
      </c>
      <c r="FB27">
        <v>2.6375600000000001</v>
      </c>
      <c r="FC27">
        <v>0.16785</v>
      </c>
      <c r="FD27">
        <v>0.17257600000000001</v>
      </c>
      <c r="FE27">
        <v>8.0830399999999997E-2</v>
      </c>
      <c r="FF27">
        <v>7.7100100000000005E-2</v>
      </c>
      <c r="FG27">
        <v>29574.400000000001</v>
      </c>
      <c r="FH27">
        <v>25774.9</v>
      </c>
      <c r="FI27">
        <v>30915.200000000001</v>
      </c>
      <c r="FJ27">
        <v>27317.5</v>
      </c>
      <c r="FK27">
        <v>39867.800000000003</v>
      </c>
      <c r="FL27">
        <v>38130.199999999997</v>
      </c>
      <c r="FM27">
        <v>43394.2</v>
      </c>
      <c r="FN27">
        <v>42185</v>
      </c>
      <c r="FO27">
        <v>1.9678800000000001</v>
      </c>
      <c r="FP27">
        <v>1.86812</v>
      </c>
      <c r="FQ27">
        <v>9.7271099999999999E-2</v>
      </c>
      <c r="FR27">
        <v>0</v>
      </c>
      <c r="FS27">
        <v>25.425699999999999</v>
      </c>
      <c r="FT27">
        <v>999.9</v>
      </c>
      <c r="FU27">
        <v>40.159999999999997</v>
      </c>
      <c r="FV27">
        <v>34.210999999999999</v>
      </c>
      <c r="FW27">
        <v>21.789899999999999</v>
      </c>
      <c r="FX27">
        <v>60.1128</v>
      </c>
      <c r="FY27">
        <v>39.146599999999999</v>
      </c>
      <c r="FZ27">
        <v>1</v>
      </c>
      <c r="GA27">
        <v>0.30454799999999999</v>
      </c>
      <c r="GB27">
        <v>7.4935499999999999</v>
      </c>
      <c r="GC27">
        <v>20.195499999999999</v>
      </c>
      <c r="GD27">
        <v>5.2409499999999998</v>
      </c>
      <c r="GE27">
        <v>12.069800000000001</v>
      </c>
      <c r="GF27">
        <v>4.9718499999999999</v>
      </c>
      <c r="GG27">
        <v>3.2901799999999999</v>
      </c>
      <c r="GH27">
        <v>9999</v>
      </c>
      <c r="GI27">
        <v>9999</v>
      </c>
      <c r="GJ27">
        <v>9999</v>
      </c>
      <c r="GK27">
        <v>454.9</v>
      </c>
      <c r="GL27">
        <v>1.88679</v>
      </c>
      <c r="GM27">
        <v>1.88293</v>
      </c>
      <c r="GN27">
        <v>1.8814200000000001</v>
      </c>
      <c r="GO27">
        <v>1.8821600000000001</v>
      </c>
      <c r="GP27">
        <v>1.87744</v>
      </c>
      <c r="GQ27">
        <v>1.8794299999999999</v>
      </c>
      <c r="GR27">
        <v>1.8787499999999999</v>
      </c>
      <c r="GS27">
        <v>1.8857299999999999</v>
      </c>
      <c r="GT27" t="s">
        <v>349</v>
      </c>
      <c r="GU27" t="s">
        <v>19</v>
      </c>
      <c r="GV27" t="s">
        <v>19</v>
      </c>
      <c r="GW27" t="s">
        <v>19</v>
      </c>
      <c r="GX27" t="s">
        <v>350</v>
      </c>
      <c r="GY27" t="s">
        <v>351</v>
      </c>
      <c r="GZ27" t="s">
        <v>352</v>
      </c>
      <c r="HA27" t="s">
        <v>352</v>
      </c>
      <c r="HB27" t="s">
        <v>352</v>
      </c>
      <c r="HC27" t="s">
        <v>352</v>
      </c>
      <c r="HD27">
        <v>0</v>
      </c>
      <c r="HE27">
        <v>100</v>
      </c>
      <c r="HF27">
        <v>100</v>
      </c>
      <c r="HG27">
        <v>-6.1779999999999999</v>
      </c>
      <c r="HH27">
        <v>-0.22600000000000001</v>
      </c>
      <c r="HI27">
        <v>2</v>
      </c>
      <c r="HJ27">
        <v>519.56299999999999</v>
      </c>
      <c r="HK27">
        <v>514.00699999999995</v>
      </c>
      <c r="HL27">
        <v>16.027200000000001</v>
      </c>
      <c r="HM27">
        <v>31.067</v>
      </c>
      <c r="HN27">
        <v>29.999700000000001</v>
      </c>
      <c r="HO27">
        <v>31.0124</v>
      </c>
      <c r="HP27">
        <v>31.060199999999998</v>
      </c>
      <c r="HQ27">
        <v>40.850499999999997</v>
      </c>
      <c r="HR27">
        <v>36.754199999999997</v>
      </c>
      <c r="HS27">
        <v>0</v>
      </c>
      <c r="HT27">
        <v>16.0289</v>
      </c>
      <c r="HU27">
        <v>1000</v>
      </c>
      <c r="HV27">
        <v>14.816000000000001</v>
      </c>
      <c r="HW27">
        <v>100.34099999999999</v>
      </c>
      <c r="HX27">
        <v>101.596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2019-08-24T16:00:53Z</dcterms:created>
  <dcterms:modified xsi:type="dcterms:W3CDTF">2019-08-27T21:11:24Z</dcterms:modified>
</cp:coreProperties>
</file>