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29804E8F-3163-4C93-BC7E-9E140223293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C27" i="1" s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M27" i="1" s="1"/>
  <c r="X27" i="1"/>
  <c r="V27" i="1" s="1"/>
  <c r="W27" i="1"/>
  <c r="O27" i="1"/>
  <c r="CE26" i="1"/>
  <c r="CD26" i="1"/>
  <c r="CC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J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J21" i="1" s="1"/>
  <c r="X21" i="1"/>
  <c r="W21" i="1"/>
  <c r="O21" i="1"/>
  <c r="CE20" i="1"/>
  <c r="CD20" i="1"/>
  <c r="CC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V20" i="1" s="1"/>
  <c r="O20" i="1"/>
  <c r="CE19" i="1"/>
  <c r="CD19" i="1"/>
  <c r="CC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J18" i="1" s="1"/>
  <c r="X18" i="1"/>
  <c r="W18" i="1"/>
  <c r="O18" i="1"/>
  <c r="CE17" i="1"/>
  <c r="CD17" i="1"/>
  <c r="CB17" i="1"/>
  <c r="CC17" i="1" s="1"/>
  <c r="BI17" i="1"/>
  <c r="BH17" i="1"/>
  <c r="BG17" i="1"/>
  <c r="BF17" i="1"/>
  <c r="BE17" i="1"/>
  <c r="BB17" i="1"/>
  <c r="AZ17" i="1"/>
  <c r="AU17" i="1"/>
  <c r="AO17" i="1"/>
  <c r="AP17" i="1" s="1"/>
  <c r="AK17" i="1"/>
  <c r="AI17" i="1" s="1"/>
  <c r="X17" i="1"/>
  <c r="W17" i="1"/>
  <c r="V17" i="1" s="1"/>
  <c r="O17" i="1"/>
  <c r="V22" i="1" l="1"/>
  <c r="V21" i="1"/>
  <c r="CC21" i="1"/>
  <c r="CC22" i="1"/>
  <c r="AW22" i="1" s="1"/>
  <c r="CC24" i="1"/>
  <c r="M17" i="1"/>
  <c r="AJ17" i="1"/>
  <c r="AW21" i="1"/>
  <c r="R21" i="1"/>
  <c r="M24" i="1"/>
  <c r="AJ24" i="1"/>
  <c r="J24" i="1"/>
  <c r="AJ25" i="1"/>
  <c r="AJ18" i="1"/>
  <c r="V19" i="1"/>
  <c r="AY21" i="1"/>
  <c r="V26" i="1"/>
  <c r="I25" i="1"/>
  <c r="AX25" i="1" s="1"/>
  <c r="CC25" i="1"/>
  <c r="I18" i="1"/>
  <c r="AX18" i="1" s="1"/>
  <c r="CC18" i="1"/>
  <c r="R18" i="1" s="1"/>
  <c r="AY22" i="1"/>
  <c r="CC23" i="1"/>
  <c r="AW23" i="1" s="1"/>
  <c r="AY23" i="1" s="1"/>
  <c r="V18" i="1"/>
  <c r="H19" i="1"/>
  <c r="AJ19" i="1"/>
  <c r="I19" i="1"/>
  <c r="AX19" i="1" s="1"/>
  <c r="M19" i="1"/>
  <c r="J19" i="1"/>
  <c r="I23" i="1"/>
  <c r="AX23" i="1" s="1"/>
  <c r="H23" i="1"/>
  <c r="AJ23" i="1"/>
  <c r="M23" i="1"/>
  <c r="J23" i="1"/>
  <c r="R25" i="1"/>
  <c r="AW25" i="1"/>
  <c r="BA25" i="1" s="1"/>
  <c r="R23" i="1"/>
  <c r="AW26" i="1"/>
  <c r="AY26" i="1" s="1"/>
  <c r="R26" i="1"/>
  <c r="AW19" i="1"/>
  <c r="AY19" i="1" s="1"/>
  <c r="R19" i="1"/>
  <c r="AW27" i="1"/>
  <c r="AY27" i="1" s="1"/>
  <c r="R27" i="1"/>
  <c r="AW24" i="1"/>
  <c r="AY24" i="1" s="1"/>
  <c r="R24" i="1"/>
  <c r="AW20" i="1"/>
  <c r="AY20" i="1" s="1"/>
  <c r="R20" i="1"/>
  <c r="AW17" i="1"/>
  <c r="AY17" i="1" s="1"/>
  <c r="R17" i="1"/>
  <c r="J22" i="1"/>
  <c r="I22" i="1"/>
  <c r="AX22" i="1" s="1"/>
  <c r="BA22" i="1" s="1"/>
  <c r="H22" i="1"/>
  <c r="AJ22" i="1"/>
  <c r="M22" i="1"/>
  <c r="H26" i="1"/>
  <c r="AJ26" i="1"/>
  <c r="M26" i="1"/>
  <c r="J26" i="1"/>
  <c r="I26" i="1"/>
  <c r="AX26" i="1" s="1"/>
  <c r="BA26" i="1" s="1"/>
  <c r="H17" i="1"/>
  <c r="M18" i="1"/>
  <c r="AJ20" i="1"/>
  <c r="H24" i="1"/>
  <c r="M25" i="1"/>
  <c r="AJ27" i="1"/>
  <c r="I17" i="1"/>
  <c r="AX17" i="1" s="1"/>
  <c r="BA17" i="1" s="1"/>
  <c r="H20" i="1"/>
  <c r="M21" i="1"/>
  <c r="I24" i="1"/>
  <c r="AX24" i="1" s="1"/>
  <c r="BA24" i="1" s="1"/>
  <c r="H27" i="1"/>
  <c r="I27" i="1"/>
  <c r="AX27" i="1" s="1"/>
  <c r="I20" i="1"/>
  <c r="AX20" i="1" s="1"/>
  <c r="H18" i="1"/>
  <c r="J20" i="1"/>
  <c r="AJ21" i="1"/>
  <c r="H25" i="1"/>
  <c r="J27" i="1"/>
  <c r="J17" i="1"/>
  <c r="H21" i="1"/>
  <c r="R22" i="1"/>
  <c r="I21" i="1"/>
  <c r="AX21" i="1" s="1"/>
  <c r="BA21" i="1" l="1"/>
  <c r="AY25" i="1"/>
  <c r="AW18" i="1"/>
  <c r="AY18" i="1" s="1"/>
  <c r="Z22" i="1"/>
  <c r="S18" i="1"/>
  <c r="T18" i="1" s="1"/>
  <c r="P18" i="1" s="1"/>
  <c r="N18" i="1" s="1"/>
  <c r="Q18" i="1" s="1"/>
  <c r="K18" i="1" s="1"/>
  <c r="L18" i="1" s="1"/>
  <c r="S22" i="1"/>
  <c r="T22" i="1" s="1"/>
  <c r="P22" i="1" s="1"/>
  <c r="N22" i="1" s="1"/>
  <c r="Q22" i="1" s="1"/>
  <c r="K22" i="1" s="1"/>
  <c r="L22" i="1" s="1"/>
  <c r="Z18" i="1"/>
  <c r="Z20" i="1"/>
  <c r="Z23" i="1"/>
  <c r="Z21" i="1"/>
  <c r="S21" i="1"/>
  <c r="T21" i="1" s="1"/>
  <c r="BA20" i="1"/>
  <c r="S24" i="1"/>
  <c r="T24" i="1" s="1"/>
  <c r="P24" i="1" s="1"/>
  <c r="N24" i="1" s="1"/>
  <c r="Q24" i="1" s="1"/>
  <c r="K24" i="1" s="1"/>
  <c r="L24" i="1" s="1"/>
  <c r="S26" i="1"/>
  <c r="T26" i="1" s="1"/>
  <c r="P26" i="1" s="1"/>
  <c r="N26" i="1" s="1"/>
  <c r="Q26" i="1" s="1"/>
  <c r="K26" i="1" s="1"/>
  <c r="L26" i="1" s="1"/>
  <c r="BA23" i="1"/>
  <c r="Z17" i="1"/>
  <c r="BA27" i="1"/>
  <c r="S25" i="1"/>
  <c r="T25" i="1" s="1"/>
  <c r="P25" i="1" s="1"/>
  <c r="N25" i="1" s="1"/>
  <c r="Q25" i="1" s="1"/>
  <c r="K25" i="1" s="1"/>
  <c r="L25" i="1" s="1"/>
  <c r="S17" i="1"/>
  <c r="T17" i="1" s="1"/>
  <c r="P17" i="1" s="1"/>
  <c r="N17" i="1" s="1"/>
  <c r="Q17" i="1" s="1"/>
  <c r="K17" i="1" s="1"/>
  <c r="L17" i="1" s="1"/>
  <c r="Z27" i="1"/>
  <c r="P27" i="1"/>
  <c r="N27" i="1" s="1"/>
  <c r="Q27" i="1" s="1"/>
  <c r="K27" i="1" s="1"/>
  <c r="L27" i="1" s="1"/>
  <c r="Z24" i="1"/>
  <c r="Z26" i="1"/>
  <c r="S27" i="1"/>
  <c r="T27" i="1" s="1"/>
  <c r="S23" i="1"/>
  <c r="T23" i="1" s="1"/>
  <c r="BA19" i="1"/>
  <c r="Z25" i="1"/>
  <c r="S20" i="1"/>
  <c r="T20" i="1" s="1"/>
  <c r="S19" i="1"/>
  <c r="T19" i="1" s="1"/>
  <c r="P19" i="1" s="1"/>
  <c r="N19" i="1" s="1"/>
  <c r="Q19" i="1" s="1"/>
  <c r="K19" i="1" s="1"/>
  <c r="L19" i="1" s="1"/>
  <c r="Z19" i="1"/>
  <c r="BA18" i="1" l="1"/>
  <c r="AA21" i="1"/>
  <c r="U21" i="1"/>
  <c r="Y21" i="1" s="1"/>
  <c r="AB21" i="1"/>
  <c r="AC21" i="1" s="1"/>
  <c r="U25" i="1"/>
  <c r="Y25" i="1" s="1"/>
  <c r="AB25" i="1"/>
  <c r="AA25" i="1"/>
  <c r="P21" i="1"/>
  <c r="N21" i="1" s="1"/>
  <c r="Q21" i="1" s="1"/>
  <c r="K21" i="1" s="1"/>
  <c r="L21" i="1" s="1"/>
  <c r="AB22" i="1"/>
  <c r="U22" i="1"/>
  <c r="Y22" i="1" s="1"/>
  <c r="AA22" i="1"/>
  <c r="U19" i="1"/>
  <c r="Y19" i="1" s="1"/>
  <c r="AB19" i="1"/>
  <c r="AA19" i="1"/>
  <c r="U26" i="1"/>
  <c r="Y26" i="1" s="1"/>
  <c r="AB26" i="1"/>
  <c r="AA26" i="1"/>
  <c r="U23" i="1"/>
  <c r="Y23" i="1" s="1"/>
  <c r="AB23" i="1"/>
  <c r="AA23" i="1"/>
  <c r="P23" i="1"/>
  <c r="N23" i="1" s="1"/>
  <c r="Q23" i="1" s="1"/>
  <c r="K23" i="1" s="1"/>
  <c r="L23" i="1" s="1"/>
  <c r="AA18" i="1"/>
  <c r="U18" i="1"/>
  <c r="Y18" i="1" s="1"/>
  <c r="AB18" i="1"/>
  <c r="U20" i="1"/>
  <c r="Y20" i="1" s="1"/>
  <c r="AB20" i="1"/>
  <c r="AA20" i="1"/>
  <c r="U24" i="1"/>
  <c r="Y24" i="1" s="1"/>
  <c r="AB24" i="1"/>
  <c r="AA24" i="1"/>
  <c r="P20" i="1"/>
  <c r="N20" i="1" s="1"/>
  <c r="Q20" i="1" s="1"/>
  <c r="K20" i="1" s="1"/>
  <c r="L20" i="1" s="1"/>
  <c r="U27" i="1"/>
  <c r="Y27" i="1" s="1"/>
  <c r="AB27" i="1"/>
  <c r="AA27" i="1"/>
  <c r="U17" i="1"/>
  <c r="Y17" i="1" s="1"/>
  <c r="AB17" i="1"/>
  <c r="AA17" i="1"/>
  <c r="AC19" i="1" l="1"/>
  <c r="AC23" i="1"/>
  <c r="AC20" i="1"/>
  <c r="AC27" i="1"/>
  <c r="AC18" i="1"/>
  <c r="AC26" i="1"/>
  <c r="AC22" i="1"/>
  <c r="AC25" i="1"/>
  <c r="AC24" i="1"/>
  <c r="AC17" i="1"/>
</calcChain>
</file>

<file path=xl/sharedStrings.xml><?xml version="1.0" encoding="utf-8"?>
<sst xmlns="http://schemas.openxmlformats.org/spreadsheetml/2006/main" count="2016" uniqueCount="415">
  <si>
    <t>File opened</t>
  </si>
  <si>
    <t>2019-08-24 16:04:24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</si>
  <si>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</si>
  <si>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</si>
  <si>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</si>
  <si>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</si>
  <si>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</si>
  <si>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</si>
  <si>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</si>
  <si>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</si>
  <si>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</si>
  <si>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</si>
  <si>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</si>
  <si>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</si>
  <si>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</si>
  <si>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</si>
  <si>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</si>
  <si>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</si>
  <si>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</si>
  <si>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</si>
  <si>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</si>
  <si>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</si>
  <si>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</si>
  <si>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16:04:24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</si>
  <si>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</si>
  <si>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</si>
  <si>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</si>
  <si>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</si>
  <si>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</si>
  <si>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</si>
  <si>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</si>
  <si>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</si>
  <si>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</si>
  <si>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</si>
  <si>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</si>
  <si>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</si>
  <si>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</si>
  <si>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</si>
  <si>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</si>
  <si>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</si>
  <si>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</si>
  <si>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</si>
  <si>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</si>
  <si>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</si>
  <si>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</si>
  <si>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</si>
  <si>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</si>
  <si>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</si>
  <si>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</si>
  <si>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</si>
  <si>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</si>
  <si>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</si>
  <si>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</si>
  <si>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</si>
  <si>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</si>
  <si>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</si>
  <si>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</si>
  <si>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</si>
  <si>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</si>
  <si>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</si>
  <si>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</si>
  <si>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</si>
  <si>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</si>
  <si>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</si>
  <si>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</si>
  <si>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</si>
  <si>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</si>
  <si>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</si>
  <si>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</si>
  <si>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</si>
  <si>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</si>
  <si>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</si>
  <si>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</si>
  <si>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</si>
  <si>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</si>
  <si>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</si>
  <si>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</si>
  <si>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</si>
  <si>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</si>
  <si>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</si>
  <si>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</si>
  <si>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</si>
  <si>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</si>
  <si>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</si>
  <si>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</si>
  <si>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</si>
  <si>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</si>
  <si>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</si>
  <si>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</si>
  <si>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</si>
  <si>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</si>
  <si>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</si>
  <si>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</si>
  <si>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</si>
  <si>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</si>
  <si>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</si>
  <si>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</si>
  <si>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</si>
  <si>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</si>
  <si>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</si>
  <si>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</si>
  <si>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</si>
  <si>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</si>
  <si>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</si>
  <si>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</si>
  <si>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</si>
  <si>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</si>
  <si>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</si>
  <si>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</si>
  <si>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</si>
  <si>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</si>
  <si>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</si>
  <si>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</si>
  <si>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</si>
  <si>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</si>
  <si>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</si>
  <si>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</si>
  <si>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</si>
  <si>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</si>
  <si>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</si>
  <si>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</si>
  <si>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</si>
  <si>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</si>
  <si>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</si>
  <si>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</si>
  <si>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</si>
  <si>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</si>
  <si>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</si>
  <si>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</si>
  <si>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</si>
  <si>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</si>
  <si>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</si>
  <si>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</si>
  <si>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</si>
  <si>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</si>
  <si>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</si>
  <si>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</si>
  <si>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</si>
  <si>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</si>
  <si>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</si>
  <si>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</si>
  <si>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</si>
  <si>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</si>
  <si>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</si>
  <si>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</si>
  <si>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</si>
  <si>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</si>
  <si>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</si>
  <si>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</si>
  <si>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</si>
  <si>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</si>
  <si>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</si>
  <si>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</si>
  <si>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</si>
  <si>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</si>
  <si>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</si>
  <si>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</si>
  <si>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</si>
  <si>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</si>
  <si>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</si>
  <si>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</si>
  <si>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</si>
  <si>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</si>
  <si>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</si>
  <si>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</si>
  <si>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</si>
  <si>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</si>
  <si>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</si>
  <si>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</si>
  <si>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</si>
  <si>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</si>
  <si>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</si>
  <si>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</si>
  <si>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</si>
  <si>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</si>
  <si>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</si>
  <si>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</si>
  <si>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</si>
  <si>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</si>
  <si>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</si>
  <si>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</si>
  <si>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</si>
  <si>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</si>
  <si>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</si>
  <si>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</si>
  <si>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</si>
  <si>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</si>
  <si>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</si>
  <si>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</si>
  <si>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</si>
  <si>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</si>
  <si>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</si>
  <si>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</si>
  <si>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</si>
  <si>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</si>
  <si>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</si>
  <si>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</si>
  <si>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</si>
  <si>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</si>
  <si>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</si>
  <si>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</si>
  <si>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</si>
  <si>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</si>
  <si>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</si>
  <si>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</si>
  <si>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</si>
  <si>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</si>
  <si>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</si>
  <si>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</si>
  <si>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</si>
  <si>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</si>
  <si>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</si>
  <si>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</si>
  <si>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</si>
  <si>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</si>
  <si>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</si>
  <si>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</si>
  <si>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</si>
  <si>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</si>
  <si>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</si>
  <si>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</si>
  <si>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</si>
  <si>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</si>
  <si>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</si>
  <si>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</si>
  <si>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</si>
  <si>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</si>
  <si>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</si>
  <si>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</si>
  <si>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</si>
  <si>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</si>
  <si>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</si>
  <si>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</si>
  <si>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</si>
  <si>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</si>
  <si>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</si>
  <si>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</si>
  <si>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</si>
  <si>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</si>
  <si>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</si>
  <si>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</si>
  <si>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</si>
  <si>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</si>
  <si>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</si>
  <si>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</si>
  <si>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</si>
  <si>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</si>
  <si>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</si>
  <si>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</si>
  <si>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</si>
  <si>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</si>
  <si>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</si>
  <si>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</si>
  <si>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</si>
  <si>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</si>
  <si>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</si>
  <si>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</si>
  <si>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</si>
  <si>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</si>
  <si>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</si>
  <si>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</si>
  <si>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</si>
  <si>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</si>
  <si>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</si>
  <si>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</si>
  <si>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</si>
  <si>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</si>
  <si>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</si>
  <si>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</si>
  <si>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</si>
  <si>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</si>
  <si>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</si>
  <si>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</si>
  <si>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</si>
  <si>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</si>
  <si>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</si>
  <si>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</si>
  <si>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</si>
  <si>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</si>
  <si>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</si>
  <si>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</si>
  <si>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</si>
  <si>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</si>
  <si>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</si>
  <si>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</si>
  <si>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</si>
  <si>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</si>
  <si>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</si>
  <si>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</si>
  <si>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</si>
  <si>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</si>
  <si>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</si>
  <si>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</si>
  <si>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</si>
  <si>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</si>
  <si>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</si>
  <si>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</si>
  <si>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</si>
  <si>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</si>
  <si>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</si>
  <si>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</si>
  <si>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</si>
  <si>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</si>
  <si>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</si>
  <si>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</si>
  <si>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</si>
  <si>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</si>
  <si>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</si>
  <si>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</si>
  <si>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</si>
  <si>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</si>
  <si>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</si>
  <si>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</si>
  <si>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</si>
  <si>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</si>
  <si>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</si>
  <si>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</si>
  <si>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</si>
  <si>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</si>
  <si>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</si>
  <si>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</si>
  <si>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</si>
  <si>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</si>
  <si>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</si>
  <si>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</si>
  <si>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</si>
  <si>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</si>
  <si>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</si>
  <si>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</si>
  <si>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</si>
  <si>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</si>
  <si>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</si>
  <si>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</si>
  <si>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</si>
  <si>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</si>
  <si>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</si>
  <si>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</si>
  <si>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</si>
  <si>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</si>
  <si>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</si>
  <si>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</si>
  <si>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16:14:20</t>
  </si>
  <si>
    <t>16:14:20</t>
  </si>
  <si>
    <t>MPF-1796-20181017-21_27_41</t>
  </si>
  <si>
    <t>DARK-1797-20181017-21_27_42</t>
  </si>
  <si>
    <t>-</t>
  </si>
  <si>
    <t>0: Broadleaf</t>
  </si>
  <si>
    <t>16:13:43</t>
  </si>
  <si>
    <t>2/2</t>
  </si>
  <si>
    <t>5</t>
  </si>
  <si>
    <t>11111111</t>
  </si>
  <si>
    <t>oooooooo</t>
  </si>
  <si>
    <t>off</t>
  </si>
  <si>
    <t>20190825 16:16:21</t>
  </si>
  <si>
    <t>16:16:21</t>
  </si>
  <si>
    <t>MPF-1798-20181017-21_29_41</t>
  </si>
  <si>
    <t>DARK-1799-20181017-21_29_43</t>
  </si>
  <si>
    <t>16:15:40</t>
  </si>
  <si>
    <t>1/2</t>
  </si>
  <si>
    <t>20190825 16:18:21</t>
  </si>
  <si>
    <t>16:18:21</t>
  </si>
  <si>
    <t>MPF-1800-20181017-21_31_41</t>
  </si>
  <si>
    <t>DARK-1801-20181017-21_31_43</t>
  </si>
  <si>
    <t>16:17:49</t>
  </si>
  <si>
    <t>20190825 16:20:22</t>
  </si>
  <si>
    <t>16:20:22</t>
  </si>
  <si>
    <t>MPF-1802-20181017-21_33_42</t>
  </si>
  <si>
    <t>DARK-1803-20181017-21_33_44</t>
  </si>
  <si>
    <t>16:19:22</t>
  </si>
  <si>
    <t>20190825 16:22:11</t>
  </si>
  <si>
    <t>16:22:11</t>
  </si>
  <si>
    <t>MPF-1804-20181017-21_35_31</t>
  </si>
  <si>
    <t>DARK-1805-20181017-21_35_33</t>
  </si>
  <si>
    <t>16:21:29</t>
  </si>
  <si>
    <t>20190825 16:24:11</t>
  </si>
  <si>
    <t>16:24:11</t>
  </si>
  <si>
    <t>MPF-1806-20181017-21_37_31</t>
  </si>
  <si>
    <t>DARK-1807-20181017-21_37_33</t>
  </si>
  <si>
    <t>16:24:45</t>
  </si>
  <si>
    <t>20190825 16:26:25</t>
  </si>
  <si>
    <t>16:26:25</t>
  </si>
  <si>
    <t>MPF-1808-20181017-21_39_45</t>
  </si>
  <si>
    <t>DARK-1809-20181017-21_39_47</t>
  </si>
  <si>
    <t>16:25:50</t>
  </si>
  <si>
    <t>20190825 16:28:06</t>
  </si>
  <si>
    <t>16:28:06</t>
  </si>
  <si>
    <t>MPF-1810-20181017-21_41_26</t>
  </si>
  <si>
    <t>DARK-1811-20181017-21_41_28</t>
  </si>
  <si>
    <t>16:27:33</t>
  </si>
  <si>
    <t>20190825 16:30:07</t>
  </si>
  <si>
    <t>16:30:07</t>
  </si>
  <si>
    <t>MPF-1812-20181017-21_43_27</t>
  </si>
  <si>
    <t>DARK-1813-20181017-21_43_29</t>
  </si>
  <si>
    <t>16:29:24</t>
  </si>
  <si>
    <t>20190825 16:32:00</t>
  </si>
  <si>
    <t>16:32:00</t>
  </si>
  <si>
    <t>MPF-1814-20181017-21_45_20</t>
  </si>
  <si>
    <t>DARK-1815-20181017-21_45_22</t>
  </si>
  <si>
    <t>16:31:15</t>
  </si>
  <si>
    <t>20190825 16:34:01</t>
  </si>
  <si>
    <t>16:34:01</t>
  </si>
  <si>
    <t>MPF-1816-20181017-21_47_21</t>
  </si>
  <si>
    <t>DARK-1817-20181017-21_47_23</t>
  </si>
  <si>
    <t>16:33:03</t>
  </si>
  <si>
    <t>20190825 16:36:01</t>
  </si>
  <si>
    <t>16:36:01</t>
  </si>
  <si>
    <t>MPF-1818-20181017-21_49_21</t>
  </si>
  <si>
    <t>DARK-1819-20181017-21_49_23</t>
  </si>
  <si>
    <t>16:36:30</t>
  </si>
  <si>
    <t>20190825 16:36:42</t>
  </si>
  <si>
    <t>16:36:42</t>
  </si>
  <si>
    <t>MPF-1820-20181017-21_50_02</t>
  </si>
  <si>
    <t>DARK-1821-20181017-21_50_04</t>
  </si>
  <si>
    <t>16:37:01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</si>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</sst>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23.364978019831508</c:v>
                </c:pt>
                <c:pt idx="1">
                  <c:v>20.093387809554546</c:v>
                </c:pt>
                <c:pt idx="2">
                  <c:v>17.288270749070023</c:v>
                </c:pt>
                <c:pt idx="3">
                  <c:v>11.510128972696702</c:v>
                </c:pt>
                <c:pt idx="4">
                  <c:v>0.15885437612932737</c:v>
                </c:pt>
                <c:pt idx="5">
                  <c:v>23.610918775984757</c:v>
                </c:pt>
                <c:pt idx="6">
                  <c:v>24.433263059785819</c:v>
                </c:pt>
                <c:pt idx="7">
                  <c:v>24.756322323227032</c:v>
                </c:pt>
                <c:pt idx="8">
                  <c:v>24.62884533288344</c:v>
                </c:pt>
                <c:pt idx="9">
                  <c:v>23.745728571232075</c:v>
                </c:pt>
                <c:pt idx="10">
                  <c:v>22.55612829083784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67.123552958088638</c:v>
                </c:pt>
                <c:pt idx="1">
                  <c:v>35.321686030489822</c:v>
                </c:pt>
                <c:pt idx="2">
                  <c:v>34.385896681173385</c:v>
                </c:pt>
                <c:pt idx="3">
                  <c:v>17.461654286577684</c:v>
                </c:pt>
                <c:pt idx="4">
                  <c:v>-2.1019599998608047</c:v>
                </c:pt>
                <c:pt idx="5">
                  <c:v>240.82598211780743</c:v>
                </c:pt>
                <c:pt idx="6">
                  <c:v>310.11811424699931</c:v>
                </c:pt>
                <c:pt idx="7">
                  <c:v>361.41995964717648</c:v>
                </c:pt>
                <c:pt idx="8">
                  <c:v>361.17371598932976</c:v>
                </c:pt>
                <c:pt idx="9">
                  <c:v>355.25520113909295</c:v>
                </c:pt>
                <c:pt idx="10">
                  <c:v>248.23727321623625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F90-AE93-C13F44F9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1232"/>
        <c:axId val="412096312"/>
      </c:scatterChart>
      <c:valAx>
        <c:axId val="4121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6312"/>
        <c:crosses val="autoZero"/>
        <c:crossBetween val="midCat"/>
      </c:valAx>
      <c:valAx>
        <c:axId val="4120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11</xdr:row>
      <xdr:rowOff>157162</xdr:rowOff>
    </xdr:from>
    <xdr:to>
      <xdr:col>24</xdr:col>
      <xdr:colOff>142875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7A3B-6002-4A58-98D6-CC283D04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F32" sqref="F3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1566767660.5</v>
      </c>
      <c r="C17">
        <v>0</v>
      </c>
      <c r="D17" t="s">
        <v>341</v>
      </c>
      <c r="E17" t="s">
        <v>342</v>
      </c>
      <c r="G17">
        <v>1566767660.5</v>
      </c>
      <c r="H17">
        <f t="shared" ref="H17:H27" si="0">CN17*AI17*(CL17-CM17)/(100*CF17*(1000-AI17*CL17))</f>
        <v>2.4150760082369913E-3</v>
      </c>
      <c r="I17">
        <f t="shared" ref="I17:I27" si="1">CN17*AI17*(CK17-CJ17*(1000-AI17*CM17)/(1000-AI17*CL17))/(100*CF17)</f>
        <v>23.364978019831508</v>
      </c>
      <c r="J17">
        <f t="shared" ref="J17:J27" si="2">CJ17 - IF(AI17&gt;1, I17*CF17*100/(AK17*CV17), 0)</f>
        <v>370.90499999999997</v>
      </c>
      <c r="K17">
        <f t="shared" ref="K17:K27" si="3">((Q17-H17/2)*J17-I17)/(Q17+H17/2)</f>
        <v>67.123552958088638</v>
      </c>
      <c r="L17">
        <f t="shared" ref="L17:L27" si="4">K17*(CO17+CP17)/1000</f>
        <v>6.6948072524825832</v>
      </c>
      <c r="M17">
        <f t="shared" ref="M17:M27" si="5">(CJ17 - IF(AI17&gt;1, I17*CF17*100/(AK17*CV17), 0))*(CO17+CP17)/1000</f>
        <v>36.99353467675499</v>
      </c>
      <c r="N17">
        <f t="shared" ref="N17:N27" si="6">2/((1/P17-1/O17)+SIGN(P17)*SQRT((1/P17-1/O17)*(1/P17-1/O17) + 4*CG17/((CG17+1)*(CG17+1))*(2*1/P17*1/O17-1/O17*1/O17)))</f>
        <v>0.1292642401300873</v>
      </c>
      <c r="O17">
        <f t="shared" ref="O17:O27" si="7">AF17+AE17*CF17+AD17*CF17*CF17</f>
        <v>2.2603082171348197</v>
      </c>
      <c r="P17">
        <f t="shared" ref="P17:P27" si="8">H17*(1000-(1000*0.61365*EXP(17.502*T17/(240.97+T17))/(CO17+CP17)+CL17)/2)/(1000*0.61365*EXP(17.502*T17/(240.97+T17))/(CO17+CP17)-CL17)</f>
        <v>0.12529334514433771</v>
      </c>
      <c r="Q17">
        <f t="shared" ref="Q17:Q27" si="9">1/((CG17+1)/(N17/1.6)+1/(O17/1.37)) + CG17/((CG17+1)/(N17/1.6) + CG17/(O17/1.37))</f>
        <v>7.8654948737277214E-2</v>
      </c>
      <c r="R17">
        <f t="shared" ref="R17:R27" si="10">(CC17*CE17)</f>
        <v>321.44938835574578</v>
      </c>
      <c r="S17">
        <f t="shared" ref="S17:S27" si="11">(CQ17+(R17+2*0.95*0.0000000567*(((CQ17+$B$7)+273)^4-(CQ17+273)^4)-44100*H17)/(1.84*29.3*O17+8*0.95*0.0000000567*(CQ17+273)^3))</f>
        <v>26.069509032389664</v>
      </c>
      <c r="T17">
        <f t="shared" ref="T17:T27" si="12">($C$7*CR17+$D$7*CS17+$E$7*S17)</f>
        <v>26.9831</v>
      </c>
      <c r="U17">
        <f t="shared" ref="U17:U27" si="13">0.61365*EXP(17.502*T17/(240.97+T17))</f>
        <v>3.5756086333188497</v>
      </c>
      <c r="V17">
        <f t="shared" ref="V17:V27" si="14">(W17/X17*100)</f>
        <v>55.36105002230363</v>
      </c>
      <c r="W17">
        <f t="shared" ref="W17:W27" si="15">CL17*(CO17+CP17)/1000</f>
        <v>1.7039935901065997</v>
      </c>
      <c r="X17">
        <f t="shared" ref="X17:X27" si="16">0.61365*EXP(17.502*CQ17/(240.97+CQ17))</f>
        <v>3.0779647232487499</v>
      </c>
      <c r="Y17">
        <f t="shared" ref="Y17:Y27" si="17">(U17-CL17*(CO17+CP17)/1000)</f>
        <v>1.87161504321225</v>
      </c>
      <c r="Z17">
        <f t="shared" ref="Z17:Z27" si="18">(-H17*44100)</f>
        <v>-106.50485196325131</v>
      </c>
      <c r="AA17">
        <f t="shared" ref="AA17:AA27" si="19">2*29.3*O17*0.92*(CQ17-T17)</f>
        <v>-307.97105771467039</v>
      </c>
      <c r="AB17">
        <f t="shared" ref="AB17:AB27" si="20">2*0.95*0.0000000567*(((CQ17+$B$7)+273)^4-(T17+273)^4)</f>
        <v>-29.030313313410492</v>
      </c>
      <c r="AC17">
        <f t="shared" ref="AC17:AC27" si="21">R17+AB17+Z17+AA17</f>
        <v>-122.05683463558643</v>
      </c>
      <c r="AD17">
        <v>-4.1461836584198199E-2</v>
      </c>
      <c r="AE17">
        <v>4.6544543822140801E-2</v>
      </c>
      <c r="AF17">
        <v>3.4736670712331099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53314.94046457002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885.57482352941201</v>
      </c>
      <c r="AT17">
        <v>1043.42</v>
      </c>
      <c r="AU17">
        <f t="shared" ref="AU17:AU27" si="27">1-AS17/AT17</f>
        <v>0.15127674040231931</v>
      </c>
      <c r="AV17">
        <v>0.5</v>
      </c>
      <c r="AW17">
        <f t="shared" ref="AW17:AW27" si="28">CC17</f>
        <v>1681.2473944401274</v>
      </c>
      <c r="AX17">
        <f t="shared" ref="AX17:AX27" si="29">I17</f>
        <v>23.364978019831508</v>
      </c>
      <c r="AY17">
        <f t="shared" ref="AY17:AY27" si="30">AU17*AV17*AW17</f>
        <v>127.16681282039745</v>
      </c>
      <c r="AZ17">
        <f t="shared" ref="AZ17:AZ27" si="31">BE17/AT17</f>
        <v>0.39767303674455162</v>
      </c>
      <c r="BA17">
        <f t="shared" ref="BA17:BA27" si="32">(AX17-AQ17)/AW17</f>
        <v>1.4546733800451773E-2</v>
      </c>
      <c r="BB17">
        <f t="shared" ref="BB17:BB27" si="33">(AN17-AT17)/AT17</f>
        <v>1.8057829062122635</v>
      </c>
      <c r="BC17" t="s">
        <v>344</v>
      </c>
      <c r="BD17">
        <v>628.48</v>
      </c>
      <c r="BE17">
        <f t="shared" ref="BE17:BE27" si="34">AT17-BD17</f>
        <v>414.94000000000005</v>
      </c>
      <c r="BF17">
        <f t="shared" ref="BF17:BF27" si="35">(AT17-AS17)/(AT17-BD17)</f>
        <v>0.38040482110808321</v>
      </c>
      <c r="BG17">
        <f t="shared" ref="BG17:BG27" si="36">(AN17-AT17)/(AN17-BD17)</f>
        <v>0.81952303697485573</v>
      </c>
      <c r="BH17">
        <f t="shared" ref="BH17:BH27" si="37">(AT17-AS17)/(AT17-AM17)</f>
        <v>0.32697483138674072</v>
      </c>
      <c r="BI17">
        <f t="shared" ref="BI17:BI27" si="38">(AN17-AT17)/(AN17-AM17)</f>
        <v>0.79604666050994732</v>
      </c>
      <c r="BJ17">
        <v>1796</v>
      </c>
      <c r="BK17">
        <v>300</v>
      </c>
      <c r="BL17">
        <v>300</v>
      </c>
      <c r="BM17">
        <v>300</v>
      </c>
      <c r="BN17">
        <v>10214.799999999999</v>
      </c>
      <c r="BO17">
        <v>1003.57</v>
      </c>
      <c r="BP17">
        <v>-6.8066200000000002E-3</v>
      </c>
      <c r="BQ17">
        <v>-1.96912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2000.06</v>
      </c>
      <c r="CC17">
        <f t="shared" ref="CC17:CC27" si="40">CB17*CD17</f>
        <v>1681.2473944401274</v>
      </c>
      <c r="CD17">
        <f t="shared" ref="CD17:CD27" si="41">($B$11*$D$9+$C$11*$D$9+$F$11*((DX17+DP17)/MAX(DX17+DP17+DY17, 0.1)*$I$9+DY17/MAX(DX17+DP17+DY17, 0.1)*$J$9))/($B$11+$C$11+$F$11)</f>
        <v>0.84059847926568576</v>
      </c>
      <c r="CE17">
        <f t="shared" ref="CE17:CE27" si="42">($B$11*$K$9+$C$11*$K$9+$F$11*((DX17+DP17)/MAX(DX17+DP17+DY17, 0.1)*$P$9+DY17/MAX(DX17+DP17+DY17, 0.1)*$Q$9))/($B$11+$C$11+$F$11)</f>
        <v>0.1911969585313717</v>
      </c>
      <c r="CF17">
        <v>6</v>
      </c>
      <c r="CG17">
        <v>0.5</v>
      </c>
      <c r="CH17" t="s">
        <v>346</v>
      </c>
      <c r="CI17">
        <v>1566767660.5</v>
      </c>
      <c r="CJ17">
        <v>370.90499999999997</v>
      </c>
      <c r="CK17">
        <v>400.01299999999998</v>
      </c>
      <c r="CL17">
        <v>17.084599999999998</v>
      </c>
      <c r="CM17">
        <v>14.236499999999999</v>
      </c>
      <c r="CN17">
        <v>500.084</v>
      </c>
      <c r="CO17">
        <v>99.638499999999993</v>
      </c>
      <c r="CP17">
        <v>0.10007099999999999</v>
      </c>
      <c r="CQ17">
        <v>24.4558</v>
      </c>
      <c r="CR17">
        <v>26.9831</v>
      </c>
      <c r="CS17">
        <v>999.9</v>
      </c>
      <c r="CT17">
        <v>0</v>
      </c>
      <c r="CU17">
        <v>0</v>
      </c>
      <c r="CV17">
        <v>10035</v>
      </c>
      <c r="CW17">
        <v>0</v>
      </c>
      <c r="CX17">
        <v>753.245</v>
      </c>
      <c r="CY17">
        <v>-29.1081</v>
      </c>
      <c r="CZ17">
        <v>377.35199999999998</v>
      </c>
      <c r="DA17">
        <v>405.79</v>
      </c>
      <c r="DB17">
        <v>2.8481399999999999</v>
      </c>
      <c r="DC17">
        <v>374.48700000000002</v>
      </c>
      <c r="DD17">
        <v>400.01299999999998</v>
      </c>
      <c r="DE17">
        <v>17.3066</v>
      </c>
      <c r="DF17">
        <v>14.236499999999999</v>
      </c>
      <c r="DG17">
        <v>1.70228</v>
      </c>
      <c r="DH17">
        <v>1.4185000000000001</v>
      </c>
      <c r="DI17">
        <v>14.917299999999999</v>
      </c>
      <c r="DJ17">
        <v>12.1168</v>
      </c>
      <c r="DK17">
        <v>2000.06</v>
      </c>
      <c r="DL17">
        <v>0.98000299999999996</v>
      </c>
      <c r="DM17">
        <v>1.9997500000000001E-2</v>
      </c>
      <c r="DN17">
        <v>0</v>
      </c>
      <c r="DO17">
        <v>885.60900000000004</v>
      </c>
      <c r="DP17">
        <v>4.9992900000000002</v>
      </c>
      <c r="DQ17">
        <v>21052.400000000001</v>
      </c>
      <c r="DR17">
        <v>17314.900000000001</v>
      </c>
      <c r="DS17">
        <v>47.625</v>
      </c>
      <c r="DT17">
        <v>48.936999999999998</v>
      </c>
      <c r="DU17">
        <v>48.436999999999998</v>
      </c>
      <c r="DV17">
        <v>48.375</v>
      </c>
      <c r="DW17">
        <v>49.125</v>
      </c>
      <c r="DX17">
        <v>1955.17</v>
      </c>
      <c r="DY17">
        <v>39.9</v>
      </c>
      <c r="DZ17">
        <v>0</v>
      </c>
      <c r="EA17">
        <v>877.79999995231606</v>
      </c>
      <c r="EB17">
        <v>885.57482352941201</v>
      </c>
      <c r="EC17">
        <v>-0.43529413013068902</v>
      </c>
      <c r="ED17">
        <v>-508.99510055585699</v>
      </c>
      <c r="EE17">
        <v>21031.694117647101</v>
      </c>
      <c r="EF17">
        <v>10</v>
      </c>
      <c r="EG17">
        <v>1566767623</v>
      </c>
      <c r="EH17" t="s">
        <v>347</v>
      </c>
      <c r="EI17">
        <v>111</v>
      </c>
      <c r="EJ17">
        <v>-3.5819999999999999</v>
      </c>
      <c r="EK17">
        <v>-0.222</v>
      </c>
      <c r="EL17">
        <v>400</v>
      </c>
      <c r="EM17">
        <v>14</v>
      </c>
      <c r="EN17">
        <v>7.0000000000000007E-2</v>
      </c>
      <c r="EO17">
        <v>0.04</v>
      </c>
      <c r="EP17">
        <v>23.278778814817301</v>
      </c>
      <c r="EQ17">
        <v>-3.4130223384296297E-2</v>
      </c>
      <c r="ER17">
        <v>2.7269964607913699E-2</v>
      </c>
      <c r="ES17">
        <v>1</v>
      </c>
      <c r="ET17">
        <v>0.129208254894286</v>
      </c>
      <c r="EU17">
        <v>9.3173203699536498E-3</v>
      </c>
      <c r="EV17">
        <v>1.39936213565377E-3</v>
      </c>
      <c r="EW17">
        <v>1</v>
      </c>
      <c r="EX17">
        <v>2</v>
      </c>
      <c r="EY17">
        <v>2</v>
      </c>
      <c r="EZ17" t="s">
        <v>348</v>
      </c>
      <c r="FA17">
        <v>2.93275</v>
      </c>
      <c r="FB17">
        <v>2.6376200000000001</v>
      </c>
      <c r="FC17">
        <v>8.5236500000000007E-2</v>
      </c>
      <c r="FD17">
        <v>9.1097300000000006E-2</v>
      </c>
      <c r="FE17">
        <v>8.5499599999999995E-2</v>
      </c>
      <c r="FF17">
        <v>7.5039400000000006E-2</v>
      </c>
      <c r="FG17">
        <v>32537.200000000001</v>
      </c>
      <c r="FH17">
        <v>28330.3</v>
      </c>
      <c r="FI17">
        <v>30938.5</v>
      </c>
      <c r="FJ17">
        <v>27332.400000000001</v>
      </c>
      <c r="FK17">
        <v>39682.1</v>
      </c>
      <c r="FL17">
        <v>38226.300000000003</v>
      </c>
      <c r="FM17">
        <v>43424.2</v>
      </c>
      <c r="FN17">
        <v>42206</v>
      </c>
      <c r="FO17">
        <v>1.97285</v>
      </c>
      <c r="FP17">
        <v>1.86843</v>
      </c>
      <c r="FQ17">
        <v>7.2576100000000004E-2</v>
      </c>
      <c r="FR17">
        <v>0</v>
      </c>
      <c r="FS17">
        <v>25.795100000000001</v>
      </c>
      <c r="FT17">
        <v>999.9</v>
      </c>
      <c r="FU17">
        <v>39.244</v>
      </c>
      <c r="FV17">
        <v>34.322000000000003</v>
      </c>
      <c r="FW17">
        <v>21.424299999999999</v>
      </c>
      <c r="FX17">
        <v>59.882899999999999</v>
      </c>
      <c r="FY17">
        <v>39.0625</v>
      </c>
      <c r="FZ17">
        <v>1</v>
      </c>
      <c r="GA17">
        <v>0.26733200000000001</v>
      </c>
      <c r="GB17">
        <v>4.4680099999999996</v>
      </c>
      <c r="GC17">
        <v>20.305</v>
      </c>
      <c r="GD17">
        <v>5.2393000000000001</v>
      </c>
      <c r="GE17">
        <v>12.069800000000001</v>
      </c>
      <c r="GF17">
        <v>4.9711499999999997</v>
      </c>
      <c r="GG17">
        <v>3.2904800000000001</v>
      </c>
      <c r="GH17">
        <v>9999</v>
      </c>
      <c r="GI17">
        <v>9999</v>
      </c>
      <c r="GJ17">
        <v>9999</v>
      </c>
      <c r="GK17">
        <v>455.2</v>
      </c>
      <c r="GL17">
        <v>1.8869</v>
      </c>
      <c r="GM17">
        <v>1.8829400000000001</v>
      </c>
      <c r="GN17">
        <v>1.88151</v>
      </c>
      <c r="GO17">
        <v>1.8821699999999999</v>
      </c>
      <c r="GP17">
        <v>1.8775299999999999</v>
      </c>
      <c r="GQ17">
        <v>1.87944</v>
      </c>
      <c r="GR17">
        <v>1.8788100000000001</v>
      </c>
      <c r="GS17">
        <v>1.8858299999999999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-3.5819999999999999</v>
      </c>
      <c r="HH17">
        <v>-0.222</v>
      </c>
      <c r="HI17">
        <v>2</v>
      </c>
      <c r="HJ17">
        <v>520.85500000000002</v>
      </c>
      <c r="HK17">
        <v>512.20000000000005</v>
      </c>
      <c r="HL17">
        <v>18.7851</v>
      </c>
      <c r="HM17">
        <v>30.783300000000001</v>
      </c>
      <c r="HN17">
        <v>29.998699999999999</v>
      </c>
      <c r="HO17">
        <v>30.775099999999998</v>
      </c>
      <c r="HP17">
        <v>30.8249</v>
      </c>
      <c r="HQ17">
        <v>19.4999</v>
      </c>
      <c r="HR17">
        <v>38.312399999999997</v>
      </c>
      <c r="HS17">
        <v>0</v>
      </c>
      <c r="HT17">
        <v>18.863900000000001</v>
      </c>
      <c r="HU17">
        <v>400</v>
      </c>
      <c r="HV17">
        <v>14.2355</v>
      </c>
      <c r="HW17">
        <v>100.413</v>
      </c>
      <c r="HX17">
        <v>101.649</v>
      </c>
    </row>
    <row r="18" spans="1:232" x14ac:dyDescent="0.25">
      <c r="A18">
        <v>2</v>
      </c>
      <c r="B18">
        <v>1566767781</v>
      </c>
      <c r="C18">
        <v>120.5</v>
      </c>
      <c r="D18" t="s">
        <v>353</v>
      </c>
      <c r="E18" t="s">
        <v>354</v>
      </c>
      <c r="G18">
        <v>1566767781</v>
      </c>
      <c r="H18">
        <f t="shared" si="0"/>
        <v>2.5979481163139377E-3</v>
      </c>
      <c r="I18">
        <f t="shared" si="1"/>
        <v>20.093387809554546</v>
      </c>
      <c r="J18">
        <f t="shared" si="2"/>
        <v>275.00400000000002</v>
      </c>
      <c r="K18">
        <f t="shared" si="3"/>
        <v>35.321686030489822</v>
      </c>
      <c r="L18">
        <f t="shared" si="4"/>
        <v>3.5228244594075631</v>
      </c>
      <c r="M18">
        <f t="shared" si="5"/>
        <v>27.427649314323599</v>
      </c>
      <c r="N18">
        <f t="shared" si="6"/>
        <v>0.14088194895458006</v>
      </c>
      <c r="O18">
        <f t="shared" si="7"/>
        <v>2.2546190661935603</v>
      </c>
      <c r="P18">
        <f t="shared" si="8"/>
        <v>0.13616774029733425</v>
      </c>
      <c r="Q18">
        <f t="shared" si="9"/>
        <v>8.5515249272398383E-2</v>
      </c>
      <c r="R18">
        <f t="shared" si="10"/>
        <v>321.41372600097651</v>
      </c>
      <c r="S18">
        <f t="shared" si="11"/>
        <v>26.12283108871496</v>
      </c>
      <c r="T18">
        <f t="shared" si="12"/>
        <v>26.989699999999999</v>
      </c>
      <c r="U18">
        <f t="shared" si="13"/>
        <v>3.5769950714241867</v>
      </c>
      <c r="V18">
        <f t="shared" si="14"/>
        <v>55.664323123736622</v>
      </c>
      <c r="W18">
        <f t="shared" si="15"/>
        <v>1.7247152653331097</v>
      </c>
      <c r="X18">
        <f t="shared" si="16"/>
        <v>3.0984213380251258</v>
      </c>
      <c r="Y18">
        <f t="shared" si="17"/>
        <v>1.852279806091077</v>
      </c>
      <c r="Z18">
        <f t="shared" si="18"/>
        <v>-114.56951192944466</v>
      </c>
      <c r="AA18">
        <f t="shared" si="19"/>
        <v>-294.54243916774686</v>
      </c>
      <c r="AB18">
        <f t="shared" si="20"/>
        <v>-27.850906588353428</v>
      </c>
      <c r="AC18">
        <f t="shared" si="21"/>
        <v>-115.54913168456847</v>
      </c>
      <c r="AD18">
        <v>-4.1308214873608202E-2</v>
      </c>
      <c r="AE18">
        <v>4.6372089994002601E-2</v>
      </c>
      <c r="AF18">
        <v>3.4634822616794398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53105.709829711384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882.96405882352894</v>
      </c>
      <c r="AT18">
        <v>1022.71</v>
      </c>
      <c r="AU18">
        <f t="shared" si="27"/>
        <v>0.13664278356178294</v>
      </c>
      <c r="AV18">
        <v>0.5</v>
      </c>
      <c r="AW18">
        <f t="shared" si="28"/>
        <v>1681.0623004248625</v>
      </c>
      <c r="AX18">
        <f t="shared" si="29"/>
        <v>20.093387809554546</v>
      </c>
      <c r="AY18">
        <f t="shared" si="30"/>
        <v>114.85251603541371</v>
      </c>
      <c r="AZ18">
        <f t="shared" si="31"/>
        <v>0.38426337867039534</v>
      </c>
      <c r="BA18">
        <f t="shared" si="32"/>
        <v>1.2602190938427751E-2</v>
      </c>
      <c r="BB18">
        <f t="shared" si="33"/>
        <v>1.8626003461391794</v>
      </c>
      <c r="BC18" t="s">
        <v>356</v>
      </c>
      <c r="BD18">
        <v>629.72</v>
      </c>
      <c r="BE18">
        <f t="shared" si="34"/>
        <v>392.99</v>
      </c>
      <c r="BF18">
        <f t="shared" si="35"/>
        <v>0.35559668484305224</v>
      </c>
      <c r="BG18">
        <f t="shared" si="36"/>
        <v>0.82897788841067233</v>
      </c>
      <c r="BH18">
        <f t="shared" si="37"/>
        <v>0.30245805631873474</v>
      </c>
      <c r="BI18">
        <f t="shared" si="38"/>
        <v>0.80479637595221221</v>
      </c>
      <c r="BJ18">
        <v>1798</v>
      </c>
      <c r="BK18">
        <v>300</v>
      </c>
      <c r="BL18">
        <v>300</v>
      </c>
      <c r="BM18">
        <v>300</v>
      </c>
      <c r="BN18">
        <v>10213.5</v>
      </c>
      <c r="BO18">
        <v>989.20600000000002</v>
      </c>
      <c r="BP18">
        <v>-6.8058700000000003E-3</v>
      </c>
      <c r="BQ18">
        <v>-2.2100200000000001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1999.84</v>
      </c>
      <c r="CC18">
        <f t="shared" si="40"/>
        <v>1681.0623004248625</v>
      </c>
      <c r="CD18">
        <f t="shared" si="41"/>
        <v>0.84059839808427805</v>
      </c>
      <c r="CE18">
        <f t="shared" si="42"/>
        <v>0.19119679616855612</v>
      </c>
      <c r="CF18">
        <v>6</v>
      </c>
      <c r="CG18">
        <v>0.5</v>
      </c>
      <c r="CH18" t="s">
        <v>346</v>
      </c>
      <c r="CI18">
        <v>1566767781</v>
      </c>
      <c r="CJ18">
        <v>275.00400000000002</v>
      </c>
      <c r="CK18">
        <v>299.97399999999999</v>
      </c>
      <c r="CL18">
        <v>17.292899999999999</v>
      </c>
      <c r="CM18">
        <v>14.229200000000001</v>
      </c>
      <c r="CN18">
        <v>499.988</v>
      </c>
      <c r="CO18">
        <v>99.635499999999993</v>
      </c>
      <c r="CP18">
        <v>9.99559E-2</v>
      </c>
      <c r="CQ18">
        <v>24.566500000000001</v>
      </c>
      <c r="CR18">
        <v>26.989699999999999</v>
      </c>
      <c r="CS18">
        <v>999.9</v>
      </c>
      <c r="CT18">
        <v>0</v>
      </c>
      <c r="CU18">
        <v>0</v>
      </c>
      <c r="CV18">
        <v>9998.1200000000008</v>
      </c>
      <c r="CW18">
        <v>0</v>
      </c>
      <c r="CX18">
        <v>758.73</v>
      </c>
      <c r="CY18">
        <v>-24.970099999999999</v>
      </c>
      <c r="CZ18">
        <v>279.84399999999999</v>
      </c>
      <c r="DA18">
        <v>304.30500000000001</v>
      </c>
      <c r="DB18">
        <v>3.0637099999999999</v>
      </c>
      <c r="DC18">
        <v>278.404</v>
      </c>
      <c r="DD18">
        <v>299.97399999999999</v>
      </c>
      <c r="DE18">
        <v>17.515899999999998</v>
      </c>
      <c r="DF18">
        <v>14.229200000000001</v>
      </c>
      <c r="DG18">
        <v>1.72299</v>
      </c>
      <c r="DH18">
        <v>1.4177299999999999</v>
      </c>
      <c r="DI18">
        <v>15.1051</v>
      </c>
      <c r="DJ18">
        <v>12.108599999999999</v>
      </c>
      <c r="DK18">
        <v>1999.84</v>
      </c>
      <c r="DL18">
        <v>0.98000299999999996</v>
      </c>
      <c r="DM18">
        <v>1.9997500000000001E-2</v>
      </c>
      <c r="DN18">
        <v>0</v>
      </c>
      <c r="DO18">
        <v>882.91200000000003</v>
      </c>
      <c r="DP18">
        <v>4.9992900000000002</v>
      </c>
      <c r="DQ18">
        <v>20986.400000000001</v>
      </c>
      <c r="DR18">
        <v>17313.099999999999</v>
      </c>
      <c r="DS18">
        <v>47.811999999999998</v>
      </c>
      <c r="DT18">
        <v>49.061999999999998</v>
      </c>
      <c r="DU18">
        <v>48.625</v>
      </c>
      <c r="DV18">
        <v>48.375</v>
      </c>
      <c r="DW18">
        <v>49.436999999999998</v>
      </c>
      <c r="DX18">
        <v>1954.95</v>
      </c>
      <c r="DY18">
        <v>39.89</v>
      </c>
      <c r="DZ18">
        <v>0</v>
      </c>
      <c r="EA18">
        <v>119.799999952316</v>
      </c>
      <c r="EB18">
        <v>882.96405882352894</v>
      </c>
      <c r="EC18">
        <v>-3.4313725640779</v>
      </c>
      <c r="ED18">
        <v>374.31373141918601</v>
      </c>
      <c r="EE18">
        <v>21028.605882352898</v>
      </c>
      <c r="EF18">
        <v>10</v>
      </c>
      <c r="EG18">
        <v>1566767740.5</v>
      </c>
      <c r="EH18" t="s">
        <v>357</v>
      </c>
      <c r="EI18">
        <v>112</v>
      </c>
      <c r="EJ18">
        <v>-3.4</v>
      </c>
      <c r="EK18">
        <v>-0.223</v>
      </c>
      <c r="EL18">
        <v>300</v>
      </c>
      <c r="EM18">
        <v>14</v>
      </c>
      <c r="EN18">
        <v>0.09</v>
      </c>
      <c r="EO18">
        <v>0.03</v>
      </c>
      <c r="EP18">
        <v>19.856867135436399</v>
      </c>
      <c r="EQ18">
        <v>0.98243934230061103</v>
      </c>
      <c r="ER18">
        <v>0.10432670250781299</v>
      </c>
      <c r="ES18">
        <v>0</v>
      </c>
      <c r="ET18">
        <v>0.13723202053912101</v>
      </c>
      <c r="EU18">
        <v>2.5567964646527101E-2</v>
      </c>
      <c r="EV18">
        <v>2.70909458531551E-3</v>
      </c>
      <c r="EW18">
        <v>1</v>
      </c>
      <c r="EX18">
        <v>1</v>
      </c>
      <c r="EY18">
        <v>2</v>
      </c>
      <c r="EZ18" t="s">
        <v>358</v>
      </c>
      <c r="FA18">
        <v>2.93262</v>
      </c>
      <c r="FB18">
        <v>2.6375099999999998</v>
      </c>
      <c r="FC18">
        <v>6.7136799999999996E-2</v>
      </c>
      <c r="FD18">
        <v>7.2544800000000007E-2</v>
      </c>
      <c r="FE18">
        <v>8.6268700000000004E-2</v>
      </c>
      <c r="FF18">
        <v>7.5022199999999997E-2</v>
      </c>
      <c r="FG18">
        <v>33187.1</v>
      </c>
      <c r="FH18">
        <v>28912.1</v>
      </c>
      <c r="FI18">
        <v>30944.1</v>
      </c>
      <c r="FJ18">
        <v>27335.599999999999</v>
      </c>
      <c r="FK18">
        <v>39653.5</v>
      </c>
      <c r="FL18">
        <v>38229.9</v>
      </c>
      <c r="FM18">
        <v>43432</v>
      </c>
      <c r="FN18">
        <v>42211.1</v>
      </c>
      <c r="FO18">
        <v>1.97377</v>
      </c>
      <c r="FP18">
        <v>1.86968</v>
      </c>
      <c r="FQ18">
        <v>7.4334399999999995E-2</v>
      </c>
      <c r="FR18">
        <v>0</v>
      </c>
      <c r="FS18">
        <v>25.7728</v>
      </c>
      <c r="FT18">
        <v>999.9</v>
      </c>
      <c r="FU18">
        <v>39.073</v>
      </c>
      <c r="FV18">
        <v>34.332000000000001</v>
      </c>
      <c r="FW18">
        <v>21.344100000000001</v>
      </c>
      <c r="FX18">
        <v>59.452800000000003</v>
      </c>
      <c r="FY18">
        <v>39.146599999999999</v>
      </c>
      <c r="FZ18">
        <v>1</v>
      </c>
      <c r="GA18">
        <v>0.25779000000000002</v>
      </c>
      <c r="GB18">
        <v>4.1603500000000002</v>
      </c>
      <c r="GC18">
        <v>20.3139</v>
      </c>
      <c r="GD18">
        <v>5.2391500000000004</v>
      </c>
      <c r="GE18">
        <v>12.069800000000001</v>
      </c>
      <c r="GF18">
        <v>4.9708500000000004</v>
      </c>
      <c r="GG18">
        <v>3.2904499999999999</v>
      </c>
      <c r="GH18">
        <v>9999</v>
      </c>
      <c r="GI18">
        <v>9999</v>
      </c>
      <c r="GJ18">
        <v>9999</v>
      </c>
      <c r="GK18">
        <v>455.2</v>
      </c>
      <c r="GL18">
        <v>1.8869</v>
      </c>
      <c r="GM18">
        <v>1.88296</v>
      </c>
      <c r="GN18">
        <v>1.88151</v>
      </c>
      <c r="GO18">
        <v>1.8821699999999999</v>
      </c>
      <c r="GP18">
        <v>1.8775500000000001</v>
      </c>
      <c r="GQ18">
        <v>1.87944</v>
      </c>
      <c r="GR18">
        <v>1.8788100000000001</v>
      </c>
      <c r="GS18">
        <v>1.8858299999999999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-3.4</v>
      </c>
      <c r="HH18">
        <v>-0.223</v>
      </c>
      <c r="HI18">
        <v>2</v>
      </c>
      <c r="HJ18">
        <v>520.846</v>
      </c>
      <c r="HK18">
        <v>512.45500000000004</v>
      </c>
      <c r="HL18">
        <v>19.153400000000001</v>
      </c>
      <c r="HM18">
        <v>30.691400000000002</v>
      </c>
      <c r="HN18">
        <v>29.998699999999999</v>
      </c>
      <c r="HO18">
        <v>30.700199999999999</v>
      </c>
      <c r="HP18">
        <v>30.7514</v>
      </c>
      <c r="HQ18">
        <v>15.5745</v>
      </c>
      <c r="HR18">
        <v>38.273800000000001</v>
      </c>
      <c r="HS18">
        <v>0</v>
      </c>
      <c r="HT18">
        <v>19.160699999999999</v>
      </c>
      <c r="HU18">
        <v>300</v>
      </c>
      <c r="HV18">
        <v>14.1264</v>
      </c>
      <c r="HW18">
        <v>100.431</v>
      </c>
      <c r="HX18">
        <v>101.661</v>
      </c>
    </row>
    <row r="19" spans="1:232" x14ac:dyDescent="0.25">
      <c r="A19">
        <v>3</v>
      </c>
      <c r="B19">
        <v>1566767901.5</v>
      </c>
      <c r="C19">
        <v>241</v>
      </c>
      <c r="D19" t="s">
        <v>359</v>
      </c>
      <c r="E19" t="s">
        <v>360</v>
      </c>
      <c r="G19">
        <v>1566767901.5</v>
      </c>
      <c r="H19">
        <f t="shared" si="0"/>
        <v>3.5901526591506808E-3</v>
      </c>
      <c r="I19">
        <f t="shared" si="1"/>
        <v>17.288270749070023</v>
      </c>
      <c r="J19">
        <f t="shared" si="2"/>
        <v>178.55199999999999</v>
      </c>
      <c r="K19">
        <f t="shared" si="3"/>
        <v>34.385896681173385</v>
      </c>
      <c r="L19">
        <f t="shared" si="4"/>
        <v>3.4293428569217039</v>
      </c>
      <c r="M19">
        <f t="shared" si="5"/>
        <v>17.807185063879203</v>
      </c>
      <c r="N19">
        <f t="shared" si="6"/>
        <v>0.20453578217358115</v>
      </c>
      <c r="O19">
        <f t="shared" si="7"/>
        <v>2.2578089785542432</v>
      </c>
      <c r="P19">
        <f t="shared" si="8"/>
        <v>0.19477127466619709</v>
      </c>
      <c r="Q19">
        <f t="shared" si="9"/>
        <v>0.12257049417499495</v>
      </c>
      <c r="R19">
        <f t="shared" si="10"/>
        <v>321.40574603680534</v>
      </c>
      <c r="S19">
        <f t="shared" si="11"/>
        <v>26.185040899643003</v>
      </c>
      <c r="T19">
        <f t="shared" si="12"/>
        <v>26.8919</v>
      </c>
      <c r="U19">
        <f t="shared" si="13"/>
        <v>3.5564985495482095</v>
      </c>
      <c r="V19">
        <f t="shared" si="14"/>
        <v>55.712408230936525</v>
      </c>
      <c r="W19">
        <f t="shared" si="15"/>
        <v>1.7672548096294198</v>
      </c>
      <c r="X19">
        <f t="shared" si="16"/>
        <v>3.1721027070017795</v>
      </c>
      <c r="Y19">
        <f t="shared" si="17"/>
        <v>1.7892437399187897</v>
      </c>
      <c r="Z19">
        <f t="shared" si="18"/>
        <v>-158.32573226854501</v>
      </c>
      <c r="AA19">
        <f t="shared" si="19"/>
        <v>-235.15665916354391</v>
      </c>
      <c r="AB19">
        <f t="shared" si="20"/>
        <v>-22.237024927041475</v>
      </c>
      <c r="AC19">
        <f t="shared" si="21"/>
        <v>-94.313670322325066</v>
      </c>
      <c r="AD19">
        <v>-4.13943071905436E-2</v>
      </c>
      <c r="AE19">
        <v>4.6468736161863797E-2</v>
      </c>
      <c r="AF19">
        <v>3.4691916204426301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53141.467715426719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881.53335294117596</v>
      </c>
      <c r="AT19">
        <v>998.28200000000004</v>
      </c>
      <c r="AU19">
        <f t="shared" si="27"/>
        <v>0.11694956641392318</v>
      </c>
      <c r="AV19">
        <v>0.5</v>
      </c>
      <c r="AW19">
        <f t="shared" si="28"/>
        <v>1681.0203004248731</v>
      </c>
      <c r="AX19">
        <f t="shared" si="29"/>
        <v>17.288270749070023</v>
      </c>
      <c r="AY19">
        <f t="shared" si="30"/>
        <v>98.297297633845901</v>
      </c>
      <c r="AZ19">
        <f t="shared" si="31"/>
        <v>0.36178354412881331</v>
      </c>
      <c r="BA19">
        <f t="shared" si="32"/>
        <v>1.0933806703117574E-2</v>
      </c>
      <c r="BB19">
        <f t="shared" si="33"/>
        <v>1.9326482897618107</v>
      </c>
      <c r="BC19" t="s">
        <v>362</v>
      </c>
      <c r="BD19">
        <v>637.12</v>
      </c>
      <c r="BE19">
        <f t="shared" si="34"/>
        <v>361.16200000000003</v>
      </c>
      <c r="BF19">
        <f t="shared" si="35"/>
        <v>0.3232583911342391</v>
      </c>
      <c r="BG19">
        <f t="shared" si="36"/>
        <v>0.84232107540307954</v>
      </c>
      <c r="BH19">
        <f t="shared" si="37"/>
        <v>0.26678933943282979</v>
      </c>
      <c r="BI19">
        <f t="shared" si="38"/>
        <v>0.81511689979690771</v>
      </c>
      <c r="BJ19">
        <v>1800</v>
      </c>
      <c r="BK19">
        <v>300</v>
      </c>
      <c r="BL19">
        <v>300</v>
      </c>
      <c r="BM19">
        <v>300</v>
      </c>
      <c r="BN19">
        <v>10212.9</v>
      </c>
      <c r="BO19">
        <v>970.24900000000002</v>
      </c>
      <c r="BP19">
        <v>-6.8050000000000003E-3</v>
      </c>
      <c r="BQ19">
        <v>-0.97326699999999999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1999.79</v>
      </c>
      <c r="CC19">
        <f t="shared" si="40"/>
        <v>1681.0203004248731</v>
      </c>
      <c r="CD19">
        <f t="shared" si="41"/>
        <v>0.8405984130458064</v>
      </c>
      <c r="CE19">
        <f t="shared" si="42"/>
        <v>0.1911968260916129</v>
      </c>
      <c r="CF19">
        <v>6</v>
      </c>
      <c r="CG19">
        <v>0.5</v>
      </c>
      <c r="CH19" t="s">
        <v>346</v>
      </c>
      <c r="CI19">
        <v>1566767901.5</v>
      </c>
      <c r="CJ19">
        <v>178.55199999999999</v>
      </c>
      <c r="CK19">
        <v>200.07</v>
      </c>
      <c r="CL19">
        <v>17.720199999999998</v>
      </c>
      <c r="CM19">
        <v>13.4878</v>
      </c>
      <c r="CN19">
        <v>499.93400000000003</v>
      </c>
      <c r="CO19">
        <v>99.631100000000004</v>
      </c>
      <c r="CP19">
        <v>9.9987099999999995E-2</v>
      </c>
      <c r="CQ19">
        <v>24.96</v>
      </c>
      <c r="CR19">
        <v>26.8919</v>
      </c>
      <c r="CS19">
        <v>999.9</v>
      </c>
      <c r="CT19">
        <v>0</v>
      </c>
      <c r="CU19">
        <v>0</v>
      </c>
      <c r="CV19">
        <v>10019.4</v>
      </c>
      <c r="CW19">
        <v>0</v>
      </c>
      <c r="CX19">
        <v>1151.17</v>
      </c>
      <c r="CY19">
        <v>-21.517800000000001</v>
      </c>
      <c r="CZ19">
        <v>181.773</v>
      </c>
      <c r="DA19">
        <v>202.80500000000001</v>
      </c>
      <c r="DB19">
        <v>4.2323899999999997</v>
      </c>
      <c r="DC19">
        <v>181.98</v>
      </c>
      <c r="DD19">
        <v>200.07</v>
      </c>
      <c r="DE19">
        <v>17.943200000000001</v>
      </c>
      <c r="DF19">
        <v>13.4878</v>
      </c>
      <c r="DG19">
        <v>1.76549</v>
      </c>
      <c r="DH19">
        <v>1.3438099999999999</v>
      </c>
      <c r="DI19">
        <v>15.484500000000001</v>
      </c>
      <c r="DJ19">
        <v>11.298</v>
      </c>
      <c r="DK19">
        <v>1999.79</v>
      </c>
      <c r="DL19">
        <v>0.98000299999999996</v>
      </c>
      <c r="DM19">
        <v>1.9997500000000001E-2</v>
      </c>
      <c r="DN19">
        <v>0</v>
      </c>
      <c r="DO19">
        <v>881.53499999999997</v>
      </c>
      <c r="DP19">
        <v>4.9992900000000002</v>
      </c>
      <c r="DQ19">
        <v>21105.4</v>
      </c>
      <c r="DR19">
        <v>17312.599999999999</v>
      </c>
      <c r="DS19">
        <v>47.811999999999998</v>
      </c>
      <c r="DT19">
        <v>49</v>
      </c>
      <c r="DU19">
        <v>48.625</v>
      </c>
      <c r="DV19">
        <v>48.375</v>
      </c>
      <c r="DW19">
        <v>49.5</v>
      </c>
      <c r="DX19">
        <v>1954.9</v>
      </c>
      <c r="DY19">
        <v>39.89</v>
      </c>
      <c r="DZ19">
        <v>0</v>
      </c>
      <c r="EA19">
        <v>119.89999985694899</v>
      </c>
      <c r="EB19">
        <v>881.53335294117596</v>
      </c>
      <c r="EC19">
        <v>-1.6610294406416299</v>
      </c>
      <c r="ED19">
        <v>-305.563725448887</v>
      </c>
      <c r="EE19">
        <v>21107.5</v>
      </c>
      <c r="EF19">
        <v>10</v>
      </c>
      <c r="EG19">
        <v>1566767869.5</v>
      </c>
      <c r="EH19" t="s">
        <v>363</v>
      </c>
      <c r="EI19">
        <v>113</v>
      </c>
      <c r="EJ19">
        <v>-3.4279999999999999</v>
      </c>
      <c r="EK19">
        <v>-0.223</v>
      </c>
      <c r="EL19">
        <v>200</v>
      </c>
      <c r="EM19">
        <v>14</v>
      </c>
      <c r="EN19">
        <v>0.11</v>
      </c>
      <c r="EO19">
        <v>0.02</v>
      </c>
      <c r="EP19">
        <v>16.924063904781899</v>
      </c>
      <c r="EQ19">
        <v>1.7936592002635801</v>
      </c>
      <c r="ER19">
        <v>0.17452656803637601</v>
      </c>
      <c r="ES19">
        <v>0</v>
      </c>
      <c r="ET19">
        <v>0.19544179522532701</v>
      </c>
      <c r="EU19">
        <v>7.5816185747454301E-2</v>
      </c>
      <c r="EV19">
        <v>7.8232929565637405E-3</v>
      </c>
      <c r="EW19">
        <v>1</v>
      </c>
      <c r="EX19">
        <v>1</v>
      </c>
      <c r="EY19">
        <v>2</v>
      </c>
      <c r="EZ19" t="s">
        <v>358</v>
      </c>
      <c r="FA19">
        <v>2.9326699999999999</v>
      </c>
      <c r="FB19">
        <v>2.63754</v>
      </c>
      <c r="FC19">
        <v>4.6515599999999997E-2</v>
      </c>
      <c r="FD19">
        <v>5.1497300000000003E-2</v>
      </c>
      <c r="FE19">
        <v>8.7820499999999996E-2</v>
      </c>
      <c r="FF19">
        <v>7.2115399999999996E-2</v>
      </c>
      <c r="FG19">
        <v>33931.1</v>
      </c>
      <c r="FH19">
        <v>29574.3</v>
      </c>
      <c r="FI19">
        <v>30953.3</v>
      </c>
      <c r="FJ19">
        <v>27340.9</v>
      </c>
      <c r="FK19">
        <v>39595</v>
      </c>
      <c r="FL19">
        <v>38355.5</v>
      </c>
      <c r="FM19">
        <v>43444.6</v>
      </c>
      <c r="FN19">
        <v>42219.1</v>
      </c>
      <c r="FO19">
        <v>1.9756499999999999</v>
      </c>
      <c r="FP19">
        <v>1.87033</v>
      </c>
      <c r="FQ19">
        <v>7.47554E-2</v>
      </c>
      <c r="FR19">
        <v>0</v>
      </c>
      <c r="FS19">
        <v>25.667999999999999</v>
      </c>
      <c r="FT19">
        <v>999.9</v>
      </c>
      <c r="FU19">
        <v>38.823</v>
      </c>
      <c r="FV19">
        <v>34.322000000000003</v>
      </c>
      <c r="FW19">
        <v>21.197299999999998</v>
      </c>
      <c r="FX19">
        <v>59.422899999999998</v>
      </c>
      <c r="FY19">
        <v>39.475200000000001</v>
      </c>
      <c r="FZ19">
        <v>1</v>
      </c>
      <c r="GA19">
        <v>0.245285</v>
      </c>
      <c r="GB19">
        <v>3.3035999999999999</v>
      </c>
      <c r="GC19">
        <v>20.331800000000001</v>
      </c>
      <c r="GD19">
        <v>5.2391500000000004</v>
      </c>
      <c r="GE19">
        <v>12.067500000000001</v>
      </c>
      <c r="GF19">
        <v>4.9714</v>
      </c>
      <c r="GG19">
        <v>3.2902800000000001</v>
      </c>
      <c r="GH19">
        <v>9999</v>
      </c>
      <c r="GI19">
        <v>9999</v>
      </c>
      <c r="GJ19">
        <v>9999</v>
      </c>
      <c r="GK19">
        <v>455.3</v>
      </c>
      <c r="GL19">
        <v>1.8869</v>
      </c>
      <c r="GM19">
        <v>1.88297</v>
      </c>
      <c r="GN19">
        <v>1.8815500000000001</v>
      </c>
      <c r="GO19">
        <v>1.88219</v>
      </c>
      <c r="GP19">
        <v>1.87758</v>
      </c>
      <c r="GQ19">
        <v>1.87944</v>
      </c>
      <c r="GR19">
        <v>1.8788100000000001</v>
      </c>
      <c r="GS19">
        <v>1.8858299999999999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-3.4279999999999999</v>
      </c>
      <c r="HH19">
        <v>-0.223</v>
      </c>
      <c r="HI19">
        <v>2</v>
      </c>
      <c r="HJ19">
        <v>521.20600000000002</v>
      </c>
      <c r="HK19">
        <v>512.00099999999998</v>
      </c>
      <c r="HL19">
        <v>20.260999999999999</v>
      </c>
      <c r="HM19">
        <v>30.5534</v>
      </c>
      <c r="HN19">
        <v>29.999300000000002</v>
      </c>
      <c r="HO19">
        <v>30.595700000000001</v>
      </c>
      <c r="HP19">
        <v>30.645199999999999</v>
      </c>
      <c r="HQ19">
        <v>11.508800000000001</v>
      </c>
      <c r="HR19">
        <v>41.11</v>
      </c>
      <c r="HS19">
        <v>0</v>
      </c>
      <c r="HT19">
        <v>20.335699999999999</v>
      </c>
      <c r="HU19">
        <v>200</v>
      </c>
      <c r="HV19">
        <v>13.3627</v>
      </c>
      <c r="HW19">
        <v>100.46</v>
      </c>
      <c r="HX19">
        <v>101.68</v>
      </c>
    </row>
    <row r="20" spans="1:232" x14ac:dyDescent="0.25">
      <c r="A20">
        <v>4</v>
      </c>
      <c r="B20">
        <v>1566768022</v>
      </c>
      <c r="C20">
        <v>361.5</v>
      </c>
      <c r="D20" t="s">
        <v>364</v>
      </c>
      <c r="E20" t="s">
        <v>365</v>
      </c>
      <c r="G20">
        <v>1566768022</v>
      </c>
      <c r="H20">
        <f t="shared" si="0"/>
        <v>4.8511549585764516E-3</v>
      </c>
      <c r="I20">
        <f t="shared" si="1"/>
        <v>11.510128972696702</v>
      </c>
      <c r="J20">
        <f t="shared" si="2"/>
        <v>85.741</v>
      </c>
      <c r="K20">
        <f t="shared" si="3"/>
        <v>17.461654286577684</v>
      </c>
      <c r="L20">
        <f t="shared" si="4"/>
        <v>1.7414399941903742</v>
      </c>
      <c r="M20">
        <f t="shared" si="5"/>
        <v>8.5508969592102009</v>
      </c>
      <c r="N20">
        <f t="shared" si="6"/>
        <v>0.29250112038444459</v>
      </c>
      <c r="O20">
        <f t="shared" si="7"/>
        <v>2.2560535629270335</v>
      </c>
      <c r="P20">
        <f t="shared" si="8"/>
        <v>0.27294813408996632</v>
      </c>
      <c r="Q20">
        <f t="shared" si="9"/>
        <v>0.17224030025268872</v>
      </c>
      <c r="R20">
        <f t="shared" si="10"/>
        <v>321.40574603680534</v>
      </c>
      <c r="S20">
        <f t="shared" si="11"/>
        <v>26.390541926948721</v>
      </c>
      <c r="T20">
        <f t="shared" si="12"/>
        <v>26.871099999999998</v>
      </c>
      <c r="U20">
        <f t="shared" si="13"/>
        <v>3.5521526170092774</v>
      </c>
      <c r="V20">
        <f t="shared" si="14"/>
        <v>55.51341654793567</v>
      </c>
      <c r="W20">
        <f t="shared" si="15"/>
        <v>1.8274511723710203</v>
      </c>
      <c r="X20">
        <f t="shared" si="16"/>
        <v>3.291909030302651</v>
      </c>
      <c r="Y20">
        <f t="shared" si="17"/>
        <v>1.7247014446382571</v>
      </c>
      <c r="Z20">
        <f t="shared" si="18"/>
        <v>-213.93593367322151</v>
      </c>
      <c r="AA20">
        <f t="shared" si="19"/>
        <v>-156.65732727366427</v>
      </c>
      <c r="AB20">
        <f t="shared" si="20"/>
        <v>-14.870216670685343</v>
      </c>
      <c r="AC20">
        <f t="shared" si="21"/>
        <v>-64.05773158076579</v>
      </c>
      <c r="AD20">
        <v>-4.1346916680103103E-2</v>
      </c>
      <c r="AE20">
        <v>4.6415536162257499E-2</v>
      </c>
      <c r="AF20">
        <v>3.4660493464372002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52972.319704623973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889.09500000000003</v>
      </c>
      <c r="AT20">
        <v>969.13699999999994</v>
      </c>
      <c r="AU20">
        <f t="shared" si="27"/>
        <v>8.259100622512594E-2</v>
      </c>
      <c r="AV20">
        <v>0.5</v>
      </c>
      <c r="AW20">
        <f t="shared" si="28"/>
        <v>1681.0203004248731</v>
      </c>
      <c r="AX20">
        <f t="shared" si="29"/>
        <v>11.510128972696702</v>
      </c>
      <c r="AY20">
        <f t="shared" si="30"/>
        <v>69.418579048476886</v>
      </c>
      <c r="AZ20">
        <f t="shared" si="31"/>
        <v>0.3031532177597181</v>
      </c>
      <c r="BA20">
        <f t="shared" si="32"/>
        <v>7.4965241343628039E-3</v>
      </c>
      <c r="BB20">
        <f t="shared" si="33"/>
        <v>2.0208422545006539</v>
      </c>
      <c r="BC20" t="s">
        <v>367</v>
      </c>
      <c r="BD20">
        <v>675.34</v>
      </c>
      <c r="BE20">
        <f t="shared" si="34"/>
        <v>293.79699999999991</v>
      </c>
      <c r="BF20">
        <f t="shared" si="35"/>
        <v>0.2724398138850973</v>
      </c>
      <c r="BG20">
        <f t="shared" si="36"/>
        <v>0.86955515990534005</v>
      </c>
      <c r="BH20">
        <f t="shared" si="37"/>
        <v>0.19595990056797086</v>
      </c>
      <c r="BI20">
        <f t="shared" si="38"/>
        <v>0.82743029702360071</v>
      </c>
      <c r="BJ20">
        <v>1802</v>
      </c>
      <c r="BK20">
        <v>300</v>
      </c>
      <c r="BL20">
        <v>300</v>
      </c>
      <c r="BM20">
        <v>300</v>
      </c>
      <c r="BN20">
        <v>10212.799999999999</v>
      </c>
      <c r="BO20">
        <v>946.31</v>
      </c>
      <c r="BP20">
        <v>-6.8049499999999997E-3</v>
      </c>
      <c r="BQ20">
        <v>-2.0989399999999998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1999.79</v>
      </c>
      <c r="CC20">
        <f t="shared" si="40"/>
        <v>1681.0203004248731</v>
      </c>
      <c r="CD20">
        <f t="shared" si="41"/>
        <v>0.8405984130458064</v>
      </c>
      <c r="CE20">
        <f t="shared" si="42"/>
        <v>0.1911968260916129</v>
      </c>
      <c r="CF20">
        <v>6</v>
      </c>
      <c r="CG20">
        <v>0.5</v>
      </c>
      <c r="CH20" t="s">
        <v>346</v>
      </c>
      <c r="CI20">
        <v>1566768022</v>
      </c>
      <c r="CJ20">
        <v>85.741</v>
      </c>
      <c r="CK20">
        <v>100.05200000000001</v>
      </c>
      <c r="CL20">
        <v>18.324100000000001</v>
      </c>
      <c r="CM20">
        <v>12.609500000000001</v>
      </c>
      <c r="CN20">
        <v>500.01</v>
      </c>
      <c r="CO20">
        <v>99.629400000000004</v>
      </c>
      <c r="CP20">
        <v>9.9982199999999993E-2</v>
      </c>
      <c r="CQ20">
        <v>25.583100000000002</v>
      </c>
      <c r="CR20">
        <v>26.871099999999998</v>
      </c>
      <c r="CS20">
        <v>999.9</v>
      </c>
      <c r="CT20">
        <v>0</v>
      </c>
      <c r="CU20">
        <v>0</v>
      </c>
      <c r="CV20">
        <v>10008.1</v>
      </c>
      <c r="CW20">
        <v>0</v>
      </c>
      <c r="CX20">
        <v>818.31399999999996</v>
      </c>
      <c r="CY20">
        <v>-14.311500000000001</v>
      </c>
      <c r="CZ20">
        <v>87.341399999999993</v>
      </c>
      <c r="DA20">
        <v>101.33</v>
      </c>
      <c r="DB20">
        <v>5.7146100000000004</v>
      </c>
      <c r="DC20">
        <v>89.131</v>
      </c>
      <c r="DD20">
        <v>100.05200000000001</v>
      </c>
      <c r="DE20">
        <v>18.559100000000001</v>
      </c>
      <c r="DF20">
        <v>12.609500000000001</v>
      </c>
      <c r="DG20">
        <v>1.82562</v>
      </c>
      <c r="DH20">
        <v>1.25627</v>
      </c>
      <c r="DI20">
        <v>16.007899999999999</v>
      </c>
      <c r="DJ20">
        <v>10.2857</v>
      </c>
      <c r="DK20">
        <v>1999.79</v>
      </c>
      <c r="DL20">
        <v>0.98000299999999996</v>
      </c>
      <c r="DM20">
        <v>1.9997500000000001E-2</v>
      </c>
      <c r="DN20">
        <v>0</v>
      </c>
      <c r="DO20">
        <v>889.17399999999998</v>
      </c>
      <c r="DP20">
        <v>4.9992900000000002</v>
      </c>
      <c r="DQ20">
        <v>21168.799999999999</v>
      </c>
      <c r="DR20">
        <v>17312.599999999999</v>
      </c>
      <c r="DS20">
        <v>47.875</v>
      </c>
      <c r="DT20">
        <v>49.061999999999998</v>
      </c>
      <c r="DU20">
        <v>48.625</v>
      </c>
      <c r="DV20">
        <v>48.25</v>
      </c>
      <c r="DW20">
        <v>49.5</v>
      </c>
      <c r="DX20">
        <v>1954.9</v>
      </c>
      <c r="DY20">
        <v>39.89</v>
      </c>
      <c r="DZ20">
        <v>0</v>
      </c>
      <c r="EA20">
        <v>119.89999985694899</v>
      </c>
      <c r="EB20">
        <v>889.09500000000003</v>
      </c>
      <c r="EC20">
        <v>-1.5477941081067801</v>
      </c>
      <c r="ED20">
        <v>-279.28919944817397</v>
      </c>
      <c r="EE20">
        <v>21177.782352941202</v>
      </c>
      <c r="EF20">
        <v>10</v>
      </c>
      <c r="EG20">
        <v>1566767962</v>
      </c>
      <c r="EH20" t="s">
        <v>368</v>
      </c>
      <c r="EI20">
        <v>114</v>
      </c>
      <c r="EJ20">
        <v>-3.39</v>
      </c>
      <c r="EK20">
        <v>-0.23499999999999999</v>
      </c>
      <c r="EL20">
        <v>100</v>
      </c>
      <c r="EM20">
        <v>13</v>
      </c>
      <c r="EN20">
        <v>0.28000000000000003</v>
      </c>
      <c r="EO20">
        <v>0.02</v>
      </c>
      <c r="EP20">
        <v>11.2449333175307</v>
      </c>
      <c r="EQ20">
        <v>1.16822668733442</v>
      </c>
      <c r="ER20">
        <v>0.119641556229446</v>
      </c>
      <c r="ES20">
        <v>0</v>
      </c>
      <c r="ET20">
        <v>0.28655593382832101</v>
      </c>
      <c r="EU20">
        <v>4.92238607117957E-2</v>
      </c>
      <c r="EV20">
        <v>5.0258867255278897E-3</v>
      </c>
      <c r="EW20">
        <v>1</v>
      </c>
      <c r="EX20">
        <v>1</v>
      </c>
      <c r="EY20">
        <v>2</v>
      </c>
      <c r="EZ20" t="s">
        <v>358</v>
      </c>
      <c r="FA20">
        <v>2.9330799999999999</v>
      </c>
      <c r="FB20">
        <v>2.6375299999999999</v>
      </c>
      <c r="FC20">
        <v>2.3922200000000001E-2</v>
      </c>
      <c r="FD20">
        <v>2.7318599999999998E-2</v>
      </c>
      <c r="FE20">
        <v>9.0031299999999995E-2</v>
      </c>
      <c r="FF20">
        <v>6.8592500000000001E-2</v>
      </c>
      <c r="FG20">
        <v>34744.6</v>
      </c>
      <c r="FH20">
        <v>30334.1</v>
      </c>
      <c r="FI20">
        <v>30961.7</v>
      </c>
      <c r="FJ20">
        <v>27346.2</v>
      </c>
      <c r="FK20">
        <v>39506.1</v>
      </c>
      <c r="FL20">
        <v>38504.800000000003</v>
      </c>
      <c r="FM20">
        <v>43455.9</v>
      </c>
      <c r="FN20">
        <v>42225.4</v>
      </c>
      <c r="FO20">
        <v>1.9789699999999999</v>
      </c>
      <c r="FP20">
        <v>1.8708499999999999</v>
      </c>
      <c r="FQ20">
        <v>5.4091199999999999E-2</v>
      </c>
      <c r="FR20">
        <v>0</v>
      </c>
      <c r="FS20">
        <v>25.985700000000001</v>
      </c>
      <c r="FT20">
        <v>999.9</v>
      </c>
      <c r="FU20">
        <v>38.677</v>
      </c>
      <c r="FV20">
        <v>34.311</v>
      </c>
      <c r="FW20">
        <v>21.104500000000002</v>
      </c>
      <c r="FX20">
        <v>59.2029</v>
      </c>
      <c r="FY20">
        <v>39.254800000000003</v>
      </c>
      <c r="FZ20">
        <v>1</v>
      </c>
      <c r="GA20">
        <v>0.233128</v>
      </c>
      <c r="GB20">
        <v>2.7907299999999999</v>
      </c>
      <c r="GC20">
        <v>20.340299999999999</v>
      </c>
      <c r="GD20">
        <v>5.2403500000000003</v>
      </c>
      <c r="GE20">
        <v>12.067500000000001</v>
      </c>
      <c r="GF20">
        <v>4.9714</v>
      </c>
      <c r="GG20">
        <v>3.2905000000000002</v>
      </c>
      <c r="GH20">
        <v>9999</v>
      </c>
      <c r="GI20">
        <v>9999</v>
      </c>
      <c r="GJ20">
        <v>9999</v>
      </c>
      <c r="GK20">
        <v>455.3</v>
      </c>
      <c r="GL20">
        <v>1.8869</v>
      </c>
      <c r="GM20">
        <v>1.8829499999999999</v>
      </c>
      <c r="GN20">
        <v>1.88154</v>
      </c>
      <c r="GO20">
        <v>1.88218</v>
      </c>
      <c r="GP20">
        <v>1.87757</v>
      </c>
      <c r="GQ20">
        <v>1.87944</v>
      </c>
      <c r="GR20">
        <v>1.8788100000000001</v>
      </c>
      <c r="GS20">
        <v>1.8858299999999999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-3.39</v>
      </c>
      <c r="HH20">
        <v>-0.23499999999999999</v>
      </c>
      <c r="HI20">
        <v>2</v>
      </c>
      <c r="HJ20">
        <v>522.35799999999995</v>
      </c>
      <c r="HK20">
        <v>511.36900000000003</v>
      </c>
      <c r="HL20">
        <v>21.2407</v>
      </c>
      <c r="HM20">
        <v>30.411799999999999</v>
      </c>
      <c r="HN20">
        <v>29.999400000000001</v>
      </c>
      <c r="HO20">
        <v>30.474299999999999</v>
      </c>
      <c r="HP20">
        <v>30.528700000000001</v>
      </c>
      <c r="HQ20">
        <v>7.3159400000000003</v>
      </c>
      <c r="HR20">
        <v>44.036700000000003</v>
      </c>
      <c r="HS20">
        <v>0</v>
      </c>
      <c r="HT20">
        <v>21.3416</v>
      </c>
      <c r="HU20">
        <v>100</v>
      </c>
      <c r="HV20">
        <v>12.4819</v>
      </c>
      <c r="HW20">
        <v>100.48699999999999</v>
      </c>
      <c r="HX20">
        <v>101.697</v>
      </c>
    </row>
    <row r="21" spans="1:232" x14ac:dyDescent="0.25">
      <c r="A21">
        <v>5</v>
      </c>
      <c r="B21">
        <v>1566768131</v>
      </c>
      <c r="C21">
        <v>470.5</v>
      </c>
      <c r="D21" t="s">
        <v>369</v>
      </c>
      <c r="E21" t="s">
        <v>370</v>
      </c>
      <c r="G21">
        <v>1566768131</v>
      </c>
      <c r="H21">
        <f t="shared" si="0"/>
        <v>5.9842406440212166E-3</v>
      </c>
      <c r="I21">
        <f t="shared" si="1"/>
        <v>0.15885437612932737</v>
      </c>
      <c r="J21">
        <f t="shared" si="2"/>
        <v>-1.4218900000000001</v>
      </c>
      <c r="K21">
        <f t="shared" si="3"/>
        <v>-2.1019599998608047</v>
      </c>
      <c r="L21">
        <f t="shared" si="4"/>
        <v>-0.209614328799239</v>
      </c>
      <c r="M21">
        <f t="shared" si="5"/>
        <v>-0.14179552322408001</v>
      </c>
      <c r="N21">
        <f t="shared" si="6"/>
        <v>0.37641724872776672</v>
      </c>
      <c r="O21">
        <f t="shared" si="7"/>
        <v>2.2594918845063994</v>
      </c>
      <c r="P21">
        <f t="shared" si="8"/>
        <v>0.34473157092172274</v>
      </c>
      <c r="Q21">
        <f t="shared" si="9"/>
        <v>0.2180813636293068</v>
      </c>
      <c r="R21">
        <f t="shared" si="10"/>
        <v>321.43606990066536</v>
      </c>
      <c r="S21">
        <f t="shared" si="11"/>
        <v>26.548841364475226</v>
      </c>
      <c r="T21">
        <f t="shared" si="12"/>
        <v>26.989000000000001</v>
      </c>
      <c r="U21">
        <f t="shared" si="13"/>
        <v>3.5768480027154044</v>
      </c>
      <c r="V21">
        <f t="shared" si="14"/>
        <v>55.719373175525291</v>
      </c>
      <c r="W21">
        <f t="shared" si="15"/>
        <v>1.8932164019383999</v>
      </c>
      <c r="X21">
        <f t="shared" si="16"/>
        <v>3.3977704594315039</v>
      </c>
      <c r="Y21">
        <f t="shared" si="17"/>
        <v>1.6836316007770045</v>
      </c>
      <c r="Z21">
        <f t="shared" si="18"/>
        <v>-263.90501240133563</v>
      </c>
      <c r="AA21">
        <f t="shared" si="19"/>
        <v>-106.17284399779693</v>
      </c>
      <c r="AB21">
        <f t="shared" si="20"/>
        <v>-10.095705699809351</v>
      </c>
      <c r="AC21">
        <f t="shared" si="21"/>
        <v>-58.737492198276541</v>
      </c>
      <c r="AD21">
        <v>-4.1439771772572999E-2</v>
      </c>
      <c r="AE21">
        <v>4.65197741381079E-2</v>
      </c>
      <c r="AF21">
        <v>3.4722050234903801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52991.396661782914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928.57635294117699</v>
      </c>
      <c r="AT21">
        <v>955.91600000000005</v>
      </c>
      <c r="AU21">
        <f t="shared" si="27"/>
        <v>2.8600470186525895E-2</v>
      </c>
      <c r="AV21">
        <v>0.5</v>
      </c>
      <c r="AW21">
        <f t="shared" si="28"/>
        <v>1681.1799004248328</v>
      </c>
      <c r="AX21">
        <f t="shared" si="29"/>
        <v>0.15885437612932737</v>
      </c>
      <c r="AY21">
        <f t="shared" si="30"/>
        <v>24.041267810143502</v>
      </c>
      <c r="AZ21">
        <f t="shared" si="31"/>
        <v>0.24150239142351429</v>
      </c>
      <c r="BA21">
        <f t="shared" si="32"/>
        <v>7.4384344923793602E-4</v>
      </c>
      <c r="BB21">
        <f t="shared" si="33"/>
        <v>2.0626226572209272</v>
      </c>
      <c r="BC21" t="s">
        <v>372</v>
      </c>
      <c r="BD21">
        <v>725.06</v>
      </c>
      <c r="BE21">
        <f t="shared" si="34"/>
        <v>230.85600000000011</v>
      </c>
      <c r="BF21">
        <f t="shared" si="35"/>
        <v>0.1184272752660665</v>
      </c>
      <c r="BG21">
        <f t="shared" si="36"/>
        <v>0.89518694240766372</v>
      </c>
      <c r="BH21">
        <f t="shared" si="37"/>
        <v>6.9172247042079818E-2</v>
      </c>
      <c r="BI21">
        <f t="shared" si="38"/>
        <v>0.83301600382525121</v>
      </c>
      <c r="BJ21">
        <v>1804</v>
      </c>
      <c r="BK21">
        <v>300</v>
      </c>
      <c r="BL21">
        <v>300</v>
      </c>
      <c r="BM21">
        <v>300</v>
      </c>
      <c r="BN21">
        <v>10213.4</v>
      </c>
      <c r="BO21">
        <v>943.697</v>
      </c>
      <c r="BP21">
        <v>-6.8049E-3</v>
      </c>
      <c r="BQ21">
        <v>-1.3767100000000001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1999.98</v>
      </c>
      <c r="CC21">
        <f t="shared" si="40"/>
        <v>1681.1799004248328</v>
      </c>
      <c r="CD21">
        <f t="shared" si="41"/>
        <v>0.84059835619597834</v>
      </c>
      <c r="CE21">
        <f t="shared" si="42"/>
        <v>0.19119671239195682</v>
      </c>
      <c r="CF21">
        <v>6</v>
      </c>
      <c r="CG21">
        <v>0.5</v>
      </c>
      <c r="CH21" t="s">
        <v>346</v>
      </c>
      <c r="CI21">
        <v>1566768131</v>
      </c>
      <c r="CJ21">
        <v>-1.4218900000000001</v>
      </c>
      <c r="CK21">
        <v>-1.2415</v>
      </c>
      <c r="CL21">
        <v>18.9847</v>
      </c>
      <c r="CM21">
        <v>11.940899999999999</v>
      </c>
      <c r="CN21">
        <v>500.06799999999998</v>
      </c>
      <c r="CO21">
        <v>99.623199999999997</v>
      </c>
      <c r="CP21">
        <v>0.10007199999999999</v>
      </c>
      <c r="CQ21">
        <v>26.1174</v>
      </c>
      <c r="CR21">
        <v>26.989000000000001</v>
      </c>
      <c r="CS21">
        <v>999.9</v>
      </c>
      <c r="CT21">
        <v>0</v>
      </c>
      <c r="CU21">
        <v>0</v>
      </c>
      <c r="CV21">
        <v>10031.200000000001</v>
      </c>
      <c r="CW21">
        <v>0</v>
      </c>
      <c r="CX21">
        <v>495.40499999999997</v>
      </c>
      <c r="CY21">
        <v>-0.18038899999999999</v>
      </c>
      <c r="CZ21">
        <v>-1.4494100000000001</v>
      </c>
      <c r="DA21">
        <v>-1.25651</v>
      </c>
      <c r="DB21">
        <v>7.0437700000000003</v>
      </c>
      <c r="DC21">
        <v>1.3811100000000001</v>
      </c>
      <c r="DD21">
        <v>-1.2415</v>
      </c>
      <c r="DE21">
        <v>19.221699999999998</v>
      </c>
      <c r="DF21">
        <v>11.940899999999999</v>
      </c>
      <c r="DG21">
        <v>1.89131</v>
      </c>
      <c r="DH21">
        <v>1.1895899999999999</v>
      </c>
      <c r="DI21">
        <v>16.5626</v>
      </c>
      <c r="DJ21">
        <v>9.4718900000000001</v>
      </c>
      <c r="DK21">
        <v>1999.98</v>
      </c>
      <c r="DL21">
        <v>0.98000299999999996</v>
      </c>
      <c r="DM21">
        <v>1.9997500000000001E-2</v>
      </c>
      <c r="DN21">
        <v>0</v>
      </c>
      <c r="DO21">
        <v>928.42899999999997</v>
      </c>
      <c r="DP21">
        <v>4.9992900000000002</v>
      </c>
      <c r="DQ21">
        <v>22204.799999999999</v>
      </c>
      <c r="DR21">
        <v>17314.3</v>
      </c>
      <c r="DS21">
        <v>48</v>
      </c>
      <c r="DT21">
        <v>49.436999999999998</v>
      </c>
      <c r="DU21">
        <v>48.75</v>
      </c>
      <c r="DV21">
        <v>48.686999999999998</v>
      </c>
      <c r="DW21">
        <v>49.5</v>
      </c>
      <c r="DX21">
        <v>1955.09</v>
      </c>
      <c r="DY21">
        <v>39.89</v>
      </c>
      <c r="DZ21">
        <v>0</v>
      </c>
      <c r="EA21">
        <v>108.69999980926499</v>
      </c>
      <c r="EB21">
        <v>928.57635294117699</v>
      </c>
      <c r="EC21">
        <v>0.51004905278523005</v>
      </c>
      <c r="ED21">
        <v>215.98038857888099</v>
      </c>
      <c r="EE21">
        <v>22077.105882352898</v>
      </c>
      <c r="EF21">
        <v>10</v>
      </c>
      <c r="EG21">
        <v>1566768089.5</v>
      </c>
      <c r="EH21" t="s">
        <v>373</v>
      </c>
      <c r="EI21">
        <v>115</v>
      </c>
      <c r="EJ21">
        <v>-2.8029999999999999</v>
      </c>
      <c r="EK21">
        <v>-0.23699999999999999</v>
      </c>
      <c r="EL21">
        <v>-1</v>
      </c>
      <c r="EM21">
        <v>12</v>
      </c>
      <c r="EN21">
        <v>0.51</v>
      </c>
      <c r="EO21">
        <v>0.02</v>
      </c>
      <c r="EP21">
        <v>0.179313154472479</v>
      </c>
      <c r="EQ21">
        <v>-9.6303270055319995E-2</v>
      </c>
      <c r="ER21">
        <v>3.3565885214518601E-2</v>
      </c>
      <c r="ES21">
        <v>1</v>
      </c>
      <c r="ET21">
        <v>0.37089254271987998</v>
      </c>
      <c r="EU21">
        <v>2.20840854148379E-2</v>
      </c>
      <c r="EV21">
        <v>2.1472088222698501E-3</v>
      </c>
      <c r="EW21">
        <v>1</v>
      </c>
      <c r="EX21">
        <v>2</v>
      </c>
      <c r="EY21">
        <v>2</v>
      </c>
      <c r="EZ21" t="s">
        <v>348</v>
      </c>
      <c r="FA21">
        <v>2.9333499999999999</v>
      </c>
      <c r="FB21">
        <v>2.6376200000000001</v>
      </c>
      <c r="FC21">
        <v>3.8042300000000001E-4</v>
      </c>
      <c r="FD21">
        <v>-3.5333499999999998E-4</v>
      </c>
      <c r="FE21">
        <v>9.2365500000000003E-2</v>
      </c>
      <c r="FF21">
        <v>6.5844799999999995E-2</v>
      </c>
      <c r="FG21">
        <v>35587.9</v>
      </c>
      <c r="FH21">
        <v>31199.8</v>
      </c>
      <c r="FI21">
        <v>30966.5</v>
      </c>
      <c r="FJ21">
        <v>27348.9</v>
      </c>
      <c r="FK21">
        <v>39406.699999999997</v>
      </c>
      <c r="FL21">
        <v>38619.4</v>
      </c>
      <c r="FM21">
        <v>43461.8</v>
      </c>
      <c r="FN21">
        <v>42229.3</v>
      </c>
      <c r="FO21">
        <v>1.9804299999999999</v>
      </c>
      <c r="FP21">
        <v>1.87033</v>
      </c>
      <c r="FQ21">
        <v>4.2460900000000003E-2</v>
      </c>
      <c r="FR21">
        <v>0</v>
      </c>
      <c r="FS21">
        <v>26.2942</v>
      </c>
      <c r="FT21">
        <v>999.9</v>
      </c>
      <c r="FU21">
        <v>38.555</v>
      </c>
      <c r="FV21">
        <v>34.311</v>
      </c>
      <c r="FW21">
        <v>21.038900000000002</v>
      </c>
      <c r="FX21">
        <v>58.9529</v>
      </c>
      <c r="FY21">
        <v>39.402999999999999</v>
      </c>
      <c r="FZ21">
        <v>1</v>
      </c>
      <c r="GA21">
        <v>0.229299</v>
      </c>
      <c r="GB21">
        <v>3.46191</v>
      </c>
      <c r="GC21">
        <v>20.326699999999999</v>
      </c>
      <c r="GD21">
        <v>5.2354099999999999</v>
      </c>
      <c r="GE21">
        <v>12.0684</v>
      </c>
      <c r="GF21">
        <v>4.9716500000000003</v>
      </c>
      <c r="GG21">
        <v>3.2907000000000002</v>
      </c>
      <c r="GH21">
        <v>9999</v>
      </c>
      <c r="GI21">
        <v>9999</v>
      </c>
      <c r="GJ21">
        <v>9999</v>
      </c>
      <c r="GK21">
        <v>455.3</v>
      </c>
      <c r="GL21">
        <v>1.8869100000000001</v>
      </c>
      <c r="GM21">
        <v>1.8830800000000001</v>
      </c>
      <c r="GN21">
        <v>1.8815599999999999</v>
      </c>
      <c r="GO21">
        <v>1.88222</v>
      </c>
      <c r="GP21">
        <v>1.8775900000000001</v>
      </c>
      <c r="GQ21">
        <v>1.8795200000000001</v>
      </c>
      <c r="GR21">
        <v>1.8788499999999999</v>
      </c>
      <c r="GS21">
        <v>1.88585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-2.8029999999999999</v>
      </c>
      <c r="HH21">
        <v>-0.23699999999999999</v>
      </c>
      <c r="HI21">
        <v>2</v>
      </c>
      <c r="HJ21">
        <v>522.61400000000003</v>
      </c>
      <c r="HK21">
        <v>510.27100000000002</v>
      </c>
      <c r="HL21">
        <v>21.488700000000001</v>
      </c>
      <c r="HM21">
        <v>30.3293</v>
      </c>
      <c r="HN21">
        <v>29.9999</v>
      </c>
      <c r="HO21">
        <v>30.391200000000001</v>
      </c>
      <c r="HP21">
        <v>30.444299999999998</v>
      </c>
      <c r="HQ21">
        <v>0</v>
      </c>
      <c r="HR21">
        <v>46.513100000000001</v>
      </c>
      <c r="HS21">
        <v>0</v>
      </c>
      <c r="HT21">
        <v>21.803000000000001</v>
      </c>
      <c r="HU21">
        <v>0</v>
      </c>
      <c r="HV21">
        <v>11.8193</v>
      </c>
      <c r="HW21">
        <v>100.501</v>
      </c>
      <c r="HX21">
        <v>101.70699999999999</v>
      </c>
    </row>
    <row r="22" spans="1:232" x14ac:dyDescent="0.25">
      <c r="A22">
        <v>7</v>
      </c>
      <c r="B22">
        <v>1566768385.5</v>
      </c>
      <c r="C22">
        <v>725</v>
      </c>
      <c r="D22" t="s">
        <v>379</v>
      </c>
      <c r="E22" t="s">
        <v>380</v>
      </c>
      <c r="G22">
        <v>1566768385.5</v>
      </c>
      <c r="H22">
        <f t="shared" si="0"/>
        <v>5.4832365395546456E-3</v>
      </c>
      <c r="I22">
        <f t="shared" si="1"/>
        <v>23.610918775984757</v>
      </c>
      <c r="J22">
        <f t="shared" si="2"/>
        <v>369.26600000000002</v>
      </c>
      <c r="K22">
        <f t="shared" si="3"/>
        <v>240.82598211780743</v>
      </c>
      <c r="L22">
        <f t="shared" si="4"/>
        <v>24.015045488244972</v>
      </c>
      <c r="M22">
        <f t="shared" si="5"/>
        <v>36.823019299156201</v>
      </c>
      <c r="N22">
        <f t="shared" si="6"/>
        <v>0.33724388268426342</v>
      </c>
      <c r="O22">
        <f t="shared" si="7"/>
        <v>2.2554267240682591</v>
      </c>
      <c r="P22">
        <f t="shared" si="8"/>
        <v>0.31152670102395363</v>
      </c>
      <c r="Q22">
        <f t="shared" si="9"/>
        <v>0.19685109452097796</v>
      </c>
      <c r="R22">
        <f t="shared" si="10"/>
        <v>321.45202982902316</v>
      </c>
      <c r="S22">
        <f t="shared" si="11"/>
        <v>26.417690253326295</v>
      </c>
      <c r="T22">
        <f t="shared" si="12"/>
        <v>26.955400000000001</v>
      </c>
      <c r="U22">
        <f t="shared" si="13"/>
        <v>3.5697949091610233</v>
      </c>
      <c r="V22">
        <f t="shared" si="14"/>
        <v>55.788725093876359</v>
      </c>
      <c r="W22">
        <f t="shared" si="15"/>
        <v>1.86242113339062</v>
      </c>
      <c r="X22">
        <f t="shared" si="16"/>
        <v>3.3383468259163505</v>
      </c>
      <c r="Y22">
        <f t="shared" si="17"/>
        <v>1.7073737757704033</v>
      </c>
      <c r="Z22">
        <f t="shared" si="18"/>
        <v>-241.81073139435986</v>
      </c>
      <c r="AA22">
        <f t="shared" si="19"/>
        <v>-138.14358591904676</v>
      </c>
      <c r="AB22">
        <f t="shared" si="20"/>
        <v>-13.13757211543617</v>
      </c>
      <c r="AC22">
        <f t="shared" si="21"/>
        <v>-71.63985959981963</v>
      </c>
      <c r="AD22">
        <v>-4.1330002211250598E-2</v>
      </c>
      <c r="AE22">
        <v>4.6396548189181701E-2</v>
      </c>
      <c r="AF22">
        <v>3.4649275145381901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52909.467435103201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859.50576470588203</v>
      </c>
      <c r="AT22">
        <v>1006.85</v>
      </c>
      <c r="AU22">
        <f t="shared" si="27"/>
        <v>0.14634179400518244</v>
      </c>
      <c r="AV22">
        <v>0.5</v>
      </c>
      <c r="AW22">
        <f t="shared" si="28"/>
        <v>1681.2639004248115</v>
      </c>
      <c r="AX22">
        <f t="shared" si="29"/>
        <v>23.610918775984757</v>
      </c>
      <c r="AY22">
        <f t="shared" si="30"/>
        <v>123.01958769215865</v>
      </c>
      <c r="AZ22">
        <f t="shared" si="31"/>
        <v>0.37933157868600093</v>
      </c>
      <c r="BA22">
        <f t="shared" si="32"/>
        <v>1.4692874241536518E-2</v>
      </c>
      <c r="BB22">
        <f t="shared" si="33"/>
        <v>1.9076923076923078</v>
      </c>
      <c r="BC22" t="s">
        <v>382</v>
      </c>
      <c r="BD22">
        <v>624.91999999999996</v>
      </c>
      <c r="BE22">
        <f t="shared" si="34"/>
        <v>381.93000000000006</v>
      </c>
      <c r="BF22">
        <f t="shared" si="35"/>
        <v>0.38578858768391583</v>
      </c>
      <c r="BG22">
        <f t="shared" si="36"/>
        <v>0.8341374653123087</v>
      </c>
      <c r="BH22">
        <f t="shared" si="37"/>
        <v>0.33023931569843545</v>
      </c>
      <c r="BI22">
        <f t="shared" si="38"/>
        <v>0.81149702717936434</v>
      </c>
      <c r="BJ22">
        <v>1808</v>
      </c>
      <c r="BK22">
        <v>300</v>
      </c>
      <c r="BL22">
        <v>300</v>
      </c>
      <c r="BM22">
        <v>300</v>
      </c>
      <c r="BN22">
        <v>10211.700000000001</v>
      </c>
      <c r="BO22">
        <v>966.25</v>
      </c>
      <c r="BP22">
        <v>-6.8043899999999996E-3</v>
      </c>
      <c r="BQ22">
        <v>-3.0263100000000001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2000.08</v>
      </c>
      <c r="CC22">
        <f t="shared" si="40"/>
        <v>1681.2639004248115</v>
      </c>
      <c r="CD22">
        <f t="shared" si="41"/>
        <v>0.8405983262793546</v>
      </c>
      <c r="CE22">
        <f t="shared" si="42"/>
        <v>0.19119665255870932</v>
      </c>
      <c r="CF22">
        <v>6</v>
      </c>
      <c r="CG22">
        <v>0.5</v>
      </c>
      <c r="CH22" t="s">
        <v>346</v>
      </c>
      <c r="CI22">
        <v>1566768385.5</v>
      </c>
      <c r="CJ22">
        <v>369.26600000000002</v>
      </c>
      <c r="CK22">
        <v>400.02600000000001</v>
      </c>
      <c r="CL22">
        <v>18.676600000000001</v>
      </c>
      <c r="CM22">
        <v>12.2202</v>
      </c>
      <c r="CN22">
        <v>500.04599999999999</v>
      </c>
      <c r="CO22">
        <v>99.619500000000002</v>
      </c>
      <c r="CP22">
        <v>9.9995700000000007E-2</v>
      </c>
      <c r="CQ22">
        <v>25.819299999999998</v>
      </c>
      <c r="CR22">
        <v>26.955400000000001</v>
      </c>
      <c r="CS22">
        <v>999.9</v>
      </c>
      <c r="CT22">
        <v>0</v>
      </c>
      <c r="CU22">
        <v>0</v>
      </c>
      <c r="CV22">
        <v>10005</v>
      </c>
      <c r="CW22">
        <v>0</v>
      </c>
      <c r="CX22">
        <v>132.96799999999999</v>
      </c>
      <c r="CY22">
        <v>-30.759499999999999</v>
      </c>
      <c r="CZ22">
        <v>376.29399999999998</v>
      </c>
      <c r="DA22">
        <v>404.97500000000002</v>
      </c>
      <c r="DB22">
        <v>6.4564000000000004</v>
      </c>
      <c r="DC22">
        <v>372.75299999999999</v>
      </c>
      <c r="DD22">
        <v>400.02600000000001</v>
      </c>
      <c r="DE22">
        <v>18.918600000000001</v>
      </c>
      <c r="DF22">
        <v>12.2202</v>
      </c>
      <c r="DG22">
        <v>1.8605499999999999</v>
      </c>
      <c r="DH22">
        <v>1.2173700000000001</v>
      </c>
      <c r="DI22">
        <v>16.305</v>
      </c>
      <c r="DJ22">
        <v>9.8156800000000004</v>
      </c>
      <c r="DK22">
        <v>2000.08</v>
      </c>
      <c r="DL22">
        <v>0.98000500000000001</v>
      </c>
      <c r="DM22">
        <v>1.9994700000000001E-2</v>
      </c>
      <c r="DN22">
        <v>0</v>
      </c>
      <c r="DO22">
        <v>859.49800000000005</v>
      </c>
      <c r="DP22">
        <v>4.9992900000000002</v>
      </c>
      <c r="DQ22">
        <v>20838.099999999999</v>
      </c>
      <c r="DR22">
        <v>17315.099999999999</v>
      </c>
      <c r="DS22">
        <v>48.186999999999998</v>
      </c>
      <c r="DT22">
        <v>49.375</v>
      </c>
      <c r="DU22">
        <v>49</v>
      </c>
      <c r="DV22">
        <v>48.75</v>
      </c>
      <c r="DW22">
        <v>50</v>
      </c>
      <c r="DX22">
        <v>1955.19</v>
      </c>
      <c r="DY22">
        <v>39.89</v>
      </c>
      <c r="DZ22">
        <v>0</v>
      </c>
      <c r="EA22">
        <v>133.299999952316</v>
      </c>
      <c r="EB22">
        <v>859.50576470588203</v>
      </c>
      <c r="EC22">
        <v>-0.87254900560571103</v>
      </c>
      <c r="ED22">
        <v>-82.7451112712628</v>
      </c>
      <c r="EE22">
        <v>20843.788235294101</v>
      </c>
      <c r="EF22">
        <v>10</v>
      </c>
      <c r="EG22">
        <v>1566768350.5</v>
      </c>
      <c r="EH22" t="s">
        <v>383</v>
      </c>
      <c r="EI22">
        <v>117</v>
      </c>
      <c r="EJ22">
        <v>-3.4870000000000001</v>
      </c>
      <c r="EK22">
        <v>-0.24199999999999999</v>
      </c>
      <c r="EL22">
        <v>400</v>
      </c>
      <c r="EM22">
        <v>12</v>
      </c>
      <c r="EN22">
        <v>0.05</v>
      </c>
      <c r="EO22">
        <v>0.01</v>
      </c>
      <c r="EP22">
        <v>23.547520767331498</v>
      </c>
      <c r="EQ22">
        <v>4.9827940515754397E-3</v>
      </c>
      <c r="ER22">
        <v>4.5118380035538898E-2</v>
      </c>
      <c r="ES22">
        <v>1</v>
      </c>
      <c r="ET22">
        <v>0.34576140531815602</v>
      </c>
      <c r="EU22">
        <v>-2.7978162784844399E-2</v>
      </c>
      <c r="EV22">
        <v>3.9778353659402198E-3</v>
      </c>
      <c r="EW22">
        <v>1</v>
      </c>
      <c r="EX22">
        <v>2</v>
      </c>
      <c r="EY22">
        <v>2</v>
      </c>
      <c r="EZ22" t="s">
        <v>348</v>
      </c>
      <c r="FA22">
        <v>2.93337</v>
      </c>
      <c r="FB22">
        <v>2.6375500000000001</v>
      </c>
      <c r="FC22">
        <v>8.5033899999999996E-2</v>
      </c>
      <c r="FD22">
        <v>9.1180399999999995E-2</v>
      </c>
      <c r="FE22">
        <v>9.13297E-2</v>
      </c>
      <c r="FF22">
        <v>6.7021200000000003E-2</v>
      </c>
      <c r="FG22">
        <v>32582.5</v>
      </c>
      <c r="FH22">
        <v>28350.400000000001</v>
      </c>
      <c r="FI22">
        <v>30973.200000000001</v>
      </c>
      <c r="FJ22">
        <v>27352.3</v>
      </c>
      <c r="FK22">
        <v>39470.5</v>
      </c>
      <c r="FL22">
        <v>38584.9</v>
      </c>
      <c r="FM22">
        <v>43471</v>
      </c>
      <c r="FN22">
        <v>42234.1</v>
      </c>
      <c r="FO22">
        <v>1.9801800000000001</v>
      </c>
      <c r="FP22">
        <v>1.8727799999999999</v>
      </c>
      <c r="FQ22">
        <v>2.2530600000000001E-2</v>
      </c>
      <c r="FR22">
        <v>0</v>
      </c>
      <c r="FS22">
        <v>26.5868</v>
      </c>
      <c r="FT22">
        <v>999.9</v>
      </c>
      <c r="FU22">
        <v>38.5</v>
      </c>
      <c r="FV22">
        <v>34.290999999999997</v>
      </c>
      <c r="FW22">
        <v>20.987100000000002</v>
      </c>
      <c r="FX22">
        <v>60.102800000000002</v>
      </c>
      <c r="FY22">
        <v>39.306899999999999</v>
      </c>
      <c r="FZ22">
        <v>1</v>
      </c>
      <c r="GA22">
        <v>0.230462</v>
      </c>
      <c r="GB22">
        <v>5.2903099999999998</v>
      </c>
      <c r="GC22">
        <v>20.279900000000001</v>
      </c>
      <c r="GD22">
        <v>5.2406499999999996</v>
      </c>
      <c r="GE22">
        <v>12.069800000000001</v>
      </c>
      <c r="GF22">
        <v>4.9711499999999997</v>
      </c>
      <c r="GG22">
        <v>3.2902800000000001</v>
      </c>
      <c r="GH22">
        <v>9999</v>
      </c>
      <c r="GI22">
        <v>9999</v>
      </c>
      <c r="GJ22">
        <v>9999</v>
      </c>
      <c r="GK22">
        <v>455.4</v>
      </c>
      <c r="GL22">
        <v>1.88689</v>
      </c>
      <c r="GM22">
        <v>1.8829400000000001</v>
      </c>
      <c r="GN22">
        <v>1.88148</v>
      </c>
      <c r="GO22">
        <v>1.8821699999999999</v>
      </c>
      <c r="GP22">
        <v>1.8775200000000001</v>
      </c>
      <c r="GQ22">
        <v>1.8794299999999999</v>
      </c>
      <c r="GR22">
        <v>1.8788100000000001</v>
      </c>
      <c r="GS22">
        <v>1.88581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-3.4870000000000001</v>
      </c>
      <c r="HH22">
        <v>-0.24199999999999999</v>
      </c>
      <c r="HI22">
        <v>2</v>
      </c>
      <c r="HJ22">
        <v>521.49800000000005</v>
      </c>
      <c r="HK22">
        <v>510.964</v>
      </c>
      <c r="HL22">
        <v>19.612100000000002</v>
      </c>
      <c r="HM22">
        <v>30.272600000000001</v>
      </c>
      <c r="HN22">
        <v>29.9999</v>
      </c>
      <c r="HO22">
        <v>30.273900000000001</v>
      </c>
      <c r="HP22">
        <v>30.3245</v>
      </c>
      <c r="HQ22">
        <v>19.5092</v>
      </c>
      <c r="HR22">
        <v>45.3386</v>
      </c>
      <c r="HS22">
        <v>0</v>
      </c>
      <c r="HT22">
        <v>19.6328</v>
      </c>
      <c r="HU22">
        <v>400</v>
      </c>
      <c r="HV22">
        <v>12.11</v>
      </c>
      <c r="HW22">
        <v>100.523</v>
      </c>
      <c r="HX22">
        <v>101.71899999999999</v>
      </c>
    </row>
    <row r="23" spans="1:232" x14ac:dyDescent="0.25">
      <c r="A23">
        <v>8</v>
      </c>
      <c r="B23">
        <v>1566768486.5</v>
      </c>
      <c r="C23">
        <v>826</v>
      </c>
      <c r="D23" t="s">
        <v>384</v>
      </c>
      <c r="E23" t="s">
        <v>385</v>
      </c>
      <c r="G23">
        <v>1566768486.5</v>
      </c>
      <c r="H23">
        <f t="shared" si="0"/>
        <v>4.8115233914146332E-3</v>
      </c>
      <c r="I23">
        <f t="shared" si="1"/>
        <v>24.433263059785819</v>
      </c>
      <c r="J23">
        <f t="shared" si="2"/>
        <v>468.03699999999998</v>
      </c>
      <c r="K23">
        <f t="shared" si="3"/>
        <v>310.11811424699931</v>
      </c>
      <c r="L23">
        <f t="shared" si="4"/>
        <v>30.925558335608034</v>
      </c>
      <c r="M23">
        <f t="shared" si="5"/>
        <v>46.673524962797394</v>
      </c>
      <c r="N23">
        <f t="shared" si="6"/>
        <v>0.28230568629704411</v>
      </c>
      <c r="O23">
        <f t="shared" si="7"/>
        <v>2.2569942601154551</v>
      </c>
      <c r="P23">
        <f t="shared" si="8"/>
        <v>0.26405348013837648</v>
      </c>
      <c r="Q23">
        <f t="shared" si="9"/>
        <v>0.16657487609242552</v>
      </c>
      <c r="R23">
        <f t="shared" si="10"/>
        <v>321.47381201068538</v>
      </c>
      <c r="S23">
        <f t="shared" si="11"/>
        <v>26.611524080994439</v>
      </c>
      <c r="T23">
        <f t="shared" si="12"/>
        <v>27.075399999999998</v>
      </c>
      <c r="U23">
        <f t="shared" si="13"/>
        <v>3.5950404149987119</v>
      </c>
      <c r="V23">
        <f t="shared" si="14"/>
        <v>54.829875766330893</v>
      </c>
      <c r="W23">
        <f t="shared" si="15"/>
        <v>1.82733346610586</v>
      </c>
      <c r="X23">
        <f t="shared" si="16"/>
        <v>3.332733187092066</v>
      </c>
      <c r="Y23">
        <f t="shared" si="17"/>
        <v>1.7677069488928518</v>
      </c>
      <c r="Z23">
        <f t="shared" si="18"/>
        <v>-212.18818156138533</v>
      </c>
      <c r="AA23">
        <f t="shared" si="19"/>
        <v>-156.29677126120166</v>
      </c>
      <c r="AB23">
        <f t="shared" si="20"/>
        <v>-14.860464854540473</v>
      </c>
      <c r="AC23">
        <f t="shared" si="21"/>
        <v>-61.871605666442065</v>
      </c>
      <c r="AD23">
        <v>-4.1372308262723902E-2</v>
      </c>
      <c r="AE23">
        <v>4.6444040438174301E-2</v>
      </c>
      <c r="AF23">
        <v>3.4677331149444699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52966.485094426425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856.76970588235304</v>
      </c>
      <c r="AT23">
        <v>1013.74</v>
      </c>
      <c r="AU23">
        <f t="shared" si="27"/>
        <v>0.15484275466850173</v>
      </c>
      <c r="AV23">
        <v>0.5</v>
      </c>
      <c r="AW23">
        <f t="shared" si="28"/>
        <v>1681.3812004246754</v>
      </c>
      <c r="AX23">
        <f t="shared" si="29"/>
        <v>24.433263059785819</v>
      </c>
      <c r="AY23">
        <f t="shared" si="30"/>
        <v>130.17484836079447</v>
      </c>
      <c r="AZ23">
        <f t="shared" si="31"/>
        <v>0.38370785408487385</v>
      </c>
      <c r="BA23">
        <f t="shared" si="32"/>
        <v>1.5180937751136396E-2</v>
      </c>
      <c r="BB23">
        <f t="shared" si="33"/>
        <v>1.8879298439442067</v>
      </c>
      <c r="BC23" t="s">
        <v>387</v>
      </c>
      <c r="BD23">
        <v>624.76</v>
      </c>
      <c r="BE23">
        <f t="shared" si="34"/>
        <v>388.98</v>
      </c>
      <c r="BF23">
        <f t="shared" si="35"/>
        <v>0.40354335471655861</v>
      </c>
      <c r="BG23">
        <f t="shared" si="36"/>
        <v>0.83108756540808126</v>
      </c>
      <c r="BH23">
        <f t="shared" si="37"/>
        <v>0.34646375204652213</v>
      </c>
      <c r="BI23">
        <f t="shared" si="38"/>
        <v>0.80858608853150316</v>
      </c>
      <c r="BJ23">
        <v>1810</v>
      </c>
      <c r="BK23">
        <v>300</v>
      </c>
      <c r="BL23">
        <v>300</v>
      </c>
      <c r="BM23">
        <v>300</v>
      </c>
      <c r="BN23">
        <v>10210.700000000001</v>
      </c>
      <c r="BO23">
        <v>970.48199999999997</v>
      </c>
      <c r="BP23">
        <v>-6.80388E-3</v>
      </c>
      <c r="BQ23">
        <v>-3.4100299999999999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2000.22</v>
      </c>
      <c r="CC23">
        <f t="shared" si="40"/>
        <v>1681.3812004246754</v>
      </c>
      <c r="CD23">
        <f t="shared" si="41"/>
        <v>0.84059813441755171</v>
      </c>
      <c r="CE23">
        <f t="shared" si="42"/>
        <v>0.19119626883510354</v>
      </c>
      <c r="CF23">
        <v>6</v>
      </c>
      <c r="CG23">
        <v>0.5</v>
      </c>
      <c r="CH23" t="s">
        <v>346</v>
      </c>
      <c r="CI23">
        <v>1566768486.5</v>
      </c>
      <c r="CJ23">
        <v>468.03699999999998</v>
      </c>
      <c r="CK23">
        <v>500.05799999999999</v>
      </c>
      <c r="CL23">
        <v>18.324300000000001</v>
      </c>
      <c r="CM23">
        <v>12.656499999999999</v>
      </c>
      <c r="CN23">
        <v>500.02</v>
      </c>
      <c r="CO23">
        <v>99.621899999999997</v>
      </c>
      <c r="CP23">
        <v>9.9970199999999995E-2</v>
      </c>
      <c r="CQ23">
        <v>25.790900000000001</v>
      </c>
      <c r="CR23">
        <v>27.075399999999998</v>
      </c>
      <c r="CS23">
        <v>999.9</v>
      </c>
      <c r="CT23">
        <v>0</v>
      </c>
      <c r="CU23">
        <v>0</v>
      </c>
      <c r="CV23">
        <v>10015</v>
      </c>
      <c r="CW23">
        <v>0</v>
      </c>
      <c r="CX23">
        <v>240.49</v>
      </c>
      <c r="CY23">
        <v>-32.020400000000002</v>
      </c>
      <c r="CZ23">
        <v>476.774</v>
      </c>
      <c r="DA23">
        <v>506.46800000000002</v>
      </c>
      <c r="DB23">
        <v>5.6677799999999996</v>
      </c>
      <c r="DC23">
        <v>471.92899999999997</v>
      </c>
      <c r="DD23">
        <v>500.05799999999999</v>
      </c>
      <c r="DE23">
        <v>18.567299999999999</v>
      </c>
      <c r="DF23">
        <v>12.656499999999999</v>
      </c>
      <c r="DG23">
        <v>1.8254999999999999</v>
      </c>
      <c r="DH23">
        <v>1.2608699999999999</v>
      </c>
      <c r="DI23">
        <v>16.006900000000002</v>
      </c>
      <c r="DJ23">
        <v>10.340299999999999</v>
      </c>
      <c r="DK23">
        <v>2000.22</v>
      </c>
      <c r="DL23">
        <v>0.98001099999999997</v>
      </c>
      <c r="DM23">
        <v>1.9989199999999999E-2</v>
      </c>
      <c r="DN23">
        <v>0</v>
      </c>
      <c r="DO23">
        <v>856.60799999999995</v>
      </c>
      <c r="DP23">
        <v>4.9992900000000002</v>
      </c>
      <c r="DQ23">
        <v>20865.8</v>
      </c>
      <c r="DR23">
        <v>17316.400000000001</v>
      </c>
      <c r="DS23">
        <v>48.25</v>
      </c>
      <c r="DT23">
        <v>49.311999999999998</v>
      </c>
      <c r="DU23">
        <v>49.061999999999998</v>
      </c>
      <c r="DV23">
        <v>48.686999999999998</v>
      </c>
      <c r="DW23">
        <v>50</v>
      </c>
      <c r="DX23">
        <v>1955.34</v>
      </c>
      <c r="DY23">
        <v>39.880000000000003</v>
      </c>
      <c r="DZ23">
        <v>0</v>
      </c>
      <c r="EA23">
        <v>100.59999990463299</v>
      </c>
      <c r="EB23">
        <v>856.76970588235304</v>
      </c>
      <c r="EC23">
        <v>-1.9899509745733199</v>
      </c>
      <c r="ED23">
        <v>511.59313337994598</v>
      </c>
      <c r="EE23">
        <v>20698.194117647101</v>
      </c>
      <c r="EF23">
        <v>10</v>
      </c>
      <c r="EG23">
        <v>1566768453.5</v>
      </c>
      <c r="EH23" t="s">
        <v>388</v>
      </c>
      <c r="EI23">
        <v>118</v>
      </c>
      <c r="EJ23">
        <v>-3.8919999999999999</v>
      </c>
      <c r="EK23">
        <v>-0.24299999999999999</v>
      </c>
      <c r="EL23">
        <v>500</v>
      </c>
      <c r="EM23">
        <v>12</v>
      </c>
      <c r="EN23">
        <v>0.05</v>
      </c>
      <c r="EO23">
        <v>0.01</v>
      </c>
      <c r="EP23">
        <v>24.381554036633901</v>
      </c>
      <c r="EQ23">
        <v>7.2108021288414703E-2</v>
      </c>
      <c r="ER23">
        <v>6.4245886752657397E-2</v>
      </c>
      <c r="ES23">
        <v>1</v>
      </c>
      <c r="ET23">
        <v>0.29029180794442599</v>
      </c>
      <c r="EU23">
        <v>-4.1248350403521997E-2</v>
      </c>
      <c r="EV23">
        <v>4.6944732602547104E-3</v>
      </c>
      <c r="EW23">
        <v>1</v>
      </c>
      <c r="EX23">
        <v>2</v>
      </c>
      <c r="EY23">
        <v>2</v>
      </c>
      <c r="EZ23" t="s">
        <v>348</v>
      </c>
      <c r="FA23">
        <v>2.9333100000000001</v>
      </c>
      <c r="FB23">
        <v>2.6375199999999999</v>
      </c>
      <c r="FC23">
        <v>0.101767</v>
      </c>
      <c r="FD23">
        <v>0.107798</v>
      </c>
      <c r="FE23">
        <v>9.0101399999999998E-2</v>
      </c>
      <c r="FF23">
        <v>6.8818599999999994E-2</v>
      </c>
      <c r="FG23">
        <v>31985.8</v>
      </c>
      <c r="FH23">
        <v>27831.8</v>
      </c>
      <c r="FI23">
        <v>30972.5</v>
      </c>
      <c r="FJ23">
        <v>27352</v>
      </c>
      <c r="FK23">
        <v>39525.5</v>
      </c>
      <c r="FL23">
        <v>38511.9</v>
      </c>
      <c r="FM23">
        <v>43470.2</v>
      </c>
      <c r="FN23">
        <v>42233.7</v>
      </c>
      <c r="FO23">
        <v>1.9794799999999999</v>
      </c>
      <c r="FP23">
        <v>1.8734500000000001</v>
      </c>
      <c r="FQ23">
        <v>4.3004800000000003E-2</v>
      </c>
      <c r="FR23">
        <v>0</v>
      </c>
      <c r="FS23">
        <v>26.3718</v>
      </c>
      <c r="FT23">
        <v>999.9</v>
      </c>
      <c r="FU23">
        <v>38.5</v>
      </c>
      <c r="FV23">
        <v>34.261000000000003</v>
      </c>
      <c r="FW23">
        <v>20.9514</v>
      </c>
      <c r="FX23">
        <v>59.992800000000003</v>
      </c>
      <c r="FY23">
        <v>39.491199999999999</v>
      </c>
      <c r="FZ23">
        <v>1</v>
      </c>
      <c r="GA23">
        <v>0.22972100000000001</v>
      </c>
      <c r="GB23">
        <v>4.8333300000000001</v>
      </c>
      <c r="GC23">
        <v>20.292300000000001</v>
      </c>
      <c r="GD23">
        <v>5.2398999999999996</v>
      </c>
      <c r="GE23">
        <v>12.069800000000001</v>
      </c>
      <c r="GF23">
        <v>4.9714499999999999</v>
      </c>
      <c r="GG23">
        <v>3.2904</v>
      </c>
      <c r="GH23">
        <v>9999</v>
      </c>
      <c r="GI23">
        <v>9999</v>
      </c>
      <c r="GJ23">
        <v>9999</v>
      </c>
      <c r="GK23">
        <v>455.4</v>
      </c>
      <c r="GL23">
        <v>1.8869</v>
      </c>
      <c r="GM23">
        <v>1.8829400000000001</v>
      </c>
      <c r="GN23">
        <v>1.88147</v>
      </c>
      <c r="GO23">
        <v>1.8821699999999999</v>
      </c>
      <c r="GP23">
        <v>1.87754</v>
      </c>
      <c r="GQ23">
        <v>1.8794299999999999</v>
      </c>
      <c r="GR23">
        <v>1.8788100000000001</v>
      </c>
      <c r="GS23">
        <v>1.8858200000000001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-3.8919999999999999</v>
      </c>
      <c r="HH23">
        <v>-0.24299999999999999</v>
      </c>
      <c r="HI23">
        <v>2</v>
      </c>
      <c r="HJ23">
        <v>520.85799999999995</v>
      </c>
      <c r="HK23">
        <v>511.19499999999999</v>
      </c>
      <c r="HL23">
        <v>20.306699999999999</v>
      </c>
      <c r="HM23">
        <v>30.27</v>
      </c>
      <c r="HN23">
        <v>29.9984</v>
      </c>
      <c r="HO23">
        <v>30.250399999999999</v>
      </c>
      <c r="HP23">
        <v>30.296099999999999</v>
      </c>
      <c r="HQ23">
        <v>23.2942</v>
      </c>
      <c r="HR23">
        <v>43.7149</v>
      </c>
      <c r="HS23">
        <v>0</v>
      </c>
      <c r="HT23">
        <v>20.3278</v>
      </c>
      <c r="HU23">
        <v>500</v>
      </c>
      <c r="HV23">
        <v>12.7453</v>
      </c>
      <c r="HW23">
        <v>100.521</v>
      </c>
      <c r="HX23">
        <v>101.718</v>
      </c>
    </row>
    <row r="24" spans="1:232" x14ac:dyDescent="0.25">
      <c r="A24">
        <v>9</v>
      </c>
      <c r="B24">
        <v>1566768607</v>
      </c>
      <c r="C24">
        <v>946.5</v>
      </c>
      <c r="D24" t="s">
        <v>389</v>
      </c>
      <c r="E24" t="s">
        <v>390</v>
      </c>
      <c r="G24">
        <v>1566768607</v>
      </c>
      <c r="H24">
        <f t="shared" si="0"/>
        <v>3.8130757649954996E-3</v>
      </c>
      <c r="I24">
        <f t="shared" si="1"/>
        <v>24.756322323227032</v>
      </c>
      <c r="J24">
        <f t="shared" si="2"/>
        <v>567.71299999999997</v>
      </c>
      <c r="K24">
        <f t="shared" si="3"/>
        <v>361.41995964717648</v>
      </c>
      <c r="L24">
        <f t="shared" si="4"/>
        <v>36.04215514654495</v>
      </c>
      <c r="M24">
        <f t="shared" si="5"/>
        <v>56.614471554601991</v>
      </c>
      <c r="N24">
        <f t="shared" si="6"/>
        <v>0.21505525404827966</v>
      </c>
      <c r="O24">
        <f t="shared" si="7"/>
        <v>2.2535751369133035</v>
      </c>
      <c r="P24">
        <f t="shared" si="8"/>
        <v>0.20426978534088655</v>
      </c>
      <c r="Q24">
        <f t="shared" si="9"/>
        <v>0.12859255679833487</v>
      </c>
      <c r="R24">
        <f t="shared" si="10"/>
        <v>321.44348814672446</v>
      </c>
      <c r="S24">
        <f t="shared" si="11"/>
        <v>26.320147132482166</v>
      </c>
      <c r="T24">
        <f t="shared" si="12"/>
        <v>27.022200000000002</v>
      </c>
      <c r="U24">
        <f t="shared" si="13"/>
        <v>3.5838290759555518</v>
      </c>
      <c r="V24">
        <f t="shared" si="14"/>
        <v>55.186535664173853</v>
      </c>
      <c r="W24">
        <f t="shared" si="15"/>
        <v>1.772290556088</v>
      </c>
      <c r="X24">
        <f t="shared" si="16"/>
        <v>3.2114546324721385</v>
      </c>
      <c r="Y24">
        <f t="shared" si="17"/>
        <v>1.8115385198675518</v>
      </c>
      <c r="Z24">
        <f t="shared" si="18"/>
        <v>-168.15664123630154</v>
      </c>
      <c r="AA24">
        <f t="shared" si="19"/>
        <v>-225.4091962820907</v>
      </c>
      <c r="AB24">
        <f t="shared" si="20"/>
        <v>-21.391462225047245</v>
      </c>
      <c r="AC24">
        <f t="shared" si="21"/>
        <v>-93.513811596715016</v>
      </c>
      <c r="AD24">
        <v>-4.1280064404043103E-2</v>
      </c>
      <c r="AE24">
        <v>4.6340488625799203E-2</v>
      </c>
      <c r="AF24">
        <v>3.4616145237040601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52963.870707352296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856.302470588235</v>
      </c>
      <c r="AT24">
        <v>1013.27</v>
      </c>
      <c r="AU24">
        <f t="shared" si="27"/>
        <v>0.15491184917323619</v>
      </c>
      <c r="AV24">
        <v>0.5</v>
      </c>
      <c r="AW24">
        <f t="shared" si="28"/>
        <v>1681.2216004247155</v>
      </c>
      <c r="AX24">
        <f t="shared" si="29"/>
        <v>24.756322323227032</v>
      </c>
      <c r="AY24">
        <f t="shared" si="30"/>
        <v>130.22057349589014</v>
      </c>
      <c r="AZ24">
        <f t="shared" si="31"/>
        <v>0.38403387053796123</v>
      </c>
      <c r="BA24">
        <f t="shared" si="32"/>
        <v>1.5374536346957117E-2</v>
      </c>
      <c r="BB24">
        <f t="shared" si="33"/>
        <v>1.8892693951266692</v>
      </c>
      <c r="BC24" t="s">
        <v>392</v>
      </c>
      <c r="BD24">
        <v>624.14</v>
      </c>
      <c r="BE24">
        <f t="shared" si="34"/>
        <v>389.13</v>
      </c>
      <c r="BF24">
        <f t="shared" si="35"/>
        <v>0.40338069388575792</v>
      </c>
      <c r="BG24">
        <f t="shared" si="36"/>
        <v>0.83106791058707075</v>
      </c>
      <c r="BH24">
        <f t="shared" si="37"/>
        <v>0.34681743153845207</v>
      </c>
      <c r="BI24">
        <f t="shared" si="38"/>
        <v>0.80878465764100893</v>
      </c>
      <c r="BJ24">
        <v>1812</v>
      </c>
      <c r="BK24">
        <v>300</v>
      </c>
      <c r="BL24">
        <v>300</v>
      </c>
      <c r="BM24">
        <v>300</v>
      </c>
      <c r="BN24">
        <v>10209.9</v>
      </c>
      <c r="BO24">
        <v>973.31700000000001</v>
      </c>
      <c r="BP24">
        <v>-6.80329E-3</v>
      </c>
      <c r="BQ24">
        <v>-2.82483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2000.03</v>
      </c>
      <c r="CC24">
        <f t="shared" si="40"/>
        <v>1681.2216004247155</v>
      </c>
      <c r="CD24">
        <f t="shared" si="41"/>
        <v>0.8405981912394892</v>
      </c>
      <c r="CE24">
        <f t="shared" si="42"/>
        <v>0.1911963824789786</v>
      </c>
      <c r="CF24">
        <v>6</v>
      </c>
      <c r="CG24">
        <v>0.5</v>
      </c>
      <c r="CH24" t="s">
        <v>346</v>
      </c>
      <c r="CI24">
        <v>1566768607</v>
      </c>
      <c r="CJ24">
        <v>567.71299999999997</v>
      </c>
      <c r="CK24">
        <v>600.01199999999994</v>
      </c>
      <c r="CL24">
        <v>17.771999999999998</v>
      </c>
      <c r="CM24">
        <v>13.278499999999999</v>
      </c>
      <c r="CN24">
        <v>500.09699999999998</v>
      </c>
      <c r="CO24">
        <v>99.623599999999996</v>
      </c>
      <c r="CP24">
        <v>0.10015400000000001</v>
      </c>
      <c r="CQ24">
        <v>25.166899999999998</v>
      </c>
      <c r="CR24">
        <v>27.022200000000002</v>
      </c>
      <c r="CS24">
        <v>999.9</v>
      </c>
      <c r="CT24">
        <v>0</v>
      </c>
      <c r="CU24">
        <v>0</v>
      </c>
      <c r="CV24">
        <v>9992.5</v>
      </c>
      <c r="CW24">
        <v>0</v>
      </c>
      <c r="CX24">
        <v>678.43</v>
      </c>
      <c r="CY24">
        <v>-32.298699999999997</v>
      </c>
      <c r="CZ24">
        <v>577.98500000000001</v>
      </c>
      <c r="DA24">
        <v>608.08600000000001</v>
      </c>
      <c r="DB24">
        <v>4.4935</v>
      </c>
      <c r="DC24">
        <v>572.18799999999999</v>
      </c>
      <c r="DD24">
        <v>600.01199999999994</v>
      </c>
      <c r="DE24">
        <v>18.009</v>
      </c>
      <c r="DF24">
        <v>13.278499999999999</v>
      </c>
      <c r="DG24">
        <v>1.77051</v>
      </c>
      <c r="DH24">
        <v>1.3228500000000001</v>
      </c>
      <c r="DI24">
        <v>15.5289</v>
      </c>
      <c r="DJ24">
        <v>11.0611</v>
      </c>
      <c r="DK24">
        <v>2000.03</v>
      </c>
      <c r="DL24">
        <v>0.98001099999999997</v>
      </c>
      <c r="DM24">
        <v>1.9989199999999999E-2</v>
      </c>
      <c r="DN24">
        <v>0</v>
      </c>
      <c r="DO24">
        <v>856.08299999999997</v>
      </c>
      <c r="DP24">
        <v>4.9992900000000002</v>
      </c>
      <c r="DQ24">
        <v>20473.400000000001</v>
      </c>
      <c r="DR24">
        <v>17314.8</v>
      </c>
      <c r="DS24">
        <v>48.25</v>
      </c>
      <c r="DT24">
        <v>49.375</v>
      </c>
      <c r="DU24">
        <v>49.061999999999998</v>
      </c>
      <c r="DV24">
        <v>48.875</v>
      </c>
      <c r="DW24">
        <v>49.811999999999998</v>
      </c>
      <c r="DX24">
        <v>1955.15</v>
      </c>
      <c r="DY24">
        <v>39.880000000000003</v>
      </c>
      <c r="DZ24">
        <v>0</v>
      </c>
      <c r="EA24">
        <v>120.09999990463299</v>
      </c>
      <c r="EB24">
        <v>856.302470588235</v>
      </c>
      <c r="EC24">
        <v>0.52818627855436295</v>
      </c>
      <c r="ED24">
        <v>520.22054702883599</v>
      </c>
      <c r="EE24">
        <v>20606.5647058824</v>
      </c>
      <c r="EF24">
        <v>10</v>
      </c>
      <c r="EG24">
        <v>1566768564.5</v>
      </c>
      <c r="EH24" t="s">
        <v>393</v>
      </c>
      <c r="EI24">
        <v>119</v>
      </c>
      <c r="EJ24">
        <v>-4.4749999999999996</v>
      </c>
      <c r="EK24">
        <v>-0.23699999999999999</v>
      </c>
      <c r="EL24">
        <v>600</v>
      </c>
      <c r="EM24">
        <v>13</v>
      </c>
      <c r="EN24">
        <v>0.08</v>
      </c>
      <c r="EO24">
        <v>0.02</v>
      </c>
      <c r="EP24">
        <v>24.728689307634099</v>
      </c>
      <c r="EQ24">
        <v>-0.584158367270871</v>
      </c>
      <c r="ER24">
        <v>8.8043896771152805E-2</v>
      </c>
      <c r="ES24">
        <v>0</v>
      </c>
      <c r="ET24">
        <v>0.22235855245372499</v>
      </c>
      <c r="EU24">
        <v>-4.5826305140865699E-2</v>
      </c>
      <c r="EV24">
        <v>4.4208921016562997E-3</v>
      </c>
      <c r="EW24">
        <v>1</v>
      </c>
      <c r="EX24">
        <v>1</v>
      </c>
      <c r="EY24">
        <v>2</v>
      </c>
      <c r="EZ24" t="s">
        <v>358</v>
      </c>
      <c r="FA24">
        <v>2.9335300000000002</v>
      </c>
      <c r="FB24">
        <v>2.6377000000000002</v>
      </c>
      <c r="FC24">
        <v>0.117052</v>
      </c>
      <c r="FD24">
        <v>0.122872</v>
      </c>
      <c r="FE24">
        <v>8.8128899999999996E-2</v>
      </c>
      <c r="FF24">
        <v>7.1340799999999996E-2</v>
      </c>
      <c r="FG24">
        <v>31443.7</v>
      </c>
      <c r="FH24">
        <v>27363.7</v>
      </c>
      <c r="FI24">
        <v>30974.7</v>
      </c>
      <c r="FJ24">
        <v>27354.1</v>
      </c>
      <c r="FK24">
        <v>39616.400000000001</v>
      </c>
      <c r="FL24">
        <v>38411.699999999997</v>
      </c>
      <c r="FM24">
        <v>43473.3</v>
      </c>
      <c r="FN24">
        <v>42236.6</v>
      </c>
      <c r="FO24">
        <v>1.97932</v>
      </c>
      <c r="FP24">
        <v>1.87507</v>
      </c>
      <c r="FQ24">
        <v>5.11929E-2</v>
      </c>
      <c r="FR24">
        <v>0</v>
      </c>
      <c r="FS24">
        <v>26.1845</v>
      </c>
      <c r="FT24">
        <v>999.9</v>
      </c>
      <c r="FU24">
        <v>38.5</v>
      </c>
      <c r="FV24">
        <v>34.261000000000003</v>
      </c>
      <c r="FW24">
        <v>20.952300000000001</v>
      </c>
      <c r="FX24">
        <v>59.982799999999997</v>
      </c>
      <c r="FY24">
        <v>39.218800000000002</v>
      </c>
      <c r="FZ24">
        <v>1</v>
      </c>
      <c r="GA24">
        <v>0.229992</v>
      </c>
      <c r="GB24">
        <v>5.7181600000000001</v>
      </c>
      <c r="GC24">
        <v>20.265499999999999</v>
      </c>
      <c r="GD24">
        <v>5.2403500000000003</v>
      </c>
      <c r="GE24">
        <v>12.069800000000001</v>
      </c>
      <c r="GF24">
        <v>4.9715499999999997</v>
      </c>
      <c r="GG24">
        <v>3.2902499999999999</v>
      </c>
      <c r="GH24">
        <v>9999</v>
      </c>
      <c r="GI24">
        <v>9999</v>
      </c>
      <c r="GJ24">
        <v>9999</v>
      </c>
      <c r="GK24">
        <v>455.4</v>
      </c>
      <c r="GL24">
        <v>1.8868799999999999</v>
      </c>
      <c r="GM24">
        <v>1.88293</v>
      </c>
      <c r="GN24">
        <v>1.8815</v>
      </c>
      <c r="GO24">
        <v>1.8821699999999999</v>
      </c>
      <c r="GP24">
        <v>1.87751</v>
      </c>
      <c r="GQ24">
        <v>1.8794299999999999</v>
      </c>
      <c r="GR24">
        <v>1.8788100000000001</v>
      </c>
      <c r="GS24">
        <v>1.88581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-4.4749999999999996</v>
      </c>
      <c r="HH24">
        <v>-0.23699999999999999</v>
      </c>
      <c r="HI24">
        <v>2</v>
      </c>
      <c r="HJ24">
        <v>520.46900000000005</v>
      </c>
      <c r="HK24">
        <v>512.048</v>
      </c>
      <c r="HL24">
        <v>18.863900000000001</v>
      </c>
      <c r="HM24">
        <v>30.2516</v>
      </c>
      <c r="HN24">
        <v>30</v>
      </c>
      <c r="HO24">
        <v>30.214300000000001</v>
      </c>
      <c r="HP24">
        <v>30.262</v>
      </c>
      <c r="HQ24">
        <v>26.989899999999999</v>
      </c>
      <c r="HR24">
        <v>41.052100000000003</v>
      </c>
      <c r="HS24">
        <v>0</v>
      </c>
      <c r="HT24">
        <v>18.855799999999999</v>
      </c>
      <c r="HU24">
        <v>600</v>
      </c>
      <c r="HV24">
        <v>13.293900000000001</v>
      </c>
      <c r="HW24">
        <v>100.52800000000001</v>
      </c>
      <c r="HX24">
        <v>101.72499999999999</v>
      </c>
    </row>
    <row r="25" spans="1:232" x14ac:dyDescent="0.25">
      <c r="A25">
        <v>10</v>
      </c>
      <c r="B25">
        <v>1566768720.5</v>
      </c>
      <c r="C25">
        <v>1060</v>
      </c>
      <c r="D25" t="s">
        <v>394</v>
      </c>
      <c r="E25" t="s">
        <v>395</v>
      </c>
      <c r="G25">
        <v>1566768720.5</v>
      </c>
      <c r="H25">
        <f t="shared" si="0"/>
        <v>2.6265491688013242E-3</v>
      </c>
      <c r="I25">
        <f t="shared" si="1"/>
        <v>24.62884533288344</v>
      </c>
      <c r="J25">
        <f t="shared" si="2"/>
        <v>668.29200000000003</v>
      </c>
      <c r="K25">
        <f t="shared" si="3"/>
        <v>361.17371598932976</v>
      </c>
      <c r="L25">
        <f t="shared" si="4"/>
        <v>36.016203229347205</v>
      </c>
      <c r="M25">
        <f t="shared" si="5"/>
        <v>66.642004727880007</v>
      </c>
      <c r="N25">
        <f t="shared" si="6"/>
        <v>0.13932000963154242</v>
      </c>
      <c r="O25">
        <f t="shared" si="7"/>
        <v>2.25590285451494</v>
      </c>
      <c r="P25">
        <f t="shared" si="8"/>
        <v>0.13471044294032267</v>
      </c>
      <c r="Q25">
        <f t="shared" si="9"/>
        <v>8.4595472968653967E-2</v>
      </c>
      <c r="R25">
        <f t="shared" si="10"/>
        <v>321.43775505615594</v>
      </c>
      <c r="S25">
        <f t="shared" si="11"/>
        <v>26.146171802448066</v>
      </c>
      <c r="T25">
        <f t="shared" si="12"/>
        <v>27.085899999999999</v>
      </c>
      <c r="U25">
        <f t="shared" si="13"/>
        <v>3.5972567930622139</v>
      </c>
      <c r="V25">
        <f t="shared" si="14"/>
        <v>54.906022283122539</v>
      </c>
      <c r="W25">
        <f t="shared" si="15"/>
        <v>1.7046317436380003</v>
      </c>
      <c r="X25">
        <f t="shared" si="16"/>
        <v>3.1046352890910183</v>
      </c>
      <c r="Y25">
        <f t="shared" si="17"/>
        <v>1.8926250494242136</v>
      </c>
      <c r="Z25">
        <f t="shared" si="18"/>
        <v>-115.83081834413839</v>
      </c>
      <c r="AA25">
        <f t="shared" si="19"/>
        <v>-302.3357414223575</v>
      </c>
      <c r="AB25">
        <f t="shared" si="20"/>
        <v>-28.590178239515673</v>
      </c>
      <c r="AC25">
        <f t="shared" si="21"/>
        <v>-125.31898294985564</v>
      </c>
      <c r="AD25">
        <v>-4.1342849609705502E-2</v>
      </c>
      <c r="AE25">
        <v>4.6410970519441402E-2</v>
      </c>
      <c r="AF25">
        <v>3.4657796173476898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53142.082107364869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854.96817647058799</v>
      </c>
      <c r="AT25">
        <v>1021.03</v>
      </c>
      <c r="AU25">
        <f t="shared" si="27"/>
        <v>0.16264147334496737</v>
      </c>
      <c r="AV25">
        <v>0.5</v>
      </c>
      <c r="AW25">
        <f t="shared" si="28"/>
        <v>1681.1808004251525</v>
      </c>
      <c r="AX25">
        <f t="shared" si="29"/>
        <v>24.62884533288344</v>
      </c>
      <c r="AY25">
        <f t="shared" si="30"/>
        <v>136.71486117020916</v>
      </c>
      <c r="AZ25">
        <f t="shared" si="31"/>
        <v>0.39435667903979316</v>
      </c>
      <c r="BA25">
        <f t="shared" si="32"/>
        <v>1.5299083600152443E-2</v>
      </c>
      <c r="BB25">
        <f t="shared" si="33"/>
        <v>1.8673104610050637</v>
      </c>
      <c r="BC25" t="s">
        <v>397</v>
      </c>
      <c r="BD25">
        <v>618.38</v>
      </c>
      <c r="BE25">
        <f t="shared" si="34"/>
        <v>402.65</v>
      </c>
      <c r="BF25">
        <f t="shared" si="35"/>
        <v>0.41242226134213833</v>
      </c>
      <c r="BG25">
        <f t="shared" si="36"/>
        <v>0.82563451886559591</v>
      </c>
      <c r="BH25">
        <f t="shared" si="37"/>
        <v>0.36072626954697318</v>
      </c>
      <c r="BI25">
        <f t="shared" si="38"/>
        <v>0.80550615489682864</v>
      </c>
      <c r="BJ25">
        <v>1814</v>
      </c>
      <c r="BK25">
        <v>300</v>
      </c>
      <c r="BL25">
        <v>300</v>
      </c>
      <c r="BM25">
        <v>300</v>
      </c>
      <c r="BN25">
        <v>10209.6</v>
      </c>
      <c r="BO25">
        <v>973.22900000000004</v>
      </c>
      <c r="BP25">
        <v>-6.8029099999999997E-3</v>
      </c>
      <c r="BQ25">
        <v>-4.3350200000000001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1999.98</v>
      </c>
      <c r="CC25">
        <f t="shared" si="40"/>
        <v>1681.1808004251525</v>
      </c>
      <c r="CD25">
        <f t="shared" si="41"/>
        <v>0.8405988062006382</v>
      </c>
      <c r="CE25">
        <f t="shared" si="42"/>
        <v>0.19119761240127642</v>
      </c>
      <c r="CF25">
        <v>6</v>
      </c>
      <c r="CG25">
        <v>0.5</v>
      </c>
      <c r="CH25" t="s">
        <v>346</v>
      </c>
      <c r="CI25">
        <v>1566768720.5</v>
      </c>
      <c r="CJ25">
        <v>668.29200000000003</v>
      </c>
      <c r="CK25">
        <v>699.94500000000005</v>
      </c>
      <c r="CL25">
        <v>17.094200000000001</v>
      </c>
      <c r="CM25">
        <v>13.997</v>
      </c>
      <c r="CN25">
        <v>500.12599999999998</v>
      </c>
      <c r="CO25">
        <v>99.619600000000005</v>
      </c>
      <c r="CP25">
        <v>0.10029</v>
      </c>
      <c r="CQ25">
        <v>24.6</v>
      </c>
      <c r="CR25">
        <v>27.085899999999999</v>
      </c>
      <c r="CS25">
        <v>999.9</v>
      </c>
      <c r="CT25">
        <v>0</v>
      </c>
      <c r="CU25">
        <v>0</v>
      </c>
      <c r="CV25">
        <v>10008.1</v>
      </c>
      <c r="CW25">
        <v>0</v>
      </c>
      <c r="CX25">
        <v>957.577</v>
      </c>
      <c r="CY25">
        <v>-31.6525</v>
      </c>
      <c r="CZ25">
        <v>679.91499999999996</v>
      </c>
      <c r="DA25">
        <v>709.88099999999997</v>
      </c>
      <c r="DB25">
        <v>3.0971500000000001</v>
      </c>
      <c r="DC25">
        <v>673.12599999999998</v>
      </c>
      <c r="DD25">
        <v>699.94500000000005</v>
      </c>
      <c r="DE25">
        <v>17.328199999999999</v>
      </c>
      <c r="DF25">
        <v>13.997</v>
      </c>
      <c r="DG25">
        <v>1.7029099999999999</v>
      </c>
      <c r="DH25">
        <v>1.39438</v>
      </c>
      <c r="DI25">
        <v>14.923</v>
      </c>
      <c r="DJ25">
        <v>11.8566</v>
      </c>
      <c r="DK25">
        <v>1999.98</v>
      </c>
      <c r="DL25">
        <v>0.97998799999999997</v>
      </c>
      <c r="DM25">
        <v>2.0011899999999999E-2</v>
      </c>
      <c r="DN25">
        <v>0</v>
      </c>
      <c r="DO25">
        <v>855.33900000000006</v>
      </c>
      <c r="DP25">
        <v>4.9992900000000002</v>
      </c>
      <c r="DQ25">
        <v>20725.400000000001</v>
      </c>
      <c r="DR25">
        <v>17314.099999999999</v>
      </c>
      <c r="DS25">
        <v>48.25</v>
      </c>
      <c r="DT25">
        <v>49.561999999999998</v>
      </c>
      <c r="DU25">
        <v>49</v>
      </c>
      <c r="DV25">
        <v>48.75</v>
      </c>
      <c r="DW25">
        <v>49.686999999999998</v>
      </c>
      <c r="DX25">
        <v>1955.06</v>
      </c>
      <c r="DY25">
        <v>39.92</v>
      </c>
      <c r="DZ25">
        <v>0</v>
      </c>
      <c r="EA25">
        <v>112.799999952316</v>
      </c>
      <c r="EB25">
        <v>854.96817647058799</v>
      </c>
      <c r="EC25">
        <v>1.6063725215353599</v>
      </c>
      <c r="ED25">
        <v>-1333.1372632405701</v>
      </c>
      <c r="EE25">
        <v>20728.3882352941</v>
      </c>
      <c r="EF25">
        <v>10</v>
      </c>
      <c r="EG25">
        <v>1566768675</v>
      </c>
      <c r="EH25" t="s">
        <v>398</v>
      </c>
      <c r="EI25">
        <v>120</v>
      </c>
      <c r="EJ25">
        <v>-4.8339999999999996</v>
      </c>
      <c r="EK25">
        <v>-0.23400000000000001</v>
      </c>
      <c r="EL25">
        <v>700</v>
      </c>
      <c r="EM25">
        <v>13</v>
      </c>
      <c r="EN25">
        <v>0.11</v>
      </c>
      <c r="EO25">
        <v>0.02</v>
      </c>
      <c r="EP25">
        <v>24.668400432921899</v>
      </c>
      <c r="EQ25">
        <v>-9.9546261533431907E-2</v>
      </c>
      <c r="ER25">
        <v>5.1318505758607802E-2</v>
      </c>
      <c r="ES25">
        <v>1</v>
      </c>
      <c r="ET25">
        <v>0.14645964718076901</v>
      </c>
      <c r="EU25">
        <v>-4.4290001961879003E-2</v>
      </c>
      <c r="EV25">
        <v>4.2766114472591104E-3</v>
      </c>
      <c r="EW25">
        <v>1</v>
      </c>
      <c r="EX25">
        <v>2</v>
      </c>
      <c r="EY25">
        <v>2</v>
      </c>
      <c r="EZ25" t="s">
        <v>348</v>
      </c>
      <c r="FA25">
        <v>2.9336500000000001</v>
      </c>
      <c r="FB25">
        <v>2.6378400000000002</v>
      </c>
      <c r="FC25">
        <v>0.13112499999999999</v>
      </c>
      <c r="FD25">
        <v>0.13671700000000001</v>
      </c>
      <c r="FE25">
        <v>8.5685899999999995E-2</v>
      </c>
      <c r="FF25">
        <v>7.41975E-2</v>
      </c>
      <c r="FG25">
        <v>30945.3</v>
      </c>
      <c r="FH25">
        <v>26932.7</v>
      </c>
      <c r="FI25">
        <v>30977.5</v>
      </c>
      <c r="FJ25">
        <v>27355</v>
      </c>
      <c r="FK25">
        <v>39728.199999999997</v>
      </c>
      <c r="FL25">
        <v>38296.5</v>
      </c>
      <c r="FM25">
        <v>43477</v>
      </c>
      <c r="FN25">
        <v>42238.400000000001</v>
      </c>
      <c r="FO25">
        <v>1.97763</v>
      </c>
      <c r="FP25">
        <v>1.8767499999999999</v>
      </c>
      <c r="FQ25">
        <v>6.77146E-2</v>
      </c>
      <c r="FR25">
        <v>0</v>
      </c>
      <c r="FS25">
        <v>25.977699999999999</v>
      </c>
      <c r="FT25">
        <v>999.9</v>
      </c>
      <c r="FU25">
        <v>38.475000000000001</v>
      </c>
      <c r="FV25">
        <v>34.250999999999998</v>
      </c>
      <c r="FW25">
        <v>20.9269</v>
      </c>
      <c r="FX25">
        <v>60.412799999999997</v>
      </c>
      <c r="FY25">
        <v>39.347000000000001</v>
      </c>
      <c r="FZ25">
        <v>1</v>
      </c>
      <c r="GA25">
        <v>0.23256099999999999</v>
      </c>
      <c r="GB25">
        <v>7.1343199999999998</v>
      </c>
      <c r="GC25">
        <v>20.209700000000002</v>
      </c>
      <c r="GD25">
        <v>5.2400500000000001</v>
      </c>
      <c r="GE25">
        <v>12.069800000000001</v>
      </c>
      <c r="GF25">
        <v>4.9718</v>
      </c>
      <c r="GG25">
        <v>3.29013</v>
      </c>
      <c r="GH25">
        <v>9999</v>
      </c>
      <c r="GI25">
        <v>9999</v>
      </c>
      <c r="GJ25">
        <v>9999</v>
      </c>
      <c r="GK25">
        <v>455.5</v>
      </c>
      <c r="GL25">
        <v>1.8868</v>
      </c>
      <c r="GM25">
        <v>1.88293</v>
      </c>
      <c r="GN25">
        <v>1.8814299999999999</v>
      </c>
      <c r="GO25">
        <v>1.8821600000000001</v>
      </c>
      <c r="GP25">
        <v>1.8774599999999999</v>
      </c>
      <c r="GQ25">
        <v>1.8794299999999999</v>
      </c>
      <c r="GR25">
        <v>1.8788100000000001</v>
      </c>
      <c r="GS25">
        <v>1.88575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-4.8339999999999996</v>
      </c>
      <c r="HH25">
        <v>-0.23400000000000001</v>
      </c>
      <c r="HI25">
        <v>2</v>
      </c>
      <c r="HJ25">
        <v>519.04499999999996</v>
      </c>
      <c r="HK25">
        <v>512.87300000000005</v>
      </c>
      <c r="HL25">
        <v>17.7073</v>
      </c>
      <c r="HM25">
        <v>30.220199999999998</v>
      </c>
      <c r="HN25">
        <v>30.000499999999999</v>
      </c>
      <c r="HO25">
        <v>30.172999999999998</v>
      </c>
      <c r="HP25">
        <v>30.220800000000001</v>
      </c>
      <c r="HQ25">
        <v>30.6022</v>
      </c>
      <c r="HR25">
        <v>36.968600000000002</v>
      </c>
      <c r="HS25">
        <v>0</v>
      </c>
      <c r="HT25">
        <v>17.697399999999998</v>
      </c>
      <c r="HU25">
        <v>700</v>
      </c>
      <c r="HV25">
        <v>14.096</v>
      </c>
      <c r="HW25">
        <v>100.53700000000001</v>
      </c>
      <c r="HX25">
        <v>101.729</v>
      </c>
    </row>
    <row r="26" spans="1:232" x14ac:dyDescent="0.25">
      <c r="A26">
        <v>11</v>
      </c>
      <c r="B26">
        <v>1566768841</v>
      </c>
      <c r="C26">
        <v>1180.5</v>
      </c>
      <c r="D26" t="s">
        <v>399</v>
      </c>
      <c r="E26" t="s">
        <v>400</v>
      </c>
      <c r="G26">
        <v>1566768841</v>
      </c>
      <c r="H26">
        <f t="shared" si="0"/>
        <v>1.8919996528496978E-3</v>
      </c>
      <c r="I26">
        <f t="shared" si="1"/>
        <v>23.745728571232075</v>
      </c>
      <c r="J26">
        <f t="shared" si="2"/>
        <v>769.78800000000001</v>
      </c>
      <c r="K26">
        <f t="shared" si="3"/>
        <v>355.25520113909295</v>
      </c>
      <c r="L26">
        <f t="shared" si="4"/>
        <v>35.423611606910541</v>
      </c>
      <c r="M26">
        <f t="shared" si="5"/>
        <v>76.75797861432001</v>
      </c>
      <c r="N26">
        <f t="shared" si="6"/>
        <v>9.773090276378979E-2</v>
      </c>
      <c r="O26">
        <f t="shared" si="7"/>
        <v>2.256185550121204</v>
      </c>
      <c r="P26">
        <f t="shared" si="8"/>
        <v>9.5438519643954486E-2</v>
      </c>
      <c r="Q26">
        <f t="shared" si="9"/>
        <v>5.9850557814497329E-2</v>
      </c>
      <c r="R26">
        <f t="shared" si="10"/>
        <v>321.42977509203359</v>
      </c>
      <c r="S26">
        <f t="shared" si="11"/>
        <v>25.783541591482134</v>
      </c>
      <c r="T26">
        <f t="shared" si="12"/>
        <v>26.9878</v>
      </c>
      <c r="U26">
        <f t="shared" si="13"/>
        <v>3.576595897209216</v>
      </c>
      <c r="V26">
        <f t="shared" si="14"/>
        <v>55.17119186606336</v>
      </c>
      <c r="W26">
        <f t="shared" si="15"/>
        <v>1.6516783649020002</v>
      </c>
      <c r="X26">
        <f t="shared" si="16"/>
        <v>2.9937333398772785</v>
      </c>
      <c r="Y26">
        <f t="shared" si="17"/>
        <v>1.9249175323072159</v>
      </c>
      <c r="Z26">
        <f t="shared" si="18"/>
        <v>-83.437184690671671</v>
      </c>
      <c r="AA26">
        <f t="shared" si="19"/>
        <v>-364.26175811489918</v>
      </c>
      <c r="AB26">
        <f t="shared" si="20"/>
        <v>-34.320390809726099</v>
      </c>
      <c r="AC26">
        <f t="shared" si="21"/>
        <v>-160.58955852326338</v>
      </c>
      <c r="AD26">
        <v>-4.1350478736423599E-2</v>
      </c>
      <c r="AE26">
        <v>4.6419534882530603E-2</v>
      </c>
      <c r="AF26">
        <v>3.4662855753372699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53259.956794383739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855.25529411764705</v>
      </c>
      <c r="AT26">
        <v>1010.15</v>
      </c>
      <c r="AU26">
        <f t="shared" si="27"/>
        <v>0.15333832191491648</v>
      </c>
      <c r="AV26">
        <v>0.5</v>
      </c>
      <c r="AW26">
        <f t="shared" si="28"/>
        <v>1681.138800425163</v>
      </c>
      <c r="AX26">
        <f t="shared" si="29"/>
        <v>23.745728571232075</v>
      </c>
      <c r="AY26">
        <f t="shared" si="30"/>
        <v>128.8915012816251</v>
      </c>
      <c r="AZ26">
        <f t="shared" si="31"/>
        <v>0.38278473494035536</v>
      </c>
      <c r="BA26">
        <f t="shared" si="32"/>
        <v>1.4774157163431608E-2</v>
      </c>
      <c r="BB26">
        <f t="shared" si="33"/>
        <v>1.8981933376231253</v>
      </c>
      <c r="BC26" t="s">
        <v>402</v>
      </c>
      <c r="BD26">
        <v>623.48</v>
      </c>
      <c r="BE26">
        <f t="shared" si="34"/>
        <v>386.66999999999996</v>
      </c>
      <c r="BF26">
        <f t="shared" si="35"/>
        <v>0.40058630326209155</v>
      </c>
      <c r="BG26">
        <f t="shared" si="36"/>
        <v>0.83218394795432549</v>
      </c>
      <c r="BH26">
        <f t="shared" si="37"/>
        <v>0.34461318194072538</v>
      </c>
      <c r="BI26">
        <f t="shared" si="38"/>
        <v>0.81010281853815358</v>
      </c>
      <c r="BJ26">
        <v>1816</v>
      </c>
      <c r="BK26">
        <v>300</v>
      </c>
      <c r="BL26">
        <v>300</v>
      </c>
      <c r="BM26">
        <v>300</v>
      </c>
      <c r="BN26">
        <v>10209</v>
      </c>
      <c r="BO26">
        <v>969.62400000000002</v>
      </c>
      <c r="BP26">
        <v>-6.80257E-3</v>
      </c>
      <c r="BQ26">
        <v>-2.7038600000000002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1999.93</v>
      </c>
      <c r="CC26">
        <f t="shared" si="40"/>
        <v>1681.138800425163</v>
      </c>
      <c r="CD26">
        <f t="shared" si="41"/>
        <v>0.84059882117132245</v>
      </c>
      <c r="CE26">
        <f t="shared" si="42"/>
        <v>0.191197642342645</v>
      </c>
      <c r="CF26">
        <v>6</v>
      </c>
      <c r="CG26">
        <v>0.5</v>
      </c>
      <c r="CH26" t="s">
        <v>346</v>
      </c>
      <c r="CI26">
        <v>1566768841</v>
      </c>
      <c r="CJ26">
        <v>769.78800000000001</v>
      </c>
      <c r="CK26">
        <v>800.02800000000002</v>
      </c>
      <c r="CL26">
        <v>16.564299999999999</v>
      </c>
      <c r="CM26">
        <v>14.3317</v>
      </c>
      <c r="CN26">
        <v>500.04300000000001</v>
      </c>
      <c r="CO26">
        <v>99.613100000000003</v>
      </c>
      <c r="CP26">
        <v>0.10004</v>
      </c>
      <c r="CQ26">
        <v>23.993099999999998</v>
      </c>
      <c r="CR26">
        <v>26.9878</v>
      </c>
      <c r="CS26">
        <v>999.9</v>
      </c>
      <c r="CT26">
        <v>0</v>
      </c>
      <c r="CU26">
        <v>0</v>
      </c>
      <c r="CV26">
        <v>10010.6</v>
      </c>
      <c r="CW26">
        <v>0</v>
      </c>
      <c r="CX26">
        <v>872.92</v>
      </c>
      <c r="CY26">
        <v>-30.240300000000001</v>
      </c>
      <c r="CZ26">
        <v>782.75400000000002</v>
      </c>
      <c r="DA26">
        <v>811.66099999999994</v>
      </c>
      <c r="DB26">
        <v>2.23258</v>
      </c>
      <c r="DC26">
        <v>775.05399999999997</v>
      </c>
      <c r="DD26">
        <v>800.02800000000002</v>
      </c>
      <c r="DE26">
        <v>16.790299999999998</v>
      </c>
      <c r="DF26">
        <v>14.3317</v>
      </c>
      <c r="DG26">
        <v>1.65002</v>
      </c>
      <c r="DH26">
        <v>1.4276199999999999</v>
      </c>
      <c r="DI26">
        <v>14.433999999999999</v>
      </c>
      <c r="DJ26">
        <v>12.2143</v>
      </c>
      <c r="DK26">
        <v>1999.93</v>
      </c>
      <c r="DL26">
        <v>0.97998799999999997</v>
      </c>
      <c r="DM26">
        <v>2.00124E-2</v>
      </c>
      <c r="DN26">
        <v>0</v>
      </c>
      <c r="DO26">
        <v>855.35199999999998</v>
      </c>
      <c r="DP26">
        <v>4.9992900000000002</v>
      </c>
      <c r="DQ26">
        <v>20976.3</v>
      </c>
      <c r="DR26">
        <v>17313.7</v>
      </c>
      <c r="DS26">
        <v>48.186999999999998</v>
      </c>
      <c r="DT26">
        <v>49.5</v>
      </c>
      <c r="DU26">
        <v>49</v>
      </c>
      <c r="DV26">
        <v>48.75</v>
      </c>
      <c r="DW26">
        <v>49.686999999999998</v>
      </c>
      <c r="DX26">
        <v>1955.01</v>
      </c>
      <c r="DY26">
        <v>39.92</v>
      </c>
      <c r="DZ26">
        <v>0</v>
      </c>
      <c r="EA26">
        <v>120</v>
      </c>
      <c r="EB26">
        <v>855.25529411764705</v>
      </c>
      <c r="EC26">
        <v>0.52549019163934396</v>
      </c>
      <c r="ED26">
        <v>-757.426461709107</v>
      </c>
      <c r="EE26">
        <v>20828.829411764698</v>
      </c>
      <c r="EF26">
        <v>10</v>
      </c>
      <c r="EG26">
        <v>1566768783.5</v>
      </c>
      <c r="EH26" t="s">
        <v>403</v>
      </c>
      <c r="EI26">
        <v>121</v>
      </c>
      <c r="EJ26">
        <v>-5.266</v>
      </c>
      <c r="EK26">
        <v>-0.22600000000000001</v>
      </c>
      <c r="EL26">
        <v>800</v>
      </c>
      <c r="EM26">
        <v>14</v>
      </c>
      <c r="EN26">
        <v>0.19</v>
      </c>
      <c r="EO26">
        <v>0.03</v>
      </c>
      <c r="EP26">
        <v>23.881291523493999</v>
      </c>
      <c r="EQ26">
        <v>-1.26565728142196</v>
      </c>
      <c r="ER26">
        <v>0.13310617440886499</v>
      </c>
      <c r="ES26">
        <v>0</v>
      </c>
      <c r="ET26">
        <v>9.6589744928336704E-2</v>
      </c>
      <c r="EU26">
        <v>-2.2550109095534399E-3</v>
      </c>
      <c r="EV26">
        <v>1.1293731542109499E-3</v>
      </c>
      <c r="EW26">
        <v>1</v>
      </c>
      <c r="EX26">
        <v>1</v>
      </c>
      <c r="EY26">
        <v>2</v>
      </c>
      <c r="EZ26" t="s">
        <v>358</v>
      </c>
      <c r="FA26">
        <v>2.93343</v>
      </c>
      <c r="FB26">
        <v>2.6375899999999999</v>
      </c>
      <c r="FC26">
        <v>0.14425299999999999</v>
      </c>
      <c r="FD26">
        <v>0.149563</v>
      </c>
      <c r="FE26">
        <v>8.3724199999999999E-2</v>
      </c>
      <c r="FF26">
        <v>7.5506599999999993E-2</v>
      </c>
      <c r="FG26">
        <v>30480.1</v>
      </c>
      <c r="FH26">
        <v>26533.599999999999</v>
      </c>
      <c r="FI26">
        <v>30980.1</v>
      </c>
      <c r="FJ26">
        <v>27356.799999999999</v>
      </c>
      <c r="FK26">
        <v>39819</v>
      </c>
      <c r="FL26">
        <v>38246.400000000001</v>
      </c>
      <c r="FM26">
        <v>43480.9</v>
      </c>
      <c r="FN26">
        <v>42241.4</v>
      </c>
      <c r="FO26">
        <v>1.9791000000000001</v>
      </c>
      <c r="FP26">
        <v>1.8772800000000001</v>
      </c>
      <c r="FQ26">
        <v>8.3945699999999998E-2</v>
      </c>
      <c r="FR26">
        <v>0</v>
      </c>
      <c r="FS26">
        <v>25.613399999999999</v>
      </c>
      <c r="FT26">
        <v>999.9</v>
      </c>
      <c r="FU26">
        <v>38.475000000000001</v>
      </c>
      <c r="FV26">
        <v>34.250999999999998</v>
      </c>
      <c r="FW26">
        <v>20.926600000000001</v>
      </c>
      <c r="FX26">
        <v>60.072899999999997</v>
      </c>
      <c r="FY26">
        <v>39.390999999999998</v>
      </c>
      <c r="FZ26">
        <v>1</v>
      </c>
      <c r="GA26">
        <v>0.223526</v>
      </c>
      <c r="GB26">
        <v>5.1425099999999997</v>
      </c>
      <c r="GC26">
        <v>20.287500000000001</v>
      </c>
      <c r="GD26">
        <v>5.2396000000000003</v>
      </c>
      <c r="GE26">
        <v>12.069800000000001</v>
      </c>
      <c r="GF26">
        <v>4.9714999999999998</v>
      </c>
      <c r="GG26">
        <v>3.29013</v>
      </c>
      <c r="GH26">
        <v>9999</v>
      </c>
      <c r="GI26">
        <v>9999</v>
      </c>
      <c r="GJ26">
        <v>9999</v>
      </c>
      <c r="GK26">
        <v>455.5</v>
      </c>
      <c r="GL26">
        <v>1.8869</v>
      </c>
      <c r="GM26">
        <v>1.8829400000000001</v>
      </c>
      <c r="GN26">
        <v>1.8815200000000001</v>
      </c>
      <c r="GO26">
        <v>1.8821699999999999</v>
      </c>
      <c r="GP26">
        <v>1.87751</v>
      </c>
      <c r="GQ26">
        <v>1.8794299999999999</v>
      </c>
      <c r="GR26">
        <v>1.8788100000000001</v>
      </c>
      <c r="GS26">
        <v>1.8858299999999999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-5.266</v>
      </c>
      <c r="HH26">
        <v>-0.22600000000000001</v>
      </c>
      <c r="HI26">
        <v>2</v>
      </c>
      <c r="HJ26">
        <v>519.81100000000004</v>
      </c>
      <c r="HK26">
        <v>513.03899999999999</v>
      </c>
      <c r="HL26">
        <v>17.806899999999999</v>
      </c>
      <c r="HM26">
        <v>30.222799999999999</v>
      </c>
      <c r="HN26">
        <v>29.998799999999999</v>
      </c>
      <c r="HO26">
        <v>30.151199999999999</v>
      </c>
      <c r="HP26">
        <v>30.197099999999999</v>
      </c>
      <c r="HQ26">
        <v>34.121899999999997</v>
      </c>
      <c r="HR26">
        <v>35.999499999999998</v>
      </c>
      <c r="HS26">
        <v>0</v>
      </c>
      <c r="HT26">
        <v>17.823399999999999</v>
      </c>
      <c r="HU26">
        <v>800</v>
      </c>
      <c r="HV26">
        <v>14.362399999999999</v>
      </c>
      <c r="HW26">
        <v>100.545</v>
      </c>
      <c r="HX26">
        <v>101.736</v>
      </c>
    </row>
    <row r="27" spans="1:232" x14ac:dyDescent="0.25">
      <c r="A27">
        <v>12</v>
      </c>
      <c r="B27">
        <v>1566768961.5</v>
      </c>
      <c r="C27">
        <v>1301</v>
      </c>
      <c r="D27" t="s">
        <v>404</v>
      </c>
      <c r="E27" t="s">
        <v>405</v>
      </c>
      <c r="G27">
        <v>1566768961.5</v>
      </c>
      <c r="H27">
        <f t="shared" si="0"/>
        <v>1.0267977694059223E-3</v>
      </c>
      <c r="I27">
        <f t="shared" si="1"/>
        <v>22.55612829083784</v>
      </c>
      <c r="J27">
        <f t="shared" si="2"/>
        <v>971.77599999999995</v>
      </c>
      <c r="K27">
        <f t="shared" si="3"/>
        <v>248.23727321623625</v>
      </c>
      <c r="L27">
        <f t="shared" si="4"/>
        <v>24.750881100849227</v>
      </c>
      <c r="M27">
        <f t="shared" si="5"/>
        <v>96.892428445695998</v>
      </c>
      <c r="N27">
        <f t="shared" si="6"/>
        <v>5.1824859526791521E-2</v>
      </c>
      <c r="O27">
        <f t="shared" si="7"/>
        <v>2.2540782874694374</v>
      </c>
      <c r="P27">
        <f t="shared" si="8"/>
        <v>5.1171896443030364E-2</v>
      </c>
      <c r="Q27">
        <f t="shared" si="9"/>
        <v>3.204041592587506E-2</v>
      </c>
      <c r="R27">
        <f t="shared" si="10"/>
        <v>321.42114424698036</v>
      </c>
      <c r="S27">
        <f t="shared" si="11"/>
        <v>25.705855264491635</v>
      </c>
      <c r="T27">
        <f t="shared" si="12"/>
        <v>26.989899999999999</v>
      </c>
      <c r="U27">
        <f t="shared" si="13"/>
        <v>3.5770370920247943</v>
      </c>
      <c r="V27">
        <f t="shared" si="14"/>
        <v>55.61455925163218</v>
      </c>
      <c r="W27">
        <f t="shared" si="15"/>
        <v>1.6285867810548</v>
      </c>
      <c r="X27">
        <f t="shared" si="16"/>
        <v>2.9283461075114143</v>
      </c>
      <c r="Y27">
        <f t="shared" si="17"/>
        <v>1.9484503109699942</v>
      </c>
      <c r="Z27">
        <f t="shared" si="18"/>
        <v>-45.281781630801177</v>
      </c>
      <c r="AA27">
        <f t="shared" si="19"/>
        <v>-408.78741389808829</v>
      </c>
      <c r="AB27">
        <f t="shared" si="20"/>
        <v>-38.481147757435579</v>
      </c>
      <c r="AC27">
        <f t="shared" si="21"/>
        <v>-171.12919903934466</v>
      </c>
      <c r="AD27">
        <v>-4.1293630821383501E-2</v>
      </c>
      <c r="AE27">
        <v>4.6355718117747198E-2</v>
      </c>
      <c r="AF27">
        <v>3.4625146883327602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53255.416096708068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856.09247058823496</v>
      </c>
      <c r="AT27">
        <v>1005.21</v>
      </c>
      <c r="AU27">
        <f t="shared" si="27"/>
        <v>0.1483446537656461</v>
      </c>
      <c r="AV27">
        <v>0.5</v>
      </c>
      <c r="AW27">
        <f t="shared" si="28"/>
        <v>1681.1040004247454</v>
      </c>
      <c r="AX27">
        <f t="shared" si="29"/>
        <v>22.55612829083784</v>
      </c>
      <c r="AY27">
        <f t="shared" si="30"/>
        <v>124.69139544352571</v>
      </c>
      <c r="AZ27">
        <f t="shared" si="31"/>
        <v>0.37778175704579142</v>
      </c>
      <c r="BA27">
        <f t="shared" si="32"/>
        <v>1.4066832608009491E-2</v>
      </c>
      <c r="BB27">
        <f t="shared" si="33"/>
        <v>1.9124362073596561</v>
      </c>
      <c r="BC27" t="s">
        <v>407</v>
      </c>
      <c r="BD27">
        <v>625.46</v>
      </c>
      <c r="BE27">
        <f t="shared" si="34"/>
        <v>379.75</v>
      </c>
      <c r="BF27">
        <f t="shared" si="35"/>
        <v>0.39267288851024379</v>
      </c>
      <c r="BG27">
        <f t="shared" si="36"/>
        <v>0.83504550094476904</v>
      </c>
      <c r="BH27">
        <f t="shared" si="37"/>
        <v>0.33544675985962902</v>
      </c>
      <c r="BI27">
        <f t="shared" si="38"/>
        <v>0.81218990662529933</v>
      </c>
      <c r="BJ27">
        <v>1818</v>
      </c>
      <c r="BK27">
        <v>300</v>
      </c>
      <c r="BL27">
        <v>300</v>
      </c>
      <c r="BM27">
        <v>300</v>
      </c>
      <c r="BN27">
        <v>10209</v>
      </c>
      <c r="BO27">
        <v>965.19399999999996</v>
      </c>
      <c r="BP27">
        <v>-6.8027299999999999E-3</v>
      </c>
      <c r="BQ27">
        <v>-3.3503400000000001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1999.89</v>
      </c>
      <c r="CC27">
        <f t="shared" si="40"/>
        <v>1681.1040004247454</v>
      </c>
      <c r="CD27">
        <f t="shared" si="41"/>
        <v>0.84059823311519399</v>
      </c>
      <c r="CE27">
        <f t="shared" si="42"/>
        <v>0.19119646623038819</v>
      </c>
      <c r="CF27">
        <v>6</v>
      </c>
      <c r="CG27">
        <v>0.5</v>
      </c>
      <c r="CH27" t="s">
        <v>346</v>
      </c>
      <c r="CI27">
        <v>1566768961.5</v>
      </c>
      <c r="CJ27">
        <v>971.77599999999995</v>
      </c>
      <c r="CK27">
        <v>1000.04</v>
      </c>
      <c r="CL27">
        <v>16.3338</v>
      </c>
      <c r="CM27">
        <v>15.1218</v>
      </c>
      <c r="CN27">
        <v>500.01299999999998</v>
      </c>
      <c r="CO27">
        <v>99.606499999999997</v>
      </c>
      <c r="CP27">
        <v>0.100046</v>
      </c>
      <c r="CQ27">
        <v>23.626000000000001</v>
      </c>
      <c r="CR27">
        <v>26.989899999999999</v>
      </c>
      <c r="CS27">
        <v>999.9</v>
      </c>
      <c r="CT27">
        <v>0</v>
      </c>
      <c r="CU27">
        <v>0</v>
      </c>
      <c r="CV27">
        <v>9997.5</v>
      </c>
      <c r="CW27">
        <v>0</v>
      </c>
      <c r="CX27">
        <v>1047.3</v>
      </c>
      <c r="CY27">
        <v>-27.334499999999998</v>
      </c>
      <c r="CZ27">
        <v>988.84900000000005</v>
      </c>
      <c r="DA27">
        <v>1015.4</v>
      </c>
      <c r="DB27">
        <v>1.19909</v>
      </c>
      <c r="DC27">
        <v>977.976</v>
      </c>
      <c r="DD27">
        <v>1000.04</v>
      </c>
      <c r="DE27">
        <v>16.546800000000001</v>
      </c>
      <c r="DF27">
        <v>15.1218</v>
      </c>
      <c r="DG27">
        <v>1.6256600000000001</v>
      </c>
      <c r="DH27">
        <v>1.50623</v>
      </c>
      <c r="DI27">
        <v>14.2042</v>
      </c>
      <c r="DJ27">
        <v>13.031499999999999</v>
      </c>
      <c r="DK27">
        <v>1999.89</v>
      </c>
      <c r="DL27">
        <v>0.98001099999999997</v>
      </c>
      <c r="DM27">
        <v>1.9989199999999999E-2</v>
      </c>
      <c r="DN27">
        <v>0</v>
      </c>
      <c r="DO27">
        <v>856.03099999999995</v>
      </c>
      <c r="DP27">
        <v>4.9992900000000002</v>
      </c>
      <c r="DQ27">
        <v>21164.5</v>
      </c>
      <c r="DR27">
        <v>17313.5</v>
      </c>
      <c r="DS27">
        <v>48.186999999999998</v>
      </c>
      <c r="DT27">
        <v>49.25</v>
      </c>
      <c r="DU27">
        <v>49</v>
      </c>
      <c r="DV27">
        <v>49.061999999999998</v>
      </c>
      <c r="DW27">
        <v>49.625</v>
      </c>
      <c r="DX27">
        <v>1955.01</v>
      </c>
      <c r="DY27">
        <v>39.880000000000003</v>
      </c>
      <c r="DZ27">
        <v>0</v>
      </c>
      <c r="EA27">
        <v>120</v>
      </c>
      <c r="EB27">
        <v>856.09247058823496</v>
      </c>
      <c r="EC27">
        <v>4.2715685777523804</v>
      </c>
      <c r="ED27">
        <v>652.13235347925399</v>
      </c>
      <c r="EE27">
        <v>21128.8882352941</v>
      </c>
      <c r="EF27">
        <v>10</v>
      </c>
      <c r="EG27">
        <v>1566768990</v>
      </c>
      <c r="EH27" t="s">
        <v>408</v>
      </c>
      <c r="EI27">
        <v>122</v>
      </c>
      <c r="EJ27">
        <v>-6.2</v>
      </c>
      <c r="EK27">
        <v>-0.21299999999999999</v>
      </c>
      <c r="EL27">
        <v>1000</v>
      </c>
      <c r="EM27">
        <v>15</v>
      </c>
      <c r="EN27">
        <v>0.15</v>
      </c>
      <c r="EO27">
        <v>0.06</v>
      </c>
      <c r="EP27">
        <v>21.995463596989399</v>
      </c>
      <c r="EQ27">
        <v>-1.58838049423132</v>
      </c>
      <c r="ER27">
        <v>0.15771770821278699</v>
      </c>
      <c r="ES27">
        <v>0</v>
      </c>
      <c r="ET27">
        <v>5.2056158384449103E-2</v>
      </c>
      <c r="EU27">
        <v>-4.9704868882390297E-3</v>
      </c>
      <c r="EV27">
        <v>4.8101960891115903E-4</v>
      </c>
      <c r="EW27">
        <v>1</v>
      </c>
      <c r="EX27">
        <v>1</v>
      </c>
      <c r="EY27">
        <v>2</v>
      </c>
      <c r="EZ27" t="s">
        <v>358</v>
      </c>
      <c r="FA27">
        <v>2.9333999999999998</v>
      </c>
      <c r="FB27">
        <v>2.6375999999999999</v>
      </c>
      <c r="FC27">
        <v>0.167908</v>
      </c>
      <c r="FD27">
        <v>0.17286399999999999</v>
      </c>
      <c r="FE27">
        <v>8.2830200000000007E-2</v>
      </c>
      <c r="FF27">
        <v>7.8554100000000002E-2</v>
      </c>
      <c r="FG27">
        <v>29637.3</v>
      </c>
      <c r="FH27">
        <v>25806.1</v>
      </c>
      <c r="FI27">
        <v>30980.3</v>
      </c>
      <c r="FJ27">
        <v>27356.400000000001</v>
      </c>
      <c r="FK27">
        <v>39861.199999999997</v>
      </c>
      <c r="FL27">
        <v>38122.800000000003</v>
      </c>
      <c r="FM27">
        <v>43481.1</v>
      </c>
      <c r="FN27">
        <v>42241.4</v>
      </c>
      <c r="FO27">
        <v>1.97855</v>
      </c>
      <c r="FP27">
        <v>1.87967</v>
      </c>
      <c r="FQ27">
        <v>0.101995</v>
      </c>
      <c r="FR27">
        <v>0</v>
      </c>
      <c r="FS27">
        <v>25.319600000000001</v>
      </c>
      <c r="FT27">
        <v>999.9</v>
      </c>
      <c r="FU27">
        <v>38.451000000000001</v>
      </c>
      <c r="FV27">
        <v>34.210999999999999</v>
      </c>
      <c r="FW27">
        <v>20.869800000000001</v>
      </c>
      <c r="FX27">
        <v>60.222900000000003</v>
      </c>
      <c r="FY27">
        <v>39.4071</v>
      </c>
      <c r="FZ27">
        <v>1</v>
      </c>
      <c r="GA27">
        <v>0.23008400000000001</v>
      </c>
      <c r="GB27">
        <v>7.1024000000000003</v>
      </c>
      <c r="GC27">
        <v>20.214400000000001</v>
      </c>
      <c r="GD27">
        <v>5.2398999999999996</v>
      </c>
      <c r="GE27">
        <v>12.069800000000001</v>
      </c>
      <c r="GF27">
        <v>4.9715999999999996</v>
      </c>
      <c r="GG27">
        <v>3.2901500000000001</v>
      </c>
      <c r="GH27">
        <v>9999</v>
      </c>
      <c r="GI27">
        <v>9999</v>
      </c>
      <c r="GJ27">
        <v>9999</v>
      </c>
      <c r="GK27">
        <v>455.5</v>
      </c>
      <c r="GL27">
        <v>1.88687</v>
      </c>
      <c r="GM27">
        <v>1.88293</v>
      </c>
      <c r="GN27">
        <v>1.88144</v>
      </c>
      <c r="GO27">
        <v>1.8821600000000001</v>
      </c>
      <c r="GP27">
        <v>1.87744</v>
      </c>
      <c r="GQ27">
        <v>1.87941</v>
      </c>
      <c r="GR27">
        <v>1.8787700000000001</v>
      </c>
      <c r="GS27">
        <v>1.8857900000000001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-6.2</v>
      </c>
      <c r="HH27">
        <v>-0.21299999999999999</v>
      </c>
      <c r="HI27">
        <v>2</v>
      </c>
      <c r="HJ27">
        <v>519.19600000000003</v>
      </c>
      <c r="HK27">
        <v>514.46600000000001</v>
      </c>
      <c r="HL27">
        <v>16.5092</v>
      </c>
      <c r="HM27">
        <v>30.186199999999999</v>
      </c>
      <c r="HN27">
        <v>29.999500000000001</v>
      </c>
      <c r="HO27">
        <v>30.1189</v>
      </c>
      <c r="HP27">
        <v>30.166</v>
      </c>
      <c r="HQ27">
        <v>40.958100000000002</v>
      </c>
      <c r="HR27">
        <v>32.9754</v>
      </c>
      <c r="HS27">
        <v>0</v>
      </c>
      <c r="HT27">
        <v>16.537099999999999</v>
      </c>
      <c r="HU27">
        <v>1000</v>
      </c>
      <c r="HV27">
        <v>14.9916</v>
      </c>
      <c r="HW27">
        <v>100.54600000000001</v>
      </c>
      <c r="HX27">
        <v>101.736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2019-08-24T16:36:10Z</dcterms:created>
  <dcterms:modified xsi:type="dcterms:W3CDTF">2019-08-27T21:12:05Z</dcterms:modified>
</cp:coreProperties>
</file>