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ng12\Downloads\C4_photosynthesis\A-Ci curve\"/>
    </mc:Choice>
  </mc:AlternateContent>
  <bookViews>
    <workbookView xWindow="810" yWindow="-120" windowWidth="24240" windowHeight="13140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6" i="1" l="1"/>
  <c r="CD26" i="1"/>
  <c r="CB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W26" i="1"/>
  <c r="O26" i="1"/>
  <c r="CE25" i="1"/>
  <c r="CD25" i="1"/>
  <c r="CB25" i="1"/>
  <c r="BI25" i="1"/>
  <c r="BH25" i="1"/>
  <c r="BG25" i="1"/>
  <c r="BF25" i="1"/>
  <c r="BE25" i="1"/>
  <c r="BB25" i="1"/>
  <c r="AZ25" i="1"/>
  <c r="AU25" i="1"/>
  <c r="AO25" i="1"/>
  <c r="AP25" i="1" s="1"/>
  <c r="AK25" i="1"/>
  <c r="AI25" i="1" s="1"/>
  <c r="H25" i="1" s="1"/>
  <c r="X25" i="1"/>
  <c r="W25" i="1"/>
  <c r="V25" i="1"/>
  <c r="O25" i="1"/>
  <c r="CE24" i="1"/>
  <c r="CD24" i="1"/>
  <c r="CB24" i="1"/>
  <c r="CC24" i="1" s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J24" i="1" s="1"/>
  <c r="X24" i="1"/>
  <c r="W24" i="1"/>
  <c r="O24" i="1"/>
  <c r="CE23" i="1"/>
  <c r="CD23" i="1"/>
  <c r="CB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X23" i="1"/>
  <c r="W23" i="1"/>
  <c r="V23" i="1" s="1"/>
  <c r="O23" i="1"/>
  <c r="CE22" i="1"/>
  <c r="CD22" i="1"/>
  <c r="CB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O22" i="1"/>
  <c r="CE21" i="1"/>
  <c r="CD21" i="1"/>
  <c r="CB21" i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V21" i="1" s="1"/>
  <c r="O21" i="1"/>
  <c r="CE20" i="1"/>
  <c r="CD20" i="1"/>
  <c r="CB20" i="1"/>
  <c r="CC20" i="1" s="1"/>
  <c r="R20" i="1" s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W20" i="1"/>
  <c r="O20" i="1"/>
  <c r="CE19" i="1"/>
  <c r="CD19" i="1"/>
  <c r="CB19" i="1"/>
  <c r="CC19" i="1" s="1"/>
  <c r="AW19" i="1" s="1"/>
  <c r="BI19" i="1"/>
  <c r="BH19" i="1"/>
  <c r="BG19" i="1"/>
  <c r="BF19" i="1"/>
  <c r="BE19" i="1"/>
  <c r="BB19" i="1"/>
  <c r="AZ19" i="1"/>
  <c r="AU19" i="1"/>
  <c r="AO19" i="1"/>
  <c r="AP19" i="1" s="1"/>
  <c r="AK19" i="1"/>
  <c r="AI19" i="1" s="1"/>
  <c r="X19" i="1"/>
  <c r="W19" i="1"/>
  <c r="O19" i="1"/>
  <c r="CE18" i="1"/>
  <c r="CD18" i="1"/>
  <c r="CB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H18" i="1" s="1"/>
  <c r="X18" i="1"/>
  <c r="W18" i="1"/>
  <c r="V18" i="1" s="1"/>
  <c r="O18" i="1"/>
  <c r="CE17" i="1"/>
  <c r="CD17" i="1"/>
  <c r="CB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/>
  <c r="J17" i="1" s="1"/>
  <c r="X17" i="1"/>
  <c r="W17" i="1"/>
  <c r="V17" i="1" s="1"/>
  <c r="O17" i="1"/>
  <c r="V24" i="1" l="1"/>
  <c r="CC18" i="1"/>
  <c r="R18" i="1" s="1"/>
  <c r="S18" i="1" s="1"/>
  <c r="T18" i="1" s="1"/>
  <c r="P18" i="1" s="1"/>
  <c r="N18" i="1" s="1"/>
  <c r="Q18" i="1" s="1"/>
  <c r="K18" i="1" s="1"/>
  <c r="L18" i="1" s="1"/>
  <c r="V19" i="1"/>
  <c r="V22" i="1"/>
  <c r="V26" i="1"/>
  <c r="CC23" i="1"/>
  <c r="AW23" i="1" s="1"/>
  <c r="CC26" i="1"/>
  <c r="AW26" i="1" s="1"/>
  <c r="AY26" i="1" s="1"/>
  <c r="AW18" i="1"/>
  <c r="AY18" i="1" s="1"/>
  <c r="M23" i="1"/>
  <c r="I23" i="1"/>
  <c r="AX23" i="1" s="1"/>
  <c r="CC21" i="1"/>
  <c r="R21" i="1" s="1"/>
  <c r="CC22" i="1"/>
  <c r="R22" i="1" s="1"/>
  <c r="CC17" i="1"/>
  <c r="R17" i="1" s="1"/>
  <c r="V20" i="1"/>
  <c r="CC25" i="1"/>
  <c r="AW25" i="1" s="1"/>
  <c r="AY25" i="1" s="1"/>
  <c r="AY19" i="1"/>
  <c r="Z18" i="1"/>
  <c r="AW21" i="1"/>
  <c r="AY21" i="1" s="1"/>
  <c r="AW22" i="1"/>
  <c r="AY22" i="1" s="1"/>
  <c r="R23" i="1"/>
  <c r="Z25" i="1"/>
  <c r="M19" i="1"/>
  <c r="J19" i="1"/>
  <c r="I19" i="1"/>
  <c r="AX19" i="1" s="1"/>
  <c r="BA19" i="1" s="1"/>
  <c r="AJ19" i="1"/>
  <c r="H19" i="1"/>
  <c r="R24" i="1"/>
  <c r="AW24" i="1"/>
  <c r="AY24" i="1" s="1"/>
  <c r="M26" i="1"/>
  <c r="H26" i="1"/>
  <c r="J26" i="1"/>
  <c r="I26" i="1"/>
  <c r="AX26" i="1" s="1"/>
  <c r="BA26" i="1" s="1"/>
  <c r="AJ26" i="1"/>
  <c r="J20" i="1"/>
  <c r="I20" i="1"/>
  <c r="AX20" i="1" s="1"/>
  <c r="H20" i="1"/>
  <c r="AJ20" i="1"/>
  <c r="M20" i="1"/>
  <c r="S20" i="1"/>
  <c r="T20" i="1" s="1"/>
  <c r="AJ21" i="1"/>
  <c r="J21" i="1"/>
  <c r="M21" i="1"/>
  <c r="I21" i="1"/>
  <c r="AX21" i="1" s="1"/>
  <c r="BA21" i="1" s="1"/>
  <c r="H21" i="1"/>
  <c r="I22" i="1"/>
  <c r="AX22" i="1" s="1"/>
  <c r="H22" i="1"/>
  <c r="AJ22" i="1"/>
  <c r="M22" i="1"/>
  <c r="J22" i="1"/>
  <c r="I18" i="1"/>
  <c r="AX18" i="1" s="1"/>
  <c r="AJ23" i="1"/>
  <c r="I25" i="1"/>
  <c r="AX25" i="1" s="1"/>
  <c r="M17" i="1"/>
  <c r="J18" i="1"/>
  <c r="AW20" i="1"/>
  <c r="AY20" i="1" s="1"/>
  <c r="H23" i="1"/>
  <c r="M24" i="1"/>
  <c r="J25" i="1"/>
  <c r="AJ17" i="1"/>
  <c r="J23" i="1"/>
  <c r="AJ24" i="1"/>
  <c r="H17" i="1"/>
  <c r="M18" i="1"/>
  <c r="R19" i="1"/>
  <c r="H24" i="1"/>
  <c r="M25" i="1"/>
  <c r="R26" i="1"/>
  <c r="I24" i="1"/>
  <c r="AX24" i="1" s="1"/>
  <c r="I17" i="1"/>
  <c r="AX17" i="1" s="1"/>
  <c r="AJ18" i="1"/>
  <c r="AJ25" i="1"/>
  <c r="AY23" i="1" l="1"/>
  <c r="BA23" i="1"/>
  <c r="R25" i="1"/>
  <c r="BA18" i="1"/>
  <c r="AW17" i="1"/>
  <c r="AY17" i="1" s="1"/>
  <c r="BA20" i="1"/>
  <c r="BA24" i="1"/>
  <c r="BA25" i="1"/>
  <c r="AB20" i="1"/>
  <c r="U20" i="1"/>
  <c r="Y20" i="1" s="1"/>
  <c r="AA20" i="1"/>
  <c r="S23" i="1"/>
  <c r="T23" i="1" s="1"/>
  <c r="P23" i="1" s="1"/>
  <c r="N23" i="1" s="1"/>
  <c r="Q23" i="1" s="1"/>
  <c r="K23" i="1" s="1"/>
  <c r="L23" i="1" s="1"/>
  <c r="S26" i="1"/>
  <c r="T26" i="1" s="1"/>
  <c r="P26" i="1" s="1"/>
  <c r="N26" i="1" s="1"/>
  <c r="Q26" i="1" s="1"/>
  <c r="K26" i="1" s="1"/>
  <c r="L26" i="1" s="1"/>
  <c r="Z19" i="1"/>
  <c r="Z21" i="1"/>
  <c r="Z24" i="1"/>
  <c r="Z26" i="1"/>
  <c r="S22" i="1"/>
  <c r="T22" i="1" s="1"/>
  <c r="S17" i="1"/>
  <c r="T17" i="1" s="1"/>
  <c r="P17" i="1" s="1"/>
  <c r="N17" i="1" s="1"/>
  <c r="Q17" i="1" s="1"/>
  <c r="K17" i="1" s="1"/>
  <c r="L17" i="1" s="1"/>
  <c r="S19" i="1"/>
  <c r="T19" i="1" s="1"/>
  <c r="P19" i="1" s="1"/>
  <c r="N19" i="1" s="1"/>
  <c r="Q19" i="1" s="1"/>
  <c r="K19" i="1" s="1"/>
  <c r="L19" i="1" s="1"/>
  <c r="S21" i="1"/>
  <c r="T21" i="1" s="1"/>
  <c r="Z23" i="1"/>
  <c r="Z17" i="1"/>
  <c r="Z22" i="1"/>
  <c r="S24" i="1"/>
  <c r="T24" i="1" s="1"/>
  <c r="P24" i="1" s="1"/>
  <c r="N24" i="1" s="1"/>
  <c r="Q24" i="1" s="1"/>
  <c r="K24" i="1" s="1"/>
  <c r="L24" i="1" s="1"/>
  <c r="BA22" i="1"/>
  <c r="S25" i="1"/>
  <c r="T25" i="1" s="1"/>
  <c r="Z20" i="1"/>
  <c r="P20" i="1"/>
  <c r="N20" i="1" s="1"/>
  <c r="Q20" i="1" s="1"/>
  <c r="K20" i="1" s="1"/>
  <c r="L20" i="1" s="1"/>
  <c r="U18" i="1"/>
  <c r="Y18" i="1" s="1"/>
  <c r="AB18" i="1"/>
  <c r="AA18" i="1"/>
  <c r="AC18" i="1" l="1"/>
  <c r="BA17" i="1"/>
  <c r="AC20" i="1"/>
  <c r="U21" i="1"/>
  <c r="Y21" i="1" s="1"/>
  <c r="AB21" i="1"/>
  <c r="AA21" i="1"/>
  <c r="U19" i="1"/>
  <c r="Y19" i="1" s="1"/>
  <c r="AB19" i="1"/>
  <c r="AA19" i="1"/>
  <c r="U26" i="1"/>
  <c r="Y26" i="1" s="1"/>
  <c r="AB26" i="1"/>
  <c r="AA26" i="1"/>
  <c r="U23" i="1"/>
  <c r="Y23" i="1" s="1"/>
  <c r="AB23" i="1"/>
  <c r="AA23" i="1"/>
  <c r="U17" i="1"/>
  <c r="Y17" i="1" s="1"/>
  <c r="AB17" i="1"/>
  <c r="AA17" i="1"/>
  <c r="U22" i="1"/>
  <c r="Y22" i="1" s="1"/>
  <c r="AB22" i="1"/>
  <c r="AA22" i="1"/>
  <c r="P21" i="1"/>
  <c r="N21" i="1" s="1"/>
  <c r="Q21" i="1" s="1"/>
  <c r="K21" i="1" s="1"/>
  <c r="L21" i="1" s="1"/>
  <c r="AA24" i="1"/>
  <c r="U24" i="1"/>
  <c r="Y24" i="1" s="1"/>
  <c r="AB24" i="1"/>
  <c r="U25" i="1"/>
  <c r="Y25" i="1" s="1"/>
  <c r="AB25" i="1"/>
  <c r="AA25" i="1"/>
  <c r="P25" i="1"/>
  <c r="N25" i="1" s="1"/>
  <c r="Q25" i="1" s="1"/>
  <c r="K25" i="1" s="1"/>
  <c r="L25" i="1" s="1"/>
  <c r="P22" i="1"/>
  <c r="N22" i="1" s="1"/>
  <c r="Q22" i="1" s="1"/>
  <c r="K22" i="1" s="1"/>
  <c r="L22" i="1" s="1"/>
  <c r="AC22" i="1" l="1"/>
  <c r="AC23" i="1"/>
  <c r="AC21" i="1"/>
  <c r="AC17" i="1"/>
  <c r="AC24" i="1"/>
  <c r="AC25" i="1"/>
  <c r="AC26" i="1"/>
  <c r="AC19" i="1"/>
</calcChain>
</file>

<file path=xl/sharedStrings.xml><?xml version="1.0" encoding="utf-8"?>
<sst xmlns="http://schemas.openxmlformats.org/spreadsheetml/2006/main" count="968" uniqueCount="398">
  <si>
    <t>File opened</t>
  </si>
  <si>
    <t>2019-08-24 16:39:03</t>
  </si>
  <si>
    <t>Console s/n</t>
  </si>
  <si>
    <t>68C-571070</t>
  </si>
  <si>
    <t>Console ver</t>
  </si>
  <si>
    <t>Bluestem v.1.3.17</t>
  </si>
  <si>
    <t>Scripts ver</t>
  </si>
  <si>
    <t>2018.12  1.3.16, Nov 2018</t>
  </si>
  <si>
    <t>Head s/n</t>
  </si>
  <si>
    <t>68H-581070</t>
  </si>
  <si>
    <t>Head ver</t>
  </si>
  <si>
    <t>1.3.1</t>
  </si>
  <si>
    <t>Head cal</t>
  </si>
  <si>
    <t>{"h2oaspan1": "1.00598", "h2obspanconc2": "0", "oxygen": "21", "h2oaspan2": "0", "co2bspan1": "0.992007", "chamberpressurezero": "2.53755", "h2obspan2": "0", "co2aspanconc1": "1002", "co2bspan2": "0", "co2aspan2b": "0.165517", "co2bzero": "0.872422", "ssb_ref": "34205.2", "flowazero": "0.33817", "tbzero": "0.198231", "co2bspan2a": "0.16939", "h2oaspan2b": "0.0647945", "co2bspanconc1": "1002", "h2obzero": "1.0183", "co2aspan2": "0", "flowmeterzero": "0.981454", "co2aspan1": "0.992053", "h2obspan2b": "0.0655711", "h2oazero": "0.998443", "co2aspan2a": "0.166843", "ssa_ref": "37028.5", "h2oaspanconc1": "12.16", "co2azero": "0.867142", "tazero": "0.0966816", "h2oaspan2a": "0.0644093", "co2bspan2b": "0.168036", "h2obspan1": "1.00213", "co2bspanconc2": "0", "co2aspanconc2": "0", "flowbzero": "0.29166", "h2oaspanconc2": "0", "h2obspanconc1": "12.16", "h2obspan2a": "0.065432"}</t>
  </si>
  <si>
    <t>Chamber type</t>
  </si>
  <si>
    <t>6800-01</t>
  </si>
  <si>
    <t>Chamber s/n</t>
  </si>
  <si>
    <t>MPF-551068</t>
  </si>
  <si>
    <t>Chamber rev</t>
  </si>
  <si>
    <t>0</t>
  </si>
  <si>
    <t>Chamber cal</t>
  </si>
  <si>
    <t>Fluorometer</t>
  </si>
  <si>
    <t>Flr. Version</t>
  </si>
  <si>
    <t>16:39:03</t>
  </si>
  <si>
    <t>Stability Definition:	gsw (GasEx): Slp&lt;0.1 Std&lt;1 Per=15	A (GasEx): Slp&lt;0.1 Std&lt;1 Per=15</t>
  </si>
  <si>
    <t>SysConst</t>
  </si>
  <si>
    <t>AvgTime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</si>
  <si>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</si>
  <si>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</si>
  <si>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</si>
  <si>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</si>
  <si>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</si>
  <si>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</si>
  <si>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</si>
  <si>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</si>
  <si>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</si>
  <si>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</si>
  <si>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</si>
  <si>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</si>
  <si>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</si>
  <si>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</si>
  <si>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</si>
  <si>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</si>
  <si>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</si>
  <si>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</si>
  <si>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</si>
  <si>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</si>
  <si>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</si>
  <si>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</si>
  <si>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</si>
  <si>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</si>
  <si>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</si>
  <si>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</si>
  <si>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</si>
  <si>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</si>
  <si>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</si>
  <si>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</si>
  <si>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</si>
  <si>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</si>
  <si>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</si>
  <si>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</si>
  <si>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</si>
  <si>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</si>
  <si>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</si>
  <si>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</si>
  <si>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</si>
  <si>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</si>
  <si>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4.40578 82.1385 390.411 631.009 879.38 1075.48 1264.06 1428.57</t>
  </si>
  <si>
    <t>Fs_true</t>
  </si>
  <si>
    <t>-0.298014 99.4506 402.969 601.121 800.954 1001.02 1200.33 1401.42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</si>
  <si>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</si>
  <si>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</si>
  <si>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</si>
  <si>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</si>
  <si>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</si>
  <si>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</si>
  <si>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</si>
  <si>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</si>
  <si>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</si>
  <si>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</si>
  <si>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</si>
  <si>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</si>
  <si>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</si>
  <si>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</si>
  <si>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</si>
  <si>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</si>
  <si>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</si>
  <si>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</si>
  <si>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</si>
  <si>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</si>
  <si>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</si>
  <si>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</si>
  <si>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</si>
  <si>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</si>
  <si>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newDef_0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</si>
  <si>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</si>
  <si>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</si>
  <si>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</si>
  <si>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</si>
  <si>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</si>
  <si>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</si>
  <si>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</si>
  <si>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</si>
  <si>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</si>
  <si>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</si>
  <si>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</si>
  <si>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</si>
  <si>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</si>
  <si>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</si>
  <si>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</si>
  <si>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</si>
  <si>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</si>
  <si>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</si>
  <si>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</si>
  <si>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</si>
  <si>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</si>
  <si>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</si>
  <si>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</si>
  <si>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</si>
  <si>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</si>
  <si>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</si>
  <si>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</si>
  <si>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</si>
  <si>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</si>
  <si>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</si>
  <si>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</si>
  <si>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</si>
  <si>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</si>
  <si>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</si>
  <si>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</si>
  <si>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</si>
  <si>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</si>
  <si>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</si>
  <si>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</si>
  <si>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</si>
  <si>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</si>
  <si>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</si>
  <si>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</si>
  <si>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</si>
  <si>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</si>
  <si>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</si>
  <si>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</si>
  <si>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</si>
  <si>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</si>
  <si>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</si>
  <si>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</si>
  <si>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</si>
  <si>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</si>
  <si>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</si>
  <si>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</si>
  <si>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</si>
  <si>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</si>
  <si>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</si>
  <si>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</si>
  <si>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</si>
  <si>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</si>
  <si>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</si>
  <si>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</si>
  <si>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</si>
  <si>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</si>
  <si>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</si>
  <si>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</si>
  <si>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</si>
  <si>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</si>
  <si>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</si>
  <si>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</si>
  <si>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</si>
  <si>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</si>
  <si>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</si>
  <si>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</si>
  <si>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</si>
  <si>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</si>
  <si>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</si>
  <si>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</si>
  <si>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</si>
  <si>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</si>
  <si>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</si>
  <si>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</si>
  <si>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</si>
  <si>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</si>
  <si>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</si>
  <si>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</si>
  <si>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</si>
  <si>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</si>
  <si>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</si>
  <si>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</si>
  <si>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</si>
  <si>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</si>
  <si>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</si>
  <si>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</si>
  <si>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</si>
  <si>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</si>
  <si>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</si>
  <si>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</si>
  <si>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</si>
  <si>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</si>
  <si>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</si>
  <si>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</si>
  <si>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</si>
  <si>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</si>
  <si>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</si>
  <si>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</si>
  <si>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</si>
  <si>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</si>
  <si>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</si>
  <si>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</si>
  <si>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</si>
  <si>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</si>
  <si>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</si>
  <si>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</si>
  <si>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</si>
  <si>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</si>
  <si>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</si>
  <si>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</si>
  <si>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</si>
  <si>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</si>
  <si>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</si>
  <si>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</si>
  <si>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</si>
  <si>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</si>
  <si>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</si>
  <si>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</si>
  <si>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</si>
  <si>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</si>
  <si>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</si>
  <si>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</si>
  <si>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</si>
  <si>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</si>
  <si>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</si>
  <si>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</si>
  <si>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</si>
  <si>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</si>
  <si>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</si>
  <si>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</si>
  <si>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</si>
  <si>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</si>
  <si>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</si>
  <si>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</si>
  <si>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</si>
  <si>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</si>
  <si>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</si>
  <si>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</si>
  <si>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</si>
  <si>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</si>
  <si>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</si>
  <si>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</si>
  <si>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</si>
  <si>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</si>
  <si>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</si>
  <si>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</si>
  <si>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</si>
  <si>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</si>
  <si>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</si>
  <si>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</si>
  <si>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</si>
  <si>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</si>
  <si>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</si>
  <si>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</si>
  <si>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</si>
  <si>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</si>
  <si>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</si>
  <si>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</si>
  <si>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</si>
  <si>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</si>
  <si>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</si>
  <si>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</si>
  <si>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</si>
  <si>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</si>
  <si>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</si>
  <si>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</si>
  <si>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</si>
  <si>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</si>
  <si>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</si>
  <si>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</si>
  <si>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</si>
  <si>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</si>
  <si>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</si>
  <si>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</si>
  <si>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</si>
  <si>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</si>
  <si>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</si>
  <si>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</si>
  <si>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</si>
  <si>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</si>
  <si>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</si>
  <si>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</si>
  <si>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</si>
  <si>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</si>
  <si>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</si>
  <si>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</si>
  <si>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</si>
  <si>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</si>
  <si>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</si>
  <si>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</si>
  <si>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</si>
  <si>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</si>
  <si>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</si>
  <si>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</si>
  <si>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</si>
  <si>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</si>
  <si>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</si>
  <si>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</si>
  <si>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</si>
  <si>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</si>
  <si>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</si>
  <si>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</si>
  <si>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</si>
  <si>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</si>
  <si>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</si>
  <si>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</si>
  <si>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</si>
  <si>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</si>
  <si>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</si>
  <si>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</si>
  <si>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</si>
  <si>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</si>
  <si>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</si>
  <si>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</si>
  <si>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</si>
  <si>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</si>
  <si>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</si>
  <si>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</si>
  <si>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</si>
  <si>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</si>
  <si>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</si>
  <si>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</si>
  <si>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</si>
  <si>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</si>
  <si>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</si>
  <si>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</si>
  <si>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</si>
  <si>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</si>
  <si>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</si>
  <si>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</si>
  <si>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</si>
  <si>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</si>
  <si>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</si>
  <si>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</si>
  <si>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</si>
  <si>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</si>
  <si>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</si>
  <si>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20190825 16:48:08</t>
  </si>
  <si>
    <t>16:48:08</t>
  </si>
  <si>
    <t>MPF-1822-20181017-22_01_28</t>
  </si>
  <si>
    <t>DARK-1823-20181017-22_01_30</t>
  </si>
  <si>
    <t>-</t>
  </si>
  <si>
    <t>0: Broadleaf</t>
  </si>
  <si>
    <t>16:47:06</t>
  </si>
  <si>
    <t>1/2</t>
  </si>
  <si>
    <t>5</t>
  </si>
  <si>
    <t>11111111</t>
  </si>
  <si>
    <t>oooooooo</t>
  </si>
  <si>
    <t>off</t>
  </si>
  <si>
    <t>20190825 16:50:08</t>
  </si>
  <si>
    <t>16:50:08</t>
  </si>
  <si>
    <t>MPF-1824-20181017-22_03_29</t>
  </si>
  <si>
    <t>DARK-1825-20181017-22_03_30</t>
  </si>
  <si>
    <t>16:49:38</t>
  </si>
  <si>
    <t>0/2</t>
  </si>
  <si>
    <t>20190825 16:52:09</t>
  </si>
  <si>
    <t>16:52:09</t>
  </si>
  <si>
    <t>MPF-1826-20181017-22_05_29</t>
  </si>
  <si>
    <t>DARK-1827-20181017-22_05_31</t>
  </si>
  <si>
    <t>16:51:25</t>
  </si>
  <si>
    <t>20190825 16:54:09</t>
  </si>
  <si>
    <t>16:54:09</t>
  </si>
  <si>
    <t>MPF-1828-20181017-22_07_30</t>
  </si>
  <si>
    <t>DARK-1829-20181017-22_07_31</t>
  </si>
  <si>
    <t>16:53:12</t>
  </si>
  <si>
    <t>20190825 16:55:55</t>
  </si>
  <si>
    <t>16:55:55</t>
  </si>
  <si>
    <t>MPF-1830-20181017-22_09_16</t>
  </si>
  <si>
    <t>DARK-1831-20181017-22_09_17</t>
  </si>
  <si>
    <t>16:55:16</t>
  </si>
  <si>
    <t>2/2</t>
  </si>
  <si>
    <t>16:58:34</t>
  </si>
  <si>
    <t>20190825 16:59:57</t>
  </si>
  <si>
    <t>16:59:57</t>
  </si>
  <si>
    <t>MPF-1834-20181017-22_13_17</t>
  </si>
  <si>
    <t>DARK-1835-20181017-22_13_19</t>
  </si>
  <si>
    <t>20190825 17:01:03</t>
  </si>
  <si>
    <t>17:01:03</t>
  </si>
  <si>
    <t>MPF-1836-20181017-22_14_23</t>
  </si>
  <si>
    <t>DARK-1837-20181017-22_14_25</t>
  </si>
  <si>
    <t>20190825 17:02:03</t>
  </si>
  <si>
    <t>17:02:03</t>
  </si>
  <si>
    <t>MPF-1838-20181017-22_15_24</t>
  </si>
  <si>
    <t>DARK-1839-20181017-22_15_25</t>
  </si>
  <si>
    <t>17:02:33</t>
  </si>
  <si>
    <t>20190825 17:04:21</t>
  </si>
  <si>
    <t>17:04:21</t>
  </si>
  <si>
    <t>MPF-1840-20181017-22_17_41</t>
  </si>
  <si>
    <t>DARK-1841-20181017-22_17_43</t>
  </si>
  <si>
    <t>17:03:33</t>
  </si>
  <si>
    <t>20190825 17:06:21</t>
  </si>
  <si>
    <t>17:06:21</t>
  </si>
  <si>
    <t>MPF-1842-20181017-22_19_42</t>
  </si>
  <si>
    <t>DARK-1843-20181017-22_19_43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</si>
</sst>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X26"/>
  <sheetViews>
    <sheetView tabSelected="1" topLeftCell="A3" workbookViewId="0">
      <selection activeCell="I28" sqref="I28:K40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27</v>
      </c>
      <c r="D2" t="s">
        <v>28</v>
      </c>
    </row>
    <row r="3" spans="1:232" x14ac:dyDescent="0.25">
      <c r="B3">
        <v>4</v>
      </c>
      <c r="C3">
        <v>21</v>
      </c>
      <c r="D3" t="s">
        <v>15</v>
      </c>
    </row>
    <row r="4" spans="1:232" x14ac:dyDescent="0.25">
      <c r="A4" t="s">
        <v>29</v>
      </c>
      <c r="B4" t="s">
        <v>30</v>
      </c>
    </row>
    <row r="5" spans="1:232" x14ac:dyDescent="0.25">
      <c r="B5">
        <v>2</v>
      </c>
    </row>
    <row r="6" spans="1:232" x14ac:dyDescent="0.25">
      <c r="A6" t="s">
        <v>31</v>
      </c>
      <c r="B6" t="s">
        <v>32</v>
      </c>
      <c r="C6" t="s">
        <v>33</v>
      </c>
      <c r="D6" t="s">
        <v>34</v>
      </c>
      <c r="E6" t="s">
        <v>35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36</v>
      </c>
      <c r="B8" t="s">
        <v>37</v>
      </c>
      <c r="C8" t="s">
        <v>39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47</v>
      </c>
      <c r="K8" t="s">
        <v>48</v>
      </c>
      <c r="L8" t="s">
        <v>49</v>
      </c>
      <c r="M8" t="s">
        <v>50</v>
      </c>
      <c r="N8" t="s">
        <v>51</v>
      </c>
      <c r="O8" t="s">
        <v>52</v>
      </c>
      <c r="P8" t="s">
        <v>53</v>
      </c>
      <c r="Q8" t="s">
        <v>54</v>
      </c>
    </row>
    <row r="9" spans="1:232" x14ac:dyDescent="0.25">
      <c r="B9" t="s">
        <v>38</v>
      </c>
      <c r="C9" t="s">
        <v>40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55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61</v>
      </c>
      <c r="B12" t="s">
        <v>62</v>
      </c>
      <c r="C12" t="s">
        <v>63</v>
      </c>
      <c r="D12" t="s">
        <v>64</v>
      </c>
      <c r="E12" t="s">
        <v>65</v>
      </c>
      <c r="F12" t="s">
        <v>66</v>
      </c>
      <c r="G12" t="s">
        <v>68</v>
      </c>
      <c r="H12" t="s">
        <v>70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67</v>
      </c>
      <c r="G13" t="s">
        <v>69</v>
      </c>
      <c r="H13">
        <v>2</v>
      </c>
    </row>
    <row r="14" spans="1:232" x14ac:dyDescent="0.25">
      <c r="A14" t="s">
        <v>71</v>
      </c>
      <c r="B14" t="s">
        <v>71</v>
      </c>
      <c r="C14" t="s">
        <v>71</v>
      </c>
      <c r="D14" t="s">
        <v>71</v>
      </c>
      <c r="E14" t="s">
        <v>71</v>
      </c>
      <c r="F14" t="s">
        <v>72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73</v>
      </c>
      <c r="O14" t="s">
        <v>73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t="s">
        <v>73</v>
      </c>
      <c r="W14" t="s">
        <v>73</v>
      </c>
      <c r="X14" t="s">
        <v>73</v>
      </c>
      <c r="Y14" t="s">
        <v>73</v>
      </c>
      <c r="Z14" t="s">
        <v>73</v>
      </c>
      <c r="AA14" t="s">
        <v>73</v>
      </c>
      <c r="AB14" t="s">
        <v>73</v>
      </c>
      <c r="AC14" t="s">
        <v>73</v>
      </c>
      <c r="AD14" t="s">
        <v>73</v>
      </c>
      <c r="AE14" t="s">
        <v>73</v>
      </c>
      <c r="AF14" t="s">
        <v>73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75</v>
      </c>
      <c r="AM14" t="s">
        <v>75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75</v>
      </c>
      <c r="AT14" t="s">
        <v>75</v>
      </c>
      <c r="AU14" t="s">
        <v>75</v>
      </c>
      <c r="AV14" t="s">
        <v>75</v>
      </c>
      <c r="AW14" t="s">
        <v>75</v>
      </c>
      <c r="AX14" t="s">
        <v>75</v>
      </c>
      <c r="AY14" t="s">
        <v>75</v>
      </c>
      <c r="AZ14" t="s">
        <v>75</v>
      </c>
      <c r="BA14" t="s">
        <v>75</v>
      </c>
      <c r="BB14" t="s">
        <v>75</v>
      </c>
      <c r="BC14" t="s">
        <v>75</v>
      </c>
      <c r="BD14" t="s">
        <v>75</v>
      </c>
      <c r="BE14" t="s">
        <v>75</v>
      </c>
      <c r="BF14" t="s">
        <v>75</v>
      </c>
      <c r="BG14" t="s">
        <v>75</v>
      </c>
      <c r="BH14" t="s">
        <v>75</v>
      </c>
      <c r="BI14" t="s">
        <v>75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76</v>
      </c>
      <c r="BR14" t="s">
        <v>77</v>
      </c>
      <c r="BS14" t="s">
        <v>77</v>
      </c>
      <c r="BT14" t="s">
        <v>77</v>
      </c>
      <c r="BU14" t="s">
        <v>77</v>
      </c>
      <c r="BV14" t="s">
        <v>77</v>
      </c>
      <c r="BW14" t="s">
        <v>77</v>
      </c>
      <c r="BX14" t="s">
        <v>77</v>
      </c>
      <c r="BY14" t="s">
        <v>77</v>
      </c>
      <c r="BZ14" t="s">
        <v>77</v>
      </c>
      <c r="CA14" t="s">
        <v>77</v>
      </c>
      <c r="CB14" t="s">
        <v>78</v>
      </c>
      <c r="CC14" t="s">
        <v>78</v>
      </c>
      <c r="CD14" t="s">
        <v>78</v>
      </c>
      <c r="CE14" t="s">
        <v>78</v>
      </c>
      <c r="CF14" t="s">
        <v>29</v>
      </c>
      <c r="CG14" t="s">
        <v>29</v>
      </c>
      <c r="CH14" t="s">
        <v>29</v>
      </c>
      <c r="CI14" t="s">
        <v>79</v>
      </c>
      <c r="CJ14" t="s">
        <v>79</v>
      </c>
      <c r="CK14" t="s">
        <v>79</v>
      </c>
      <c r="CL14" t="s">
        <v>79</v>
      </c>
      <c r="CM14" t="s">
        <v>79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80</v>
      </c>
      <c r="CZ14" t="s">
        <v>80</v>
      </c>
      <c r="DA14" t="s">
        <v>80</v>
      </c>
      <c r="DB14" t="s">
        <v>80</v>
      </c>
      <c r="DC14" t="s">
        <v>80</v>
      </c>
      <c r="DD14" t="s">
        <v>80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80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82</v>
      </c>
      <c r="EC14" t="s">
        <v>82</v>
      </c>
      <c r="ED14" t="s">
        <v>82</v>
      </c>
      <c r="EE14" t="s">
        <v>82</v>
      </c>
      <c r="EF14" t="s">
        <v>82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84</v>
      </c>
      <c r="EQ14" t="s">
        <v>84</v>
      </c>
      <c r="ER14" t="s">
        <v>84</v>
      </c>
      <c r="ES14" t="s">
        <v>84</v>
      </c>
      <c r="ET14" t="s">
        <v>84</v>
      </c>
      <c r="EU14" t="s">
        <v>84</v>
      </c>
      <c r="EV14" t="s">
        <v>84</v>
      </c>
      <c r="EW14" t="s">
        <v>84</v>
      </c>
      <c r="EX14" t="s">
        <v>84</v>
      </c>
      <c r="EY14" t="s">
        <v>84</v>
      </c>
      <c r="EZ14" t="s">
        <v>84</v>
      </c>
      <c r="FA14" t="s">
        <v>85</v>
      </c>
      <c r="FB14" t="s">
        <v>85</v>
      </c>
      <c r="FC14" t="s">
        <v>85</v>
      </c>
      <c r="FD14" t="s">
        <v>85</v>
      </c>
      <c r="FE14" t="s">
        <v>85</v>
      </c>
      <c r="FF14" t="s">
        <v>85</v>
      </c>
      <c r="FG14" t="s">
        <v>85</v>
      </c>
      <c r="FH14" t="s">
        <v>85</v>
      </c>
      <c r="FI14" t="s">
        <v>85</v>
      </c>
      <c r="FJ14" t="s">
        <v>85</v>
      </c>
      <c r="FK14" t="s">
        <v>85</v>
      </c>
      <c r="FL14" t="s">
        <v>85</v>
      </c>
      <c r="FM14" t="s">
        <v>85</v>
      </c>
      <c r="FN14" t="s">
        <v>85</v>
      </c>
      <c r="FO14" t="s">
        <v>85</v>
      </c>
      <c r="FP14" t="s">
        <v>85</v>
      </c>
      <c r="FQ14" t="s">
        <v>85</v>
      </c>
      <c r="FR14" t="s">
        <v>85</v>
      </c>
      <c r="FS14" t="s">
        <v>86</v>
      </c>
      <c r="FT14" t="s">
        <v>86</v>
      </c>
      <c r="FU14" t="s">
        <v>86</v>
      </c>
      <c r="FV14" t="s">
        <v>86</v>
      </c>
      <c r="FW14" t="s">
        <v>86</v>
      </c>
      <c r="FX14" t="s">
        <v>86</v>
      </c>
      <c r="FY14" t="s">
        <v>86</v>
      </c>
      <c r="FZ14" t="s">
        <v>86</v>
      </c>
      <c r="GA14" t="s">
        <v>86</v>
      </c>
      <c r="GB14" t="s">
        <v>86</v>
      </c>
      <c r="GC14" t="s">
        <v>86</v>
      </c>
      <c r="GD14" t="s">
        <v>86</v>
      </c>
      <c r="GE14" t="s">
        <v>86</v>
      </c>
      <c r="GF14" t="s">
        <v>86</v>
      </c>
      <c r="GG14" t="s">
        <v>86</v>
      </c>
      <c r="GH14" t="s">
        <v>86</v>
      </c>
      <c r="GI14" t="s">
        <v>86</v>
      </c>
      <c r="GJ14" t="s">
        <v>86</v>
      </c>
      <c r="GK14" t="s">
        <v>86</v>
      </c>
      <c r="GL14" t="s">
        <v>87</v>
      </c>
      <c r="GM14" t="s">
        <v>87</v>
      </c>
      <c r="GN14" t="s">
        <v>87</v>
      </c>
      <c r="GO14" t="s">
        <v>87</v>
      </c>
      <c r="GP14" t="s">
        <v>87</v>
      </c>
      <c r="GQ14" t="s">
        <v>87</v>
      </c>
      <c r="GR14" t="s">
        <v>87</v>
      </c>
      <c r="GS14" t="s">
        <v>87</v>
      </c>
      <c r="GT14" t="s">
        <v>87</v>
      </c>
      <c r="GU14" t="s">
        <v>87</v>
      </c>
      <c r="GV14" t="s">
        <v>87</v>
      </c>
      <c r="GW14" t="s">
        <v>87</v>
      </c>
      <c r="GX14" t="s">
        <v>87</v>
      </c>
      <c r="GY14" t="s">
        <v>87</v>
      </c>
      <c r="GZ14" t="s">
        <v>87</v>
      </c>
      <c r="HA14" t="s">
        <v>87</v>
      </c>
      <c r="HB14" t="s">
        <v>87</v>
      </c>
      <c r="HC14" t="s">
        <v>87</v>
      </c>
      <c r="HD14" t="s">
        <v>87</v>
      </c>
      <c r="HE14" t="s">
        <v>88</v>
      </c>
      <c r="HF14" t="s">
        <v>88</v>
      </c>
      <c r="HG14" t="s">
        <v>88</v>
      </c>
      <c r="HH14" t="s">
        <v>88</v>
      </c>
      <c r="HI14" t="s">
        <v>88</v>
      </c>
      <c r="HJ14" t="s">
        <v>88</v>
      </c>
      <c r="HK14" t="s">
        <v>88</v>
      </c>
      <c r="HL14" t="s">
        <v>88</v>
      </c>
      <c r="HM14" t="s">
        <v>88</v>
      </c>
      <c r="HN14" t="s">
        <v>88</v>
      </c>
      <c r="HO14" t="s">
        <v>88</v>
      </c>
      <c r="HP14" t="s">
        <v>88</v>
      </c>
      <c r="HQ14" t="s">
        <v>88</v>
      </c>
      <c r="HR14" t="s">
        <v>88</v>
      </c>
      <c r="HS14" t="s">
        <v>88</v>
      </c>
      <c r="HT14" t="s">
        <v>88</v>
      </c>
      <c r="HU14" t="s">
        <v>88</v>
      </c>
      <c r="HV14" t="s">
        <v>88</v>
      </c>
      <c r="HW14" t="s">
        <v>88</v>
      </c>
      <c r="HX14" t="s">
        <v>88</v>
      </c>
    </row>
    <row r="15" spans="1:232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74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149</v>
      </c>
      <c r="BS15" t="s">
        <v>157</v>
      </c>
      <c r="BT15" t="s">
        <v>126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95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90</v>
      </c>
      <c r="EH15" t="s">
        <v>93</v>
      </c>
      <c r="EI15" t="s">
        <v>221</v>
      </c>
      <c r="EJ15" t="s">
        <v>222</v>
      </c>
      <c r="EK15" t="s">
        <v>223</v>
      </c>
      <c r="EL15" t="s">
        <v>224</v>
      </c>
      <c r="EM15" t="s">
        <v>225</v>
      </c>
      <c r="EN15" t="s">
        <v>226</v>
      </c>
      <c r="EO15" t="s">
        <v>227</v>
      </c>
      <c r="EP15" t="s">
        <v>228</v>
      </c>
      <c r="EQ15" t="s">
        <v>229</v>
      </c>
      <c r="ER15" t="s">
        <v>230</v>
      </c>
      <c r="ES15" t="s">
        <v>231</v>
      </c>
      <c r="ET15" t="s">
        <v>232</v>
      </c>
      <c r="EU15" t="s">
        <v>233</v>
      </c>
      <c r="EV15" t="s">
        <v>234</v>
      </c>
      <c r="EW15" t="s">
        <v>235</v>
      </c>
      <c r="EX15" t="s">
        <v>236</v>
      </c>
      <c r="EY15" t="s">
        <v>237</v>
      </c>
      <c r="EZ15" t="s">
        <v>238</v>
      </c>
      <c r="FA15" t="s">
        <v>239</v>
      </c>
      <c r="FB15" t="s">
        <v>240</v>
      </c>
      <c r="FC15" t="s">
        <v>241</v>
      </c>
      <c r="FD15" t="s">
        <v>242</v>
      </c>
      <c r="FE15" t="s">
        <v>243</v>
      </c>
      <c r="FF15" t="s">
        <v>244</v>
      </c>
      <c r="FG15" t="s">
        <v>245</v>
      </c>
      <c r="FH15" t="s">
        <v>246</v>
      </c>
      <c r="FI15" t="s">
        <v>247</v>
      </c>
      <c r="FJ15" t="s">
        <v>248</v>
      </c>
      <c r="FK15" t="s">
        <v>249</v>
      </c>
      <c r="FL15" t="s">
        <v>250</v>
      </c>
      <c r="FM15" t="s">
        <v>251</v>
      </c>
      <c r="FN15" t="s">
        <v>252</v>
      </c>
      <c r="FO15" t="s">
        <v>253</v>
      </c>
      <c r="FP15" t="s">
        <v>254</v>
      </c>
      <c r="FQ15" t="s">
        <v>255</v>
      </c>
      <c r="FR15" t="s">
        <v>256</v>
      </c>
      <c r="FS15" t="s">
        <v>257</v>
      </c>
      <c r="FT15" t="s">
        <v>258</v>
      </c>
      <c r="FU15" t="s">
        <v>259</v>
      </c>
      <c r="FV15" t="s">
        <v>260</v>
      </c>
      <c r="FW15" t="s">
        <v>261</v>
      </c>
      <c r="FX15" t="s">
        <v>262</v>
      </c>
      <c r="FY15" t="s">
        <v>263</v>
      </c>
      <c r="FZ15" t="s">
        <v>264</v>
      </c>
      <c r="GA15" t="s">
        <v>265</v>
      </c>
      <c r="GB15" t="s">
        <v>266</v>
      </c>
      <c r="GC15" t="s">
        <v>267</v>
      </c>
      <c r="GD15" t="s">
        <v>268</v>
      </c>
      <c r="GE15" t="s">
        <v>269</v>
      </c>
      <c r="GF15" t="s">
        <v>270</v>
      </c>
      <c r="GG15" t="s">
        <v>271</v>
      </c>
      <c r="GH15" t="s">
        <v>272</v>
      </c>
      <c r="GI15" t="s">
        <v>273</v>
      </c>
      <c r="GJ15" t="s">
        <v>274</v>
      </c>
      <c r="GK15" t="s">
        <v>275</v>
      </c>
      <c r="GL15" t="s">
        <v>276</v>
      </c>
      <c r="GM15" t="s">
        <v>277</v>
      </c>
      <c r="GN15" t="s">
        <v>278</v>
      </c>
      <c r="GO15" t="s">
        <v>279</v>
      </c>
      <c r="GP15" t="s">
        <v>280</v>
      </c>
      <c r="GQ15" t="s">
        <v>281</v>
      </c>
      <c r="GR15" t="s">
        <v>282</v>
      </c>
      <c r="GS15" t="s">
        <v>283</v>
      </c>
      <c r="GT15" t="s">
        <v>284</v>
      </c>
      <c r="GU15" t="s">
        <v>285</v>
      </c>
      <c r="GV15" t="s">
        <v>286</v>
      </c>
      <c r="GW15" t="s">
        <v>287</v>
      </c>
      <c r="GX15" t="s">
        <v>288</v>
      </c>
      <c r="GY15" t="s">
        <v>289</v>
      </c>
      <c r="GZ15" t="s">
        <v>290</v>
      </c>
      <c r="HA15" t="s">
        <v>291</v>
      </c>
      <c r="HB15" t="s">
        <v>292</v>
      </c>
      <c r="HC15" t="s">
        <v>293</v>
      </c>
      <c r="HD15" t="s">
        <v>294</v>
      </c>
      <c r="HE15" t="s">
        <v>295</v>
      </c>
      <c r="HF15" t="s">
        <v>296</v>
      </c>
      <c r="HG15" t="s">
        <v>297</v>
      </c>
      <c r="HH15" t="s">
        <v>298</v>
      </c>
      <c r="HI15" t="s">
        <v>299</v>
      </c>
      <c r="HJ15" t="s">
        <v>300</v>
      </c>
      <c r="HK15" t="s">
        <v>301</v>
      </c>
      <c r="HL15" t="s">
        <v>302</v>
      </c>
      <c r="HM15" t="s">
        <v>303</v>
      </c>
      <c r="HN15" t="s">
        <v>304</v>
      </c>
      <c r="HO15" t="s">
        <v>305</v>
      </c>
      <c r="HP15" t="s">
        <v>306</v>
      </c>
      <c r="HQ15" t="s">
        <v>307</v>
      </c>
      <c r="HR15" t="s">
        <v>308</v>
      </c>
      <c r="HS15" t="s">
        <v>309</v>
      </c>
      <c r="HT15" t="s">
        <v>310</v>
      </c>
      <c r="HU15" t="s">
        <v>311</v>
      </c>
      <c r="HV15" t="s">
        <v>312</v>
      </c>
      <c r="HW15" t="s">
        <v>313</v>
      </c>
      <c r="HX15" t="s">
        <v>314</v>
      </c>
    </row>
    <row r="16" spans="1:232" x14ac:dyDescent="0.25">
      <c r="B16" t="s">
        <v>315</v>
      </c>
      <c r="C16" t="s">
        <v>315</v>
      </c>
      <c r="G16" t="s">
        <v>315</v>
      </c>
      <c r="H16" t="s">
        <v>316</v>
      </c>
      <c r="I16" t="s">
        <v>317</v>
      </c>
      <c r="J16" t="s">
        <v>318</v>
      </c>
      <c r="K16" t="s">
        <v>318</v>
      </c>
      <c r="L16" t="s">
        <v>177</v>
      </c>
      <c r="M16" t="s">
        <v>177</v>
      </c>
      <c r="N16" t="s">
        <v>316</v>
      </c>
      <c r="O16" t="s">
        <v>316</v>
      </c>
      <c r="P16" t="s">
        <v>316</v>
      </c>
      <c r="Q16" t="s">
        <v>316</v>
      </c>
      <c r="R16" t="s">
        <v>319</v>
      </c>
      <c r="S16" t="s">
        <v>320</v>
      </c>
      <c r="T16" t="s">
        <v>320</v>
      </c>
      <c r="U16" t="s">
        <v>321</v>
      </c>
      <c r="V16" t="s">
        <v>322</v>
      </c>
      <c r="W16" t="s">
        <v>321</v>
      </c>
      <c r="X16" t="s">
        <v>321</v>
      </c>
      <c r="Y16" t="s">
        <v>321</v>
      </c>
      <c r="Z16" t="s">
        <v>319</v>
      </c>
      <c r="AA16" t="s">
        <v>319</v>
      </c>
      <c r="AB16" t="s">
        <v>319</v>
      </c>
      <c r="AC16" t="s">
        <v>319</v>
      </c>
      <c r="AG16" t="s">
        <v>323</v>
      </c>
      <c r="AH16" t="s">
        <v>322</v>
      </c>
      <c r="AJ16" t="s">
        <v>322</v>
      </c>
      <c r="AK16" t="s">
        <v>323</v>
      </c>
      <c r="AQ16" t="s">
        <v>317</v>
      </c>
      <c r="AW16" t="s">
        <v>317</v>
      </c>
      <c r="AX16" t="s">
        <v>317</v>
      </c>
      <c r="AY16" t="s">
        <v>317</v>
      </c>
      <c r="BA16" t="s">
        <v>324</v>
      </c>
      <c r="BK16" t="s">
        <v>325</v>
      </c>
      <c r="BL16" t="s">
        <v>325</v>
      </c>
      <c r="BM16" t="s">
        <v>325</v>
      </c>
      <c r="BN16" t="s">
        <v>317</v>
      </c>
      <c r="BP16" t="s">
        <v>326</v>
      </c>
      <c r="BS16" t="s">
        <v>325</v>
      </c>
      <c r="BX16" t="s">
        <v>315</v>
      </c>
      <c r="BY16" t="s">
        <v>315</v>
      </c>
      <c r="BZ16" t="s">
        <v>315</v>
      </c>
      <c r="CA16" t="s">
        <v>315</v>
      </c>
      <c r="CB16" t="s">
        <v>317</v>
      </c>
      <c r="CC16" t="s">
        <v>317</v>
      </c>
      <c r="CE16" t="s">
        <v>327</v>
      </c>
      <c r="CF16" t="s">
        <v>328</v>
      </c>
      <c r="CI16" t="s">
        <v>315</v>
      </c>
      <c r="CJ16" t="s">
        <v>318</v>
      </c>
      <c r="CK16" t="s">
        <v>318</v>
      </c>
      <c r="CL16" t="s">
        <v>329</v>
      </c>
      <c r="CM16" t="s">
        <v>329</v>
      </c>
      <c r="CN16" t="s">
        <v>323</v>
      </c>
      <c r="CO16" t="s">
        <v>321</v>
      </c>
      <c r="CP16" t="s">
        <v>321</v>
      </c>
      <c r="CQ16" t="s">
        <v>320</v>
      </c>
      <c r="CR16" t="s">
        <v>320</v>
      </c>
      <c r="CS16" t="s">
        <v>320</v>
      </c>
      <c r="CT16" t="s">
        <v>320</v>
      </c>
      <c r="CU16" t="s">
        <v>320</v>
      </c>
      <c r="CV16" t="s">
        <v>330</v>
      </c>
      <c r="CW16" t="s">
        <v>317</v>
      </c>
      <c r="CX16" t="s">
        <v>317</v>
      </c>
      <c r="CY16" t="s">
        <v>318</v>
      </c>
      <c r="CZ16" t="s">
        <v>318</v>
      </c>
      <c r="DA16" t="s">
        <v>318</v>
      </c>
      <c r="DB16" t="s">
        <v>329</v>
      </c>
      <c r="DC16" t="s">
        <v>318</v>
      </c>
      <c r="DD16" t="s">
        <v>318</v>
      </c>
      <c r="DE16" t="s">
        <v>329</v>
      </c>
      <c r="DF16" t="s">
        <v>329</v>
      </c>
      <c r="DG16" t="s">
        <v>321</v>
      </c>
      <c r="DH16" t="s">
        <v>321</v>
      </c>
      <c r="DI16" t="s">
        <v>320</v>
      </c>
      <c r="DJ16" t="s">
        <v>320</v>
      </c>
      <c r="DK16" t="s">
        <v>317</v>
      </c>
      <c r="DP16" t="s">
        <v>317</v>
      </c>
      <c r="DS16" t="s">
        <v>320</v>
      </c>
      <c r="DT16" t="s">
        <v>320</v>
      </c>
      <c r="DU16" t="s">
        <v>320</v>
      </c>
      <c r="DV16" t="s">
        <v>320</v>
      </c>
      <c r="DW16" t="s">
        <v>320</v>
      </c>
      <c r="DX16" t="s">
        <v>317</v>
      </c>
      <c r="DY16" t="s">
        <v>317</v>
      </c>
      <c r="DZ16" t="s">
        <v>317</v>
      </c>
      <c r="EA16" t="s">
        <v>315</v>
      </c>
      <c r="EC16" t="s">
        <v>331</v>
      </c>
      <c r="ED16" t="s">
        <v>331</v>
      </c>
      <c r="EF16" t="s">
        <v>315</v>
      </c>
      <c r="EG16" t="s">
        <v>332</v>
      </c>
      <c r="EJ16" t="s">
        <v>333</v>
      </c>
      <c r="EK16" t="s">
        <v>334</v>
      </c>
      <c r="EL16" t="s">
        <v>333</v>
      </c>
      <c r="EM16" t="s">
        <v>334</v>
      </c>
      <c r="EN16" t="s">
        <v>322</v>
      </c>
      <c r="EO16" t="s">
        <v>322</v>
      </c>
      <c r="EP16" t="s">
        <v>317</v>
      </c>
      <c r="EQ16" t="s">
        <v>335</v>
      </c>
      <c r="ER16" t="s">
        <v>317</v>
      </c>
      <c r="ET16" t="s">
        <v>316</v>
      </c>
      <c r="EU16" t="s">
        <v>336</v>
      </c>
      <c r="EV16" t="s">
        <v>316</v>
      </c>
      <c r="FA16" t="s">
        <v>337</v>
      </c>
      <c r="FB16" t="s">
        <v>337</v>
      </c>
      <c r="FO16" t="s">
        <v>337</v>
      </c>
      <c r="FP16" t="s">
        <v>337</v>
      </c>
      <c r="FQ16" t="s">
        <v>338</v>
      </c>
      <c r="FR16" t="s">
        <v>338</v>
      </c>
      <c r="FS16" t="s">
        <v>320</v>
      </c>
      <c r="FT16" t="s">
        <v>320</v>
      </c>
      <c r="FU16" t="s">
        <v>322</v>
      </c>
      <c r="FV16" t="s">
        <v>320</v>
      </c>
      <c r="FW16" t="s">
        <v>329</v>
      </c>
      <c r="FX16" t="s">
        <v>322</v>
      </c>
      <c r="FY16" t="s">
        <v>322</v>
      </c>
      <c r="GA16" t="s">
        <v>337</v>
      </c>
      <c r="GB16" t="s">
        <v>337</v>
      </c>
      <c r="GC16" t="s">
        <v>337</v>
      </c>
      <c r="GD16" t="s">
        <v>337</v>
      </c>
      <c r="GE16" t="s">
        <v>337</v>
      </c>
      <c r="GF16" t="s">
        <v>337</v>
      </c>
      <c r="GG16" t="s">
        <v>337</v>
      </c>
      <c r="GH16" t="s">
        <v>339</v>
      </c>
      <c r="GI16" t="s">
        <v>339</v>
      </c>
      <c r="GJ16" t="s">
        <v>339</v>
      </c>
      <c r="GK16" t="s">
        <v>340</v>
      </c>
      <c r="GL16" t="s">
        <v>337</v>
      </c>
      <c r="GM16" t="s">
        <v>337</v>
      </c>
      <c r="GN16" t="s">
        <v>337</v>
      </c>
      <c r="GO16" t="s">
        <v>337</v>
      </c>
      <c r="GP16" t="s">
        <v>337</v>
      </c>
      <c r="GQ16" t="s">
        <v>337</v>
      </c>
      <c r="GR16" t="s">
        <v>337</v>
      </c>
      <c r="GS16" t="s">
        <v>337</v>
      </c>
      <c r="GT16" t="s">
        <v>337</v>
      </c>
      <c r="GU16" t="s">
        <v>337</v>
      </c>
      <c r="GV16" t="s">
        <v>337</v>
      </c>
      <c r="GW16" t="s">
        <v>337</v>
      </c>
      <c r="HD16" t="s">
        <v>337</v>
      </c>
      <c r="HE16" t="s">
        <v>322</v>
      </c>
      <c r="HF16" t="s">
        <v>322</v>
      </c>
      <c r="HG16" t="s">
        <v>333</v>
      </c>
      <c r="HH16" t="s">
        <v>334</v>
      </c>
      <c r="HJ16" t="s">
        <v>323</v>
      </c>
      <c r="HK16" t="s">
        <v>323</v>
      </c>
      <c r="HL16" t="s">
        <v>320</v>
      </c>
      <c r="HM16" t="s">
        <v>320</v>
      </c>
      <c r="HN16" t="s">
        <v>320</v>
      </c>
      <c r="HO16" t="s">
        <v>320</v>
      </c>
      <c r="HP16" t="s">
        <v>320</v>
      </c>
      <c r="HQ16" t="s">
        <v>322</v>
      </c>
      <c r="HR16" t="s">
        <v>322</v>
      </c>
      <c r="HS16" t="s">
        <v>322</v>
      </c>
      <c r="HT16" t="s">
        <v>320</v>
      </c>
      <c r="HU16" t="s">
        <v>318</v>
      </c>
      <c r="HV16" t="s">
        <v>329</v>
      </c>
      <c r="HW16" t="s">
        <v>322</v>
      </c>
      <c r="HX16" t="s">
        <v>322</v>
      </c>
    </row>
    <row r="17" spans="1:232" x14ac:dyDescent="0.25">
      <c r="A17">
        <v>1</v>
      </c>
      <c r="B17">
        <v>1566769688.0999999</v>
      </c>
      <c r="C17">
        <v>0</v>
      </c>
      <c r="D17" t="s">
        <v>341</v>
      </c>
      <c r="E17" t="s">
        <v>342</v>
      </c>
      <c r="G17">
        <v>1566769688.0999999</v>
      </c>
      <c r="H17">
        <f t="shared" ref="H17:H26" si="0">CN17*AI17*(CL17-CM17)/(100*CF17*(1000-AI17*CL17))</f>
        <v>2.7315576751474183E-3</v>
      </c>
      <c r="I17">
        <f t="shared" ref="I17:I26" si="1">CN17*AI17*(CK17-CJ17*(1000-AI17*CM17)/(1000-AI17*CL17))/(100*CF17)</f>
        <v>26.731866216908571</v>
      </c>
      <c r="J17">
        <f t="shared" ref="J17:J26" si="2">CJ17 - IF(AI17&gt;1, I17*CF17*100/(AK17*CV17), 0)</f>
        <v>366.72800000000001</v>
      </c>
      <c r="K17">
        <f t="shared" ref="K17:K26" si="3">((Q17-H17/2)*J17-I17)/(Q17+H17/2)</f>
        <v>61.379381159783463</v>
      </c>
      <c r="L17">
        <f t="shared" ref="L17:L26" si="4">K17*(CO17+CP17)/1000</f>
        <v>6.1198092247177556</v>
      </c>
      <c r="M17">
        <f t="shared" ref="M17:M26" si="5">(CJ17 - IF(AI17&gt;1, I17*CF17*100/(AK17*CV17), 0))*(CO17+CP17)/1000</f>
        <v>36.564483951376005</v>
      </c>
      <c r="N17">
        <f t="shared" ref="N17:N26" si="6">2/((1/P17-1/O17)+SIGN(P17)*SQRT((1/P17-1/O17)*(1/P17-1/O17) + 4*CG17/((CG17+1)*(CG17+1))*(2*1/P17*1/O17-1/O17*1/O17)))</f>
        <v>0.14759052620493146</v>
      </c>
      <c r="O17">
        <f t="shared" ref="O17:O26" si="7">AF17+AE17*CF17+AD17*CF17*CF17</f>
        <v>2.2506954259505814</v>
      </c>
      <c r="P17">
        <f t="shared" ref="P17:P26" si="8">H17*(1000-(1000*0.61365*EXP(17.502*T17/(240.97+T17))/(CO17+CP17)+CL17)/2)/(1000*0.61365*EXP(17.502*T17/(240.97+T17))/(CO17+CP17)-CL17)</f>
        <v>0.14241685297252174</v>
      </c>
      <c r="Q17">
        <f t="shared" ref="Q17:Q26" si="9">1/((CG17+1)/(N17/1.6)+1/(O17/1.37)) + CG17/((CG17+1)/(N17/1.6) + CG17/(O17/1.37))</f>
        <v>8.9460257989900954E-2</v>
      </c>
      <c r="R17">
        <f t="shared" ref="R17:R26" si="10">(CC17*CE17)</f>
        <v>321.47286689831537</v>
      </c>
      <c r="S17">
        <f t="shared" ref="S17:S26" si="11">(CQ17+(R17+2*0.95*0.0000000567*(((CQ17+$B$7)+273)^4-(CQ17+273)^4)-44100*H17)/(1.84*29.3*O17+8*0.95*0.0000000567*(CQ17+273)^3))</f>
        <v>26.286584650452959</v>
      </c>
      <c r="T17">
        <f t="shared" ref="T17:T26" si="12">($C$7*CR17+$D$7*CS17+$E$7*S17)</f>
        <v>26.997499999999999</v>
      </c>
      <c r="U17">
        <f t="shared" ref="U17:U26" si="13">0.61365*EXP(17.502*T17/(240.97+T17))</f>
        <v>3.5786341941844046</v>
      </c>
      <c r="V17">
        <f t="shared" ref="V17:V26" si="14">(W17/X17*100)</f>
        <v>54.741514457433226</v>
      </c>
      <c r="W17">
        <f t="shared" ref="W17:W26" si="15">CL17*(CO17+CP17)/1000</f>
        <v>1.7170834331314</v>
      </c>
      <c r="X17">
        <f t="shared" ref="X17:X26" si="16">0.61365*EXP(17.502*CQ17/(240.97+CQ17))</f>
        <v>3.1367115984096436</v>
      </c>
      <c r="Y17">
        <f t="shared" ref="Y17:Y26" si="17">(U17-CL17*(CO17+CP17)/1000)</f>
        <v>1.8615507610530047</v>
      </c>
      <c r="Z17">
        <f t="shared" ref="Z17:Z26" si="18">(-H17*44100)</f>
        <v>-120.46169347400115</v>
      </c>
      <c r="AA17">
        <f t="shared" ref="AA17:AA26" si="19">2*29.3*O17*0.92*(CQ17-T17)</f>
        <v>-270.04103900946325</v>
      </c>
      <c r="AB17">
        <f t="shared" ref="AB17:AB26" si="20">2*0.95*0.0000000567*(((CQ17+$B$7)+273)^4-(T17+273)^4)</f>
        <v>-25.605988092046505</v>
      </c>
      <c r="AC17">
        <f t="shared" ref="AC17:AC26" si="21">R17+AB17+Z17+AA17</f>
        <v>-94.635853677195541</v>
      </c>
      <c r="AD17">
        <v>-4.1202471809252898E-2</v>
      </c>
      <c r="AE17">
        <v>4.6253384140662601E-2</v>
      </c>
      <c r="AF17">
        <v>3.4564641062397099</v>
      </c>
      <c r="AG17">
        <v>0</v>
      </c>
      <c r="AH17">
        <v>0</v>
      </c>
      <c r="AI17">
        <f t="shared" ref="AI17:AI26" si="22">IF(AG17*$H$13&gt;=AK17,1,(AK17/(AK17-AG17*$H$13)))</f>
        <v>1</v>
      </c>
      <c r="AJ17">
        <f t="shared" ref="AJ17:AJ26" si="23">(AI17-1)*100</f>
        <v>0</v>
      </c>
      <c r="AK17">
        <f t="shared" ref="AK17:AK26" si="24">MAX(0,($B$13+$C$13*CV17)/(1+$D$13*CV17)*CO17/(CQ17+273)*$E$13)</f>
        <v>52938.047905008738</v>
      </c>
      <c r="AL17">
        <v>0</v>
      </c>
      <c r="AM17">
        <v>560.67588235294102</v>
      </c>
      <c r="AN17">
        <v>2927.61</v>
      </c>
      <c r="AO17">
        <f t="shared" ref="AO17:AO26" si="25">AN17-AM17</f>
        <v>2366.9341176470589</v>
      </c>
      <c r="AP17">
        <f t="shared" ref="AP17:AP26" si="26">AO17/AN17</f>
        <v>0.80848682633515356</v>
      </c>
      <c r="AQ17">
        <v>-1.0916802797921701</v>
      </c>
      <c r="AR17" t="s">
        <v>343</v>
      </c>
      <c r="AS17">
        <v>919.57729411764706</v>
      </c>
      <c r="AT17">
        <v>1118.67</v>
      </c>
      <c r="AU17">
        <f t="shared" ref="AU17:AU26" si="27">1-AS17/AT17</f>
        <v>0.17797268710375092</v>
      </c>
      <c r="AV17">
        <v>0.5</v>
      </c>
      <c r="AW17">
        <f t="shared" ref="AW17:AW26" si="28">CC17</f>
        <v>1681.3656004251054</v>
      </c>
      <c r="AX17">
        <f t="shared" ref="AX17:AX26" si="29">I17</f>
        <v>26.731866216908571</v>
      </c>
      <c r="AY17">
        <f t="shared" ref="AY17:AY26" si="30">AU17*AV17*AW17</f>
        <v>149.61857695573377</v>
      </c>
      <c r="AZ17">
        <f t="shared" ref="AZ17:AZ26" si="31">BE17/AT17</f>
        <v>0.42885748254623801</v>
      </c>
      <c r="BA17">
        <f t="shared" ref="BA17:BA26" si="32">(AX17-AQ17)/AW17</f>
        <v>1.6548183506113139E-2</v>
      </c>
      <c r="BB17">
        <f t="shared" ref="BB17:BB26" si="33">(AN17-AT17)/AT17</f>
        <v>1.6170452412239533</v>
      </c>
      <c r="BC17" t="s">
        <v>344</v>
      </c>
      <c r="BD17">
        <v>638.91999999999996</v>
      </c>
      <c r="BE17">
        <f t="shared" ref="BE17:BE26" si="34">AT17-BD17</f>
        <v>479.75000000000011</v>
      </c>
      <c r="BF17">
        <f t="shared" ref="BF17:BF26" si="35">(AT17-AS17)/(AT17-BD17)</f>
        <v>0.41499261257395093</v>
      </c>
      <c r="BG17">
        <f t="shared" ref="BG17:BG26" si="36">(AN17-AT17)/(AN17-BD17)</f>
        <v>0.7903822710808367</v>
      </c>
      <c r="BH17">
        <f t="shared" ref="BH17:BH26" si="37">(AT17-AS17)/(AT17-AM17)</f>
        <v>0.35680072528700491</v>
      </c>
      <c r="BI17">
        <f t="shared" ref="BI17:BI26" si="38">(AN17-AT17)/(AN17-AM17)</f>
        <v>0.76425447861567264</v>
      </c>
      <c r="BJ17">
        <v>1822</v>
      </c>
      <c r="BK17">
        <v>300</v>
      </c>
      <c r="BL17">
        <v>300</v>
      </c>
      <c r="BM17">
        <v>300</v>
      </c>
      <c r="BN17">
        <v>10207.9</v>
      </c>
      <c r="BO17">
        <v>1073.5999999999999</v>
      </c>
      <c r="BP17">
        <v>-6.8020099999999998E-3</v>
      </c>
      <c r="BQ17">
        <v>0.55139199999999999</v>
      </c>
      <c r="BR17" t="s">
        <v>345</v>
      </c>
      <c r="BS17" t="s">
        <v>345</v>
      </c>
      <c r="BT17" t="s">
        <v>345</v>
      </c>
      <c r="BU17" t="s">
        <v>345</v>
      </c>
      <c r="BV17" t="s">
        <v>345</v>
      </c>
      <c r="BW17" t="s">
        <v>345</v>
      </c>
      <c r="BX17" t="s">
        <v>345</v>
      </c>
      <c r="BY17" t="s">
        <v>345</v>
      </c>
      <c r="BZ17" t="s">
        <v>345</v>
      </c>
      <c r="CA17" t="s">
        <v>345</v>
      </c>
      <c r="CB17">
        <f t="shared" ref="CB17:CB26" si="39">$B$11*CW17+$C$11*CX17+$F$11*DK17</f>
        <v>2000.2</v>
      </c>
      <c r="CC17">
        <f t="shared" ref="CC17:CC26" si="40">CB17*CD17</f>
        <v>1681.3656004251054</v>
      </c>
      <c r="CD17">
        <f t="shared" ref="CD17:CD26" si="41">($B$11*$D$9+$C$11*$D$9+$F$11*((DX17+DP17)/MAX(DX17+DP17+DY17, 0.1)*$I$9+DY17/MAX(DX17+DP17+DY17, 0.1)*$J$9))/($B$11+$C$11+$F$11)</f>
        <v>0.84059874033851889</v>
      </c>
      <c r="CE17">
        <f t="shared" ref="CE17:CE26" si="42">($B$11*$K$9+$C$11*$K$9+$F$11*((DX17+DP17)/MAX(DX17+DP17+DY17, 0.1)*$P$9+DY17/MAX(DX17+DP17+DY17, 0.1)*$Q$9))/($B$11+$C$11+$F$11)</f>
        <v>0.19119748067703793</v>
      </c>
      <c r="CF17">
        <v>6</v>
      </c>
      <c r="CG17">
        <v>0.5</v>
      </c>
      <c r="CH17" t="s">
        <v>346</v>
      </c>
      <c r="CI17">
        <v>1566769688.0999999</v>
      </c>
      <c r="CJ17">
        <v>366.72800000000001</v>
      </c>
      <c r="CK17">
        <v>400.00400000000002</v>
      </c>
      <c r="CL17">
        <v>17.221699999999998</v>
      </c>
      <c r="CM17">
        <v>14.0007</v>
      </c>
      <c r="CN17">
        <v>500.065</v>
      </c>
      <c r="CO17">
        <v>99.604600000000005</v>
      </c>
      <c r="CP17">
        <v>0.10004200000000001</v>
      </c>
      <c r="CQ17">
        <v>24.771999999999998</v>
      </c>
      <c r="CR17">
        <v>26.997499999999999</v>
      </c>
      <c r="CS17">
        <v>999.9</v>
      </c>
      <c r="CT17">
        <v>0</v>
      </c>
      <c r="CU17">
        <v>0</v>
      </c>
      <c r="CV17">
        <v>9975.6200000000008</v>
      </c>
      <c r="CW17">
        <v>0</v>
      </c>
      <c r="CX17">
        <v>1097.6300000000001</v>
      </c>
      <c r="CY17">
        <v>-33.276400000000002</v>
      </c>
      <c r="CZ17">
        <v>373.154</v>
      </c>
      <c r="DA17">
        <v>405.68400000000003</v>
      </c>
      <c r="DB17">
        <v>3.2210200000000002</v>
      </c>
      <c r="DC17">
        <v>370.18</v>
      </c>
      <c r="DD17">
        <v>400.00400000000002</v>
      </c>
      <c r="DE17">
        <v>17.4467</v>
      </c>
      <c r="DF17">
        <v>14.0007</v>
      </c>
      <c r="DG17">
        <v>1.71536</v>
      </c>
      <c r="DH17">
        <v>1.3945399999999999</v>
      </c>
      <c r="DI17">
        <v>15.036199999999999</v>
      </c>
      <c r="DJ17">
        <v>11.8583</v>
      </c>
      <c r="DK17">
        <v>2000.2</v>
      </c>
      <c r="DL17">
        <v>0.979993</v>
      </c>
      <c r="DM17">
        <v>2.0006800000000002E-2</v>
      </c>
      <c r="DN17">
        <v>0</v>
      </c>
      <c r="DO17">
        <v>919.08399999999995</v>
      </c>
      <c r="DP17">
        <v>4.9992900000000002</v>
      </c>
      <c r="DQ17">
        <v>21881.9</v>
      </c>
      <c r="DR17">
        <v>17316.099999999999</v>
      </c>
      <c r="DS17">
        <v>47.5</v>
      </c>
      <c r="DT17">
        <v>48.436999999999998</v>
      </c>
      <c r="DU17">
        <v>48.311999999999998</v>
      </c>
      <c r="DV17">
        <v>47.811999999999998</v>
      </c>
      <c r="DW17">
        <v>49.125</v>
      </c>
      <c r="DX17">
        <v>1955.28</v>
      </c>
      <c r="DY17">
        <v>39.92</v>
      </c>
      <c r="DZ17">
        <v>0</v>
      </c>
      <c r="EA17">
        <v>685.29999995231606</v>
      </c>
      <c r="EB17">
        <v>919.57729411764706</v>
      </c>
      <c r="EC17">
        <v>-5.9227941268867097</v>
      </c>
      <c r="ED17">
        <v>-108.431367945413</v>
      </c>
      <c r="EE17">
        <v>21892.7</v>
      </c>
      <c r="EF17">
        <v>10</v>
      </c>
      <c r="EG17">
        <v>1566769626.5999999</v>
      </c>
      <c r="EH17" t="s">
        <v>347</v>
      </c>
      <c r="EI17">
        <v>124</v>
      </c>
      <c r="EJ17">
        <v>-3.452</v>
      </c>
      <c r="EK17">
        <v>-0.22500000000000001</v>
      </c>
      <c r="EL17">
        <v>400</v>
      </c>
      <c r="EM17">
        <v>14</v>
      </c>
      <c r="EN17">
        <v>0.11</v>
      </c>
      <c r="EO17">
        <v>0.02</v>
      </c>
      <c r="EP17">
        <v>26.639460944062598</v>
      </c>
      <c r="EQ17">
        <v>0.46872353012968698</v>
      </c>
      <c r="ER17">
        <v>5.1154787804974101E-2</v>
      </c>
      <c r="ES17">
        <v>0</v>
      </c>
      <c r="ET17">
        <v>0.14794310115868201</v>
      </c>
      <c r="EU17">
        <v>-2.9011325073162102E-3</v>
      </c>
      <c r="EV17">
        <v>3.32347201278609E-4</v>
      </c>
      <c r="EW17">
        <v>1</v>
      </c>
      <c r="EX17">
        <v>1</v>
      </c>
      <c r="EY17">
        <v>2</v>
      </c>
      <c r="EZ17" t="s">
        <v>348</v>
      </c>
      <c r="FA17">
        <v>2.93384</v>
      </c>
      <c r="FB17">
        <v>2.6375899999999999</v>
      </c>
      <c r="FC17">
        <v>8.4626400000000004E-2</v>
      </c>
      <c r="FD17">
        <v>9.1259800000000002E-2</v>
      </c>
      <c r="FE17">
        <v>8.6153099999999996E-2</v>
      </c>
      <c r="FF17">
        <v>7.4246300000000001E-2</v>
      </c>
      <c r="FG17">
        <v>32622.400000000001</v>
      </c>
      <c r="FH17">
        <v>28363.200000000001</v>
      </c>
      <c r="FI17">
        <v>30996.6</v>
      </c>
      <c r="FJ17">
        <v>27365.9</v>
      </c>
      <c r="FK17">
        <v>39725</v>
      </c>
      <c r="FL17">
        <v>38305.1</v>
      </c>
      <c r="FM17">
        <v>43501.8</v>
      </c>
      <c r="FN17">
        <v>42254.8</v>
      </c>
      <c r="FO17">
        <v>1.98288</v>
      </c>
      <c r="FP17">
        <v>1.88</v>
      </c>
      <c r="FQ17">
        <v>8.9205800000000002E-2</v>
      </c>
      <c r="FR17">
        <v>0</v>
      </c>
      <c r="FS17">
        <v>25.536899999999999</v>
      </c>
      <c r="FT17">
        <v>999.9</v>
      </c>
      <c r="FU17">
        <v>38.158000000000001</v>
      </c>
      <c r="FV17">
        <v>34.009</v>
      </c>
      <c r="FW17">
        <v>20.479199999999999</v>
      </c>
      <c r="FX17">
        <v>58.502899999999997</v>
      </c>
      <c r="FY17">
        <v>39.226799999999997</v>
      </c>
      <c r="FZ17">
        <v>1</v>
      </c>
      <c r="GA17">
        <v>0.199604</v>
      </c>
      <c r="GB17">
        <v>3.5822400000000001</v>
      </c>
      <c r="GC17">
        <v>20.325700000000001</v>
      </c>
      <c r="GD17">
        <v>5.2403500000000003</v>
      </c>
      <c r="GE17">
        <v>12.069599999999999</v>
      </c>
      <c r="GF17">
        <v>4.9708500000000004</v>
      </c>
      <c r="GG17">
        <v>3.2902499999999999</v>
      </c>
      <c r="GH17">
        <v>9999</v>
      </c>
      <c r="GI17">
        <v>9999</v>
      </c>
      <c r="GJ17">
        <v>9999</v>
      </c>
      <c r="GK17">
        <v>455.7</v>
      </c>
      <c r="GL17">
        <v>1.8869</v>
      </c>
      <c r="GM17">
        <v>1.8829499999999999</v>
      </c>
      <c r="GN17">
        <v>1.8815599999999999</v>
      </c>
      <c r="GO17">
        <v>1.8821699999999999</v>
      </c>
      <c r="GP17">
        <v>1.87757</v>
      </c>
      <c r="GQ17">
        <v>1.87944</v>
      </c>
      <c r="GR17">
        <v>1.8788199999999999</v>
      </c>
      <c r="GS17">
        <v>1.8858299999999999</v>
      </c>
      <c r="GT17" t="s">
        <v>349</v>
      </c>
      <c r="GU17" t="s">
        <v>19</v>
      </c>
      <c r="GV17" t="s">
        <v>19</v>
      </c>
      <c r="GW17" t="s">
        <v>19</v>
      </c>
      <c r="GX17" t="s">
        <v>350</v>
      </c>
      <c r="GY17" t="s">
        <v>351</v>
      </c>
      <c r="GZ17" t="s">
        <v>352</v>
      </c>
      <c r="HA17" t="s">
        <v>352</v>
      </c>
      <c r="HB17" t="s">
        <v>352</v>
      </c>
      <c r="HC17" t="s">
        <v>352</v>
      </c>
      <c r="HD17">
        <v>0</v>
      </c>
      <c r="HE17">
        <v>100</v>
      </c>
      <c r="HF17">
        <v>100</v>
      </c>
      <c r="HG17">
        <v>-3.452</v>
      </c>
      <c r="HH17">
        <v>-0.22500000000000001</v>
      </c>
      <c r="HI17">
        <v>2</v>
      </c>
      <c r="HJ17">
        <v>520.399</v>
      </c>
      <c r="HK17">
        <v>512.98900000000003</v>
      </c>
      <c r="HL17">
        <v>20.029900000000001</v>
      </c>
      <c r="HM17">
        <v>29.971399999999999</v>
      </c>
      <c r="HN17">
        <v>29.999700000000001</v>
      </c>
      <c r="HO17">
        <v>29.927399999999999</v>
      </c>
      <c r="HP17">
        <v>29.970600000000001</v>
      </c>
      <c r="HQ17">
        <v>19.523299999999999</v>
      </c>
      <c r="HR17">
        <v>36.657200000000003</v>
      </c>
      <c r="HS17">
        <v>0</v>
      </c>
      <c r="HT17">
        <v>20.034199999999998</v>
      </c>
      <c r="HU17">
        <v>400</v>
      </c>
      <c r="HV17">
        <v>14.002800000000001</v>
      </c>
      <c r="HW17">
        <v>100.596</v>
      </c>
      <c r="HX17">
        <v>101.76900000000001</v>
      </c>
    </row>
    <row r="18" spans="1:232" x14ac:dyDescent="0.25">
      <c r="A18">
        <v>2</v>
      </c>
      <c r="B18">
        <v>1566769808.5999999</v>
      </c>
      <c r="C18">
        <v>120.5</v>
      </c>
      <c r="D18" t="s">
        <v>353</v>
      </c>
      <c r="E18" t="s">
        <v>354</v>
      </c>
      <c r="G18">
        <v>1566769808.5999999</v>
      </c>
      <c r="H18">
        <f t="shared" si="0"/>
        <v>3.2017617126510007E-3</v>
      </c>
      <c r="I18">
        <f t="shared" si="1"/>
        <v>22.791436961898935</v>
      </c>
      <c r="J18">
        <f t="shared" si="2"/>
        <v>271.63799999999998</v>
      </c>
      <c r="K18">
        <f t="shared" si="3"/>
        <v>57.063633988687187</v>
      </c>
      <c r="L18">
        <f t="shared" si="4"/>
        <v>5.6897575504089328</v>
      </c>
      <c r="M18">
        <f t="shared" si="5"/>
        <v>27.084751766499593</v>
      </c>
      <c r="N18">
        <f t="shared" si="6"/>
        <v>0.18046468978053876</v>
      </c>
      <c r="O18">
        <f t="shared" si="7"/>
        <v>2.2569809569576997</v>
      </c>
      <c r="P18">
        <f t="shared" si="8"/>
        <v>0.17281438437398536</v>
      </c>
      <c r="Q18">
        <f t="shared" si="9"/>
        <v>0.10866931380780583</v>
      </c>
      <c r="R18">
        <f t="shared" si="10"/>
        <v>321.45052299875539</v>
      </c>
      <c r="S18">
        <f t="shared" si="11"/>
        <v>26.189641587931117</v>
      </c>
      <c r="T18">
        <f t="shared" si="12"/>
        <v>26.924600000000002</v>
      </c>
      <c r="U18">
        <f t="shared" si="13"/>
        <v>3.5633402418174285</v>
      </c>
      <c r="V18">
        <f t="shared" si="14"/>
        <v>56.069852190347213</v>
      </c>
      <c r="W18">
        <f t="shared" si="15"/>
        <v>1.7653776550092599</v>
      </c>
      <c r="X18">
        <f t="shared" si="16"/>
        <v>3.1485327427226233</v>
      </c>
      <c r="Y18">
        <f t="shared" si="17"/>
        <v>1.7979625868081686</v>
      </c>
      <c r="Z18">
        <f t="shared" si="18"/>
        <v>-141.19769152790914</v>
      </c>
      <c r="AA18">
        <f t="shared" si="19"/>
        <v>-254.25909552170185</v>
      </c>
      <c r="AB18">
        <f t="shared" si="20"/>
        <v>-24.041126279230205</v>
      </c>
      <c r="AC18">
        <f t="shared" si="21"/>
        <v>-98.04739033008579</v>
      </c>
      <c r="AD18">
        <v>-4.1371949112593898E-2</v>
      </c>
      <c r="AE18">
        <v>4.644363726069E-2</v>
      </c>
      <c r="AF18">
        <v>3.46770930144694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53135.756899398548</v>
      </c>
      <c r="AL18">
        <v>0</v>
      </c>
      <c r="AM18">
        <v>560.67588235294102</v>
      </c>
      <c r="AN18">
        <v>2927.61</v>
      </c>
      <c r="AO18">
        <f t="shared" si="25"/>
        <v>2366.9341176470589</v>
      </c>
      <c r="AP18">
        <f t="shared" si="26"/>
        <v>0.80848682633515356</v>
      </c>
      <c r="AQ18">
        <v>-1.0916802797921701</v>
      </c>
      <c r="AR18" t="s">
        <v>355</v>
      </c>
      <c r="AS18">
        <v>903.00535294117697</v>
      </c>
      <c r="AT18">
        <v>1078.17</v>
      </c>
      <c r="AU18">
        <f t="shared" si="27"/>
        <v>0.1624647755537838</v>
      </c>
      <c r="AV18">
        <v>0.5</v>
      </c>
      <c r="AW18">
        <f t="shared" si="28"/>
        <v>1681.2480004251354</v>
      </c>
      <c r="AX18">
        <f t="shared" si="29"/>
        <v>22.791436961898935</v>
      </c>
      <c r="AY18">
        <f t="shared" si="30"/>
        <v>136.57178951965872</v>
      </c>
      <c r="AZ18">
        <f t="shared" si="31"/>
        <v>0.40560394000946048</v>
      </c>
      <c r="BA18">
        <f t="shared" si="32"/>
        <v>1.4205588488820094E-2</v>
      </c>
      <c r="BB18">
        <f t="shared" si="33"/>
        <v>1.7153510114360444</v>
      </c>
      <c r="BC18" t="s">
        <v>356</v>
      </c>
      <c r="BD18">
        <v>640.86</v>
      </c>
      <c r="BE18">
        <f t="shared" si="34"/>
        <v>437.31000000000006</v>
      </c>
      <c r="BF18">
        <f t="shared" si="35"/>
        <v>0.40055028940299348</v>
      </c>
      <c r="BG18">
        <f t="shared" si="36"/>
        <v>0.8087635290259102</v>
      </c>
      <c r="BH18">
        <f t="shared" si="37"/>
        <v>0.33848625730329318</v>
      </c>
      <c r="BI18">
        <f t="shared" si="38"/>
        <v>0.78136522103053141</v>
      </c>
      <c r="BJ18">
        <v>1824</v>
      </c>
      <c r="BK18">
        <v>300</v>
      </c>
      <c r="BL18">
        <v>300</v>
      </c>
      <c r="BM18">
        <v>300</v>
      </c>
      <c r="BN18">
        <v>10208.700000000001</v>
      </c>
      <c r="BO18">
        <v>1036.83</v>
      </c>
      <c r="BP18">
        <v>-6.8023199999999997E-3</v>
      </c>
      <c r="BQ18">
        <v>0.327515</v>
      </c>
      <c r="BR18" t="s">
        <v>345</v>
      </c>
      <c r="BS18" t="s">
        <v>345</v>
      </c>
      <c r="BT18" t="s">
        <v>345</v>
      </c>
      <c r="BU18" t="s">
        <v>345</v>
      </c>
      <c r="BV18" t="s">
        <v>345</v>
      </c>
      <c r="BW18" t="s">
        <v>345</v>
      </c>
      <c r="BX18" t="s">
        <v>345</v>
      </c>
      <c r="BY18" t="s">
        <v>345</v>
      </c>
      <c r="BZ18" t="s">
        <v>345</v>
      </c>
      <c r="CA18" t="s">
        <v>345</v>
      </c>
      <c r="CB18">
        <f t="shared" si="39"/>
        <v>2000.06</v>
      </c>
      <c r="CC18">
        <f t="shared" si="40"/>
        <v>1681.2480004251354</v>
      </c>
      <c r="CD18">
        <f t="shared" si="41"/>
        <v>0.84059878224910023</v>
      </c>
      <c r="CE18">
        <f t="shared" si="42"/>
        <v>0.19119756449820047</v>
      </c>
      <c r="CF18">
        <v>6</v>
      </c>
      <c r="CG18">
        <v>0.5</v>
      </c>
      <c r="CH18" t="s">
        <v>346</v>
      </c>
      <c r="CI18">
        <v>1566769808.5999999</v>
      </c>
      <c r="CJ18">
        <v>271.63799999999998</v>
      </c>
      <c r="CK18">
        <v>300.03899999999999</v>
      </c>
      <c r="CL18">
        <v>17.705300000000001</v>
      </c>
      <c r="CM18">
        <v>13.930199999999999</v>
      </c>
      <c r="CN18">
        <v>499.86599999999999</v>
      </c>
      <c r="CO18">
        <v>99.609099999999998</v>
      </c>
      <c r="CP18">
        <v>9.9894200000000002E-2</v>
      </c>
      <c r="CQ18">
        <v>24.835000000000001</v>
      </c>
      <c r="CR18">
        <v>26.924600000000002</v>
      </c>
      <c r="CS18">
        <v>999.9</v>
      </c>
      <c r="CT18">
        <v>0</v>
      </c>
      <c r="CU18">
        <v>0</v>
      </c>
      <c r="CV18">
        <v>10016.200000000001</v>
      </c>
      <c r="CW18">
        <v>0</v>
      </c>
      <c r="CX18">
        <v>1079.53</v>
      </c>
      <c r="CY18">
        <v>-28.4009</v>
      </c>
      <c r="CZ18">
        <v>276.53399999999999</v>
      </c>
      <c r="DA18">
        <v>304.27699999999999</v>
      </c>
      <c r="DB18">
        <v>3.7751399999999999</v>
      </c>
      <c r="DC18">
        <v>274.92500000000001</v>
      </c>
      <c r="DD18">
        <v>300.03899999999999</v>
      </c>
      <c r="DE18">
        <v>17.926300000000001</v>
      </c>
      <c r="DF18">
        <v>13.930199999999999</v>
      </c>
      <c r="DG18">
        <v>1.7636099999999999</v>
      </c>
      <c r="DH18">
        <v>1.38757</v>
      </c>
      <c r="DI18">
        <v>15.4679</v>
      </c>
      <c r="DJ18">
        <v>11.782500000000001</v>
      </c>
      <c r="DK18">
        <v>2000.06</v>
      </c>
      <c r="DL18">
        <v>0.97999000000000003</v>
      </c>
      <c r="DM18">
        <v>2.0009599999999999E-2</v>
      </c>
      <c r="DN18">
        <v>0</v>
      </c>
      <c r="DO18">
        <v>902.50699999999995</v>
      </c>
      <c r="DP18">
        <v>4.9992900000000002</v>
      </c>
      <c r="DQ18">
        <v>21401</v>
      </c>
      <c r="DR18">
        <v>17314.900000000001</v>
      </c>
      <c r="DS18">
        <v>47.5</v>
      </c>
      <c r="DT18">
        <v>48.5</v>
      </c>
      <c r="DU18">
        <v>48.375</v>
      </c>
      <c r="DV18">
        <v>47.936999999999998</v>
      </c>
      <c r="DW18">
        <v>49.125</v>
      </c>
      <c r="DX18">
        <v>1955.14</v>
      </c>
      <c r="DY18">
        <v>39.92</v>
      </c>
      <c r="DZ18">
        <v>0</v>
      </c>
      <c r="EA18">
        <v>119.90000009536701</v>
      </c>
      <c r="EB18">
        <v>903.00535294117697</v>
      </c>
      <c r="EC18">
        <v>-4.7438725620340296</v>
      </c>
      <c r="ED18">
        <v>692.696080950142</v>
      </c>
      <c r="EE18">
        <v>21361.517647058801</v>
      </c>
      <c r="EF18">
        <v>10</v>
      </c>
      <c r="EG18">
        <v>1566769778.5999999</v>
      </c>
      <c r="EH18" t="s">
        <v>357</v>
      </c>
      <c r="EI18">
        <v>125</v>
      </c>
      <c r="EJ18">
        <v>-3.2869999999999999</v>
      </c>
      <c r="EK18">
        <v>-0.221</v>
      </c>
      <c r="EL18">
        <v>300</v>
      </c>
      <c r="EM18">
        <v>14</v>
      </c>
      <c r="EN18">
        <v>0.08</v>
      </c>
      <c r="EO18">
        <v>0.03</v>
      </c>
      <c r="EP18">
        <v>22.5706684878873</v>
      </c>
      <c r="EQ18">
        <v>1.2504586880621</v>
      </c>
      <c r="ER18">
        <v>0.14506105348979501</v>
      </c>
      <c r="ES18">
        <v>0</v>
      </c>
      <c r="ET18">
        <v>0.165376037154329</v>
      </c>
      <c r="EU18">
        <v>0.110771701440597</v>
      </c>
      <c r="EV18">
        <v>1.1417679327977799E-2</v>
      </c>
      <c r="EW18">
        <v>0</v>
      </c>
      <c r="EX18">
        <v>0</v>
      </c>
      <c r="EY18">
        <v>2</v>
      </c>
      <c r="EZ18" t="s">
        <v>358</v>
      </c>
      <c r="FA18">
        <v>2.9334699999999998</v>
      </c>
      <c r="FB18">
        <v>2.6374399999999998</v>
      </c>
      <c r="FC18">
        <v>6.6576300000000005E-2</v>
      </c>
      <c r="FD18">
        <v>7.2702299999999997E-2</v>
      </c>
      <c r="FE18">
        <v>8.7896699999999994E-2</v>
      </c>
      <c r="FF18">
        <v>7.3984300000000003E-2</v>
      </c>
      <c r="FG18">
        <v>33272.5</v>
      </c>
      <c r="FH18">
        <v>28946.6</v>
      </c>
      <c r="FI18">
        <v>31002.799999999999</v>
      </c>
      <c r="FJ18">
        <v>27369.5</v>
      </c>
      <c r="FK18">
        <v>39654.300000000003</v>
      </c>
      <c r="FL18">
        <v>38319</v>
      </c>
      <c r="FM18">
        <v>43510.2</v>
      </c>
      <c r="FN18">
        <v>42260.1</v>
      </c>
      <c r="FO18">
        <v>1.9833000000000001</v>
      </c>
      <c r="FP18">
        <v>1.88157</v>
      </c>
      <c r="FQ18">
        <v>7.88383E-2</v>
      </c>
      <c r="FR18">
        <v>0</v>
      </c>
      <c r="FS18">
        <v>25.633700000000001</v>
      </c>
      <c r="FT18">
        <v>999.9</v>
      </c>
      <c r="FU18">
        <v>38.054000000000002</v>
      </c>
      <c r="FV18">
        <v>33.969000000000001</v>
      </c>
      <c r="FW18">
        <v>20.376200000000001</v>
      </c>
      <c r="FX18">
        <v>59.402900000000002</v>
      </c>
      <c r="FY18">
        <v>39.507199999999997</v>
      </c>
      <c r="FZ18">
        <v>1</v>
      </c>
      <c r="GA18">
        <v>0.19067799999999999</v>
      </c>
      <c r="GB18">
        <v>3.27163</v>
      </c>
      <c r="GC18">
        <v>20.333400000000001</v>
      </c>
      <c r="GD18">
        <v>5.2406499999999996</v>
      </c>
      <c r="GE18">
        <v>12.069800000000001</v>
      </c>
      <c r="GF18">
        <v>4.9711499999999997</v>
      </c>
      <c r="GG18">
        <v>3.2903799999999999</v>
      </c>
      <c r="GH18">
        <v>9999</v>
      </c>
      <c r="GI18">
        <v>9999</v>
      </c>
      <c r="GJ18">
        <v>9999</v>
      </c>
      <c r="GK18">
        <v>455.8</v>
      </c>
      <c r="GL18">
        <v>1.8869</v>
      </c>
      <c r="GM18">
        <v>1.8829800000000001</v>
      </c>
      <c r="GN18">
        <v>1.8815599999999999</v>
      </c>
      <c r="GO18">
        <v>1.8821699999999999</v>
      </c>
      <c r="GP18">
        <v>1.87757</v>
      </c>
      <c r="GQ18">
        <v>1.8794500000000001</v>
      </c>
      <c r="GR18">
        <v>1.8788100000000001</v>
      </c>
      <c r="GS18">
        <v>1.8858299999999999</v>
      </c>
      <c r="GT18" t="s">
        <v>349</v>
      </c>
      <c r="GU18" t="s">
        <v>19</v>
      </c>
      <c r="GV18" t="s">
        <v>19</v>
      </c>
      <c r="GW18" t="s">
        <v>19</v>
      </c>
      <c r="GX18" t="s">
        <v>350</v>
      </c>
      <c r="GY18" t="s">
        <v>351</v>
      </c>
      <c r="GZ18" t="s">
        <v>352</v>
      </c>
      <c r="HA18" t="s">
        <v>352</v>
      </c>
      <c r="HB18" t="s">
        <v>352</v>
      </c>
      <c r="HC18" t="s">
        <v>352</v>
      </c>
      <c r="HD18">
        <v>0</v>
      </c>
      <c r="HE18">
        <v>100</v>
      </c>
      <c r="HF18">
        <v>100</v>
      </c>
      <c r="HG18">
        <v>-3.2869999999999999</v>
      </c>
      <c r="HH18">
        <v>-0.221</v>
      </c>
      <c r="HI18">
        <v>2</v>
      </c>
      <c r="HJ18">
        <v>520.09699999999998</v>
      </c>
      <c r="HK18">
        <v>513.505</v>
      </c>
      <c r="HL18">
        <v>19.985399999999998</v>
      </c>
      <c r="HM18">
        <v>29.8691</v>
      </c>
      <c r="HN18">
        <v>29.999700000000001</v>
      </c>
      <c r="HO18">
        <v>29.857099999999999</v>
      </c>
      <c r="HP18">
        <v>29.9023</v>
      </c>
      <c r="HQ18">
        <v>15.588200000000001</v>
      </c>
      <c r="HR18">
        <v>37.374400000000001</v>
      </c>
      <c r="HS18">
        <v>0</v>
      </c>
      <c r="HT18">
        <v>19.938700000000001</v>
      </c>
      <c r="HU18">
        <v>300</v>
      </c>
      <c r="HV18">
        <v>13.781700000000001</v>
      </c>
      <c r="HW18">
        <v>100.616</v>
      </c>
      <c r="HX18">
        <v>101.782</v>
      </c>
    </row>
    <row r="19" spans="1:232" x14ac:dyDescent="0.25">
      <c r="A19">
        <v>3</v>
      </c>
      <c r="B19">
        <v>1566769929.0999999</v>
      </c>
      <c r="C19">
        <v>241</v>
      </c>
      <c r="D19" t="s">
        <v>359</v>
      </c>
      <c r="E19" t="s">
        <v>360</v>
      </c>
      <c r="G19">
        <v>1566769929.0999999</v>
      </c>
      <c r="H19">
        <f t="shared" si="0"/>
        <v>3.9709117350455641E-3</v>
      </c>
      <c r="I19">
        <f t="shared" si="1"/>
        <v>19.197746807900817</v>
      </c>
      <c r="J19">
        <f t="shared" si="2"/>
        <v>176.13900000000001</v>
      </c>
      <c r="K19">
        <f t="shared" si="3"/>
        <v>34.2413054557842</v>
      </c>
      <c r="L19">
        <f t="shared" si="4"/>
        <v>3.4143391141663777</v>
      </c>
      <c r="M19">
        <f t="shared" si="5"/>
        <v>17.563532383621801</v>
      </c>
      <c r="N19">
        <f t="shared" si="6"/>
        <v>0.23195585623923984</v>
      </c>
      <c r="O19">
        <f t="shared" si="7"/>
        <v>2.2559254205070864</v>
      </c>
      <c r="P19">
        <f t="shared" si="8"/>
        <v>0.21947372996036071</v>
      </c>
      <c r="Q19">
        <f t="shared" si="9"/>
        <v>0.13823654910522168</v>
      </c>
      <c r="R19">
        <f t="shared" si="10"/>
        <v>321.41381516379437</v>
      </c>
      <c r="S19">
        <f t="shared" si="11"/>
        <v>26.36321614840579</v>
      </c>
      <c r="T19">
        <f t="shared" si="12"/>
        <v>26.863099999999999</v>
      </c>
      <c r="U19">
        <f t="shared" si="13"/>
        <v>3.5504823393703129</v>
      </c>
      <c r="V19">
        <f t="shared" si="14"/>
        <v>55.563983053245167</v>
      </c>
      <c r="W19">
        <f t="shared" si="15"/>
        <v>1.7947232033399401</v>
      </c>
      <c r="X19">
        <f t="shared" si="16"/>
        <v>3.2300117895078091</v>
      </c>
      <c r="Y19">
        <f t="shared" si="17"/>
        <v>1.7557591360303728</v>
      </c>
      <c r="Z19">
        <f t="shared" si="18"/>
        <v>-175.11720751550936</v>
      </c>
      <c r="AA19">
        <f t="shared" si="19"/>
        <v>-194.52134916184255</v>
      </c>
      <c r="AB19">
        <f t="shared" si="20"/>
        <v>-18.43514880388075</v>
      </c>
      <c r="AC19">
        <f t="shared" si="21"/>
        <v>-66.659890317438283</v>
      </c>
      <c r="AD19">
        <v>-4.1343458567778602E-2</v>
      </c>
      <c r="AE19">
        <v>4.6411654128226003E-2</v>
      </c>
      <c r="AF19">
        <v>3.4658200041777598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53024.458380828</v>
      </c>
      <c r="AL19">
        <v>0</v>
      </c>
      <c r="AM19">
        <v>560.67588235294102</v>
      </c>
      <c r="AN19">
        <v>2927.61</v>
      </c>
      <c r="AO19">
        <f t="shared" si="25"/>
        <v>2366.9341176470589</v>
      </c>
      <c r="AP19">
        <f t="shared" si="26"/>
        <v>0.80848682633515356</v>
      </c>
      <c r="AQ19">
        <v>-1.0916802797921701</v>
      </c>
      <c r="AR19" t="s">
        <v>361</v>
      </c>
      <c r="AS19">
        <v>897.30405882352898</v>
      </c>
      <c r="AT19">
        <v>1042.49</v>
      </c>
      <c r="AU19">
        <f t="shared" si="27"/>
        <v>0.13926842576568699</v>
      </c>
      <c r="AV19">
        <v>0.5</v>
      </c>
      <c r="AW19">
        <f t="shared" si="28"/>
        <v>1681.0548004251841</v>
      </c>
      <c r="AX19">
        <f t="shared" si="29"/>
        <v>19.197746807900817</v>
      </c>
      <c r="AY19">
        <f t="shared" si="30"/>
        <v>117.05892784053326</v>
      </c>
      <c r="AZ19">
        <f t="shared" si="31"/>
        <v>0.37549520858713276</v>
      </c>
      <c r="BA19">
        <f t="shared" si="32"/>
        <v>1.206946203214865E-2</v>
      </c>
      <c r="BB19">
        <f t="shared" si="33"/>
        <v>1.8082859308002956</v>
      </c>
      <c r="BC19" t="s">
        <v>362</v>
      </c>
      <c r="BD19">
        <v>651.04</v>
      </c>
      <c r="BE19">
        <f t="shared" si="34"/>
        <v>391.45000000000005</v>
      </c>
      <c r="BF19">
        <f t="shared" si="35"/>
        <v>0.37089268406302467</v>
      </c>
      <c r="BG19">
        <f t="shared" si="36"/>
        <v>0.82805272844674227</v>
      </c>
      <c r="BH19">
        <f t="shared" si="37"/>
        <v>0.30133185363161857</v>
      </c>
      <c r="BI19">
        <f t="shared" si="38"/>
        <v>0.79643957385428854</v>
      </c>
      <c r="BJ19">
        <v>1826</v>
      </c>
      <c r="BK19">
        <v>300</v>
      </c>
      <c r="BL19">
        <v>300</v>
      </c>
      <c r="BM19">
        <v>300</v>
      </c>
      <c r="BN19">
        <v>10208.799999999999</v>
      </c>
      <c r="BO19">
        <v>1005.05</v>
      </c>
      <c r="BP19">
        <v>-6.8023199999999997E-3</v>
      </c>
      <c r="BQ19">
        <v>-2.0761099999999999</v>
      </c>
      <c r="BR19" t="s">
        <v>345</v>
      </c>
      <c r="BS19" t="s">
        <v>345</v>
      </c>
      <c r="BT19" t="s">
        <v>345</v>
      </c>
      <c r="BU19" t="s">
        <v>345</v>
      </c>
      <c r="BV19" t="s">
        <v>345</v>
      </c>
      <c r="BW19" t="s">
        <v>345</v>
      </c>
      <c r="BX19" t="s">
        <v>345</v>
      </c>
      <c r="BY19" t="s">
        <v>345</v>
      </c>
      <c r="BZ19" t="s">
        <v>345</v>
      </c>
      <c r="CA19" t="s">
        <v>345</v>
      </c>
      <c r="CB19">
        <f t="shared" si="39"/>
        <v>1999.83</v>
      </c>
      <c r="CC19">
        <f t="shared" si="40"/>
        <v>1681.0548004251841</v>
      </c>
      <c r="CD19">
        <f t="shared" si="41"/>
        <v>0.84059885111493682</v>
      </c>
      <c r="CE19">
        <f t="shared" si="42"/>
        <v>0.19119770222987384</v>
      </c>
      <c r="CF19">
        <v>6</v>
      </c>
      <c r="CG19">
        <v>0.5</v>
      </c>
      <c r="CH19" t="s">
        <v>346</v>
      </c>
      <c r="CI19">
        <v>1566769929.0999999</v>
      </c>
      <c r="CJ19">
        <v>176.13900000000001</v>
      </c>
      <c r="CK19">
        <v>200.017</v>
      </c>
      <c r="CL19">
        <v>17.998699999999999</v>
      </c>
      <c r="CM19">
        <v>13.319100000000001</v>
      </c>
      <c r="CN19">
        <v>499.971</v>
      </c>
      <c r="CO19">
        <v>99.614099999999993</v>
      </c>
      <c r="CP19">
        <v>9.9946199999999999E-2</v>
      </c>
      <c r="CQ19">
        <v>25.2637</v>
      </c>
      <c r="CR19">
        <v>26.863099999999999</v>
      </c>
      <c r="CS19">
        <v>999.9</v>
      </c>
      <c r="CT19">
        <v>0</v>
      </c>
      <c r="CU19">
        <v>0</v>
      </c>
      <c r="CV19">
        <v>10008.799999999999</v>
      </c>
      <c r="CW19">
        <v>0</v>
      </c>
      <c r="CX19">
        <v>1073.27</v>
      </c>
      <c r="CY19">
        <v>-23.877600000000001</v>
      </c>
      <c r="CZ19">
        <v>179.36799999999999</v>
      </c>
      <c r="DA19">
        <v>202.71700000000001</v>
      </c>
      <c r="DB19">
        <v>4.6795799999999996</v>
      </c>
      <c r="DC19">
        <v>179.489</v>
      </c>
      <c r="DD19">
        <v>200.017</v>
      </c>
      <c r="DE19">
        <v>18.224699999999999</v>
      </c>
      <c r="DF19">
        <v>13.319100000000001</v>
      </c>
      <c r="DG19">
        <v>1.7929299999999999</v>
      </c>
      <c r="DH19">
        <v>1.32677</v>
      </c>
      <c r="DI19">
        <v>15.725300000000001</v>
      </c>
      <c r="DJ19">
        <v>11.105600000000001</v>
      </c>
      <c r="DK19">
        <v>1999.83</v>
      </c>
      <c r="DL19">
        <v>0.97998799999999997</v>
      </c>
      <c r="DM19">
        <v>2.00124E-2</v>
      </c>
      <c r="DN19">
        <v>0</v>
      </c>
      <c r="DO19">
        <v>897.55200000000002</v>
      </c>
      <c r="DP19">
        <v>4.9992900000000002</v>
      </c>
      <c r="DQ19">
        <v>21236.9</v>
      </c>
      <c r="DR19">
        <v>17312.8</v>
      </c>
      <c r="DS19">
        <v>47.5</v>
      </c>
      <c r="DT19">
        <v>48.5</v>
      </c>
      <c r="DU19">
        <v>48.25</v>
      </c>
      <c r="DV19">
        <v>47.875</v>
      </c>
      <c r="DW19">
        <v>49.061999999999998</v>
      </c>
      <c r="DX19">
        <v>1954.91</v>
      </c>
      <c r="DY19">
        <v>39.92</v>
      </c>
      <c r="DZ19">
        <v>0</v>
      </c>
      <c r="EA19">
        <v>119.90000009536701</v>
      </c>
      <c r="EB19">
        <v>897.30405882352898</v>
      </c>
      <c r="EC19">
        <v>-3.3720588259471498</v>
      </c>
      <c r="ED19">
        <v>-1459.5833208964</v>
      </c>
      <c r="EE19">
        <v>21291.811764705901</v>
      </c>
      <c r="EF19">
        <v>10</v>
      </c>
      <c r="EG19">
        <v>1566769885.0999999</v>
      </c>
      <c r="EH19" t="s">
        <v>363</v>
      </c>
      <c r="EI19">
        <v>126</v>
      </c>
      <c r="EJ19">
        <v>-3.35</v>
      </c>
      <c r="EK19">
        <v>-0.22600000000000001</v>
      </c>
      <c r="EL19">
        <v>200</v>
      </c>
      <c r="EM19">
        <v>14</v>
      </c>
      <c r="EN19">
        <v>0.14000000000000001</v>
      </c>
      <c r="EO19">
        <v>0.02</v>
      </c>
      <c r="EP19">
        <v>18.7476996146411</v>
      </c>
      <c r="EQ19">
        <v>2.4380873083841701</v>
      </c>
      <c r="ER19">
        <v>0.23541105665151699</v>
      </c>
      <c r="ES19">
        <v>0</v>
      </c>
      <c r="ET19">
        <v>0.22647067868401699</v>
      </c>
      <c r="EU19">
        <v>2.4730115362134798E-2</v>
      </c>
      <c r="EV19">
        <v>2.5229445694155798E-3</v>
      </c>
      <c r="EW19">
        <v>1</v>
      </c>
      <c r="EX19">
        <v>1</v>
      </c>
      <c r="EY19">
        <v>2</v>
      </c>
      <c r="EZ19" t="s">
        <v>348</v>
      </c>
      <c r="FA19">
        <v>2.9338600000000001</v>
      </c>
      <c r="FB19">
        <v>2.6375000000000002</v>
      </c>
      <c r="FC19">
        <v>4.6047699999999997E-2</v>
      </c>
      <c r="FD19">
        <v>5.1596799999999998E-2</v>
      </c>
      <c r="FE19">
        <v>8.8980699999999996E-2</v>
      </c>
      <c r="FF19">
        <v>7.1572499999999997E-2</v>
      </c>
      <c r="FG19">
        <v>34007.800000000003</v>
      </c>
      <c r="FH19">
        <v>29608.3</v>
      </c>
      <c r="FI19">
        <v>31005.9</v>
      </c>
      <c r="FJ19">
        <v>27372.1</v>
      </c>
      <c r="FK19">
        <v>39608.400000000001</v>
      </c>
      <c r="FL19">
        <v>38420</v>
      </c>
      <c r="FM19">
        <v>43514.5</v>
      </c>
      <c r="FN19">
        <v>42263.6</v>
      </c>
      <c r="FO19">
        <v>1.9853000000000001</v>
      </c>
      <c r="FP19">
        <v>1.8815</v>
      </c>
      <c r="FQ19">
        <v>7.06986E-2</v>
      </c>
      <c r="FR19">
        <v>0</v>
      </c>
      <c r="FS19">
        <v>25.7056</v>
      </c>
      <c r="FT19">
        <v>999.9</v>
      </c>
      <c r="FU19">
        <v>38.005000000000003</v>
      </c>
      <c r="FV19">
        <v>33.939</v>
      </c>
      <c r="FW19">
        <v>20.3156</v>
      </c>
      <c r="FX19">
        <v>59.392899999999997</v>
      </c>
      <c r="FY19">
        <v>39.595399999999998</v>
      </c>
      <c r="FZ19">
        <v>1</v>
      </c>
      <c r="GA19">
        <v>0.184527</v>
      </c>
      <c r="GB19">
        <v>2.7891499999999998</v>
      </c>
      <c r="GC19">
        <v>20.340800000000002</v>
      </c>
      <c r="GD19">
        <v>5.2403500000000003</v>
      </c>
      <c r="GE19">
        <v>12.069599999999999</v>
      </c>
      <c r="GF19">
        <v>4.9705500000000002</v>
      </c>
      <c r="GG19">
        <v>3.2905500000000001</v>
      </c>
      <c r="GH19">
        <v>9999</v>
      </c>
      <c r="GI19">
        <v>9999</v>
      </c>
      <c r="GJ19">
        <v>9999</v>
      </c>
      <c r="GK19">
        <v>455.8</v>
      </c>
      <c r="GL19">
        <v>1.8869</v>
      </c>
      <c r="GM19">
        <v>1.8830199999999999</v>
      </c>
      <c r="GN19">
        <v>1.88154</v>
      </c>
      <c r="GO19">
        <v>1.8821699999999999</v>
      </c>
      <c r="GP19">
        <v>1.87758</v>
      </c>
      <c r="GQ19">
        <v>1.8794299999999999</v>
      </c>
      <c r="GR19">
        <v>1.8788199999999999</v>
      </c>
      <c r="GS19">
        <v>1.8858299999999999</v>
      </c>
      <c r="GT19" t="s">
        <v>349</v>
      </c>
      <c r="GU19" t="s">
        <v>19</v>
      </c>
      <c r="GV19" t="s">
        <v>19</v>
      </c>
      <c r="GW19" t="s">
        <v>19</v>
      </c>
      <c r="GX19" t="s">
        <v>350</v>
      </c>
      <c r="GY19" t="s">
        <v>351</v>
      </c>
      <c r="GZ19" t="s">
        <v>352</v>
      </c>
      <c r="HA19" t="s">
        <v>352</v>
      </c>
      <c r="HB19" t="s">
        <v>352</v>
      </c>
      <c r="HC19" t="s">
        <v>352</v>
      </c>
      <c r="HD19">
        <v>0</v>
      </c>
      <c r="HE19">
        <v>100</v>
      </c>
      <c r="HF19">
        <v>100</v>
      </c>
      <c r="HG19">
        <v>-3.35</v>
      </c>
      <c r="HH19">
        <v>-0.22600000000000001</v>
      </c>
      <c r="HI19">
        <v>2</v>
      </c>
      <c r="HJ19">
        <v>520.803</v>
      </c>
      <c r="HK19">
        <v>512.85</v>
      </c>
      <c r="HL19">
        <v>20.9313</v>
      </c>
      <c r="HM19">
        <v>29.785699999999999</v>
      </c>
      <c r="HN19">
        <v>29.999500000000001</v>
      </c>
      <c r="HO19">
        <v>29.787600000000001</v>
      </c>
      <c r="HP19">
        <v>29.8337</v>
      </c>
      <c r="HQ19">
        <v>11.5185</v>
      </c>
      <c r="HR19">
        <v>39.639600000000002</v>
      </c>
      <c r="HS19">
        <v>0</v>
      </c>
      <c r="HT19">
        <v>21.037099999999999</v>
      </c>
      <c r="HU19">
        <v>200</v>
      </c>
      <c r="HV19">
        <v>13.1747</v>
      </c>
      <c r="HW19">
        <v>100.626</v>
      </c>
      <c r="HX19">
        <v>101.791</v>
      </c>
    </row>
    <row r="20" spans="1:232" x14ac:dyDescent="0.25">
      <c r="A20">
        <v>4</v>
      </c>
      <c r="B20">
        <v>1566770049.5999999</v>
      </c>
      <c r="C20">
        <v>361.5</v>
      </c>
      <c r="D20" t="s">
        <v>364</v>
      </c>
      <c r="E20" t="s">
        <v>365</v>
      </c>
      <c r="G20">
        <v>1566770049.5999999</v>
      </c>
      <c r="H20">
        <f t="shared" si="0"/>
        <v>4.9957040921515886E-3</v>
      </c>
      <c r="I20">
        <f t="shared" si="1"/>
        <v>11.916805239618457</v>
      </c>
      <c r="J20">
        <f t="shared" si="2"/>
        <v>85.163399999999996</v>
      </c>
      <c r="K20">
        <f t="shared" si="3"/>
        <v>17.377200235476007</v>
      </c>
      <c r="L20">
        <f t="shared" si="4"/>
        <v>1.7326765657390177</v>
      </c>
      <c r="M20">
        <f t="shared" si="5"/>
        <v>8.491622668731722</v>
      </c>
      <c r="N20">
        <f t="shared" si="6"/>
        <v>0.30568608667335728</v>
      </c>
      <c r="O20">
        <f t="shared" si="7"/>
        <v>2.2644467347083648</v>
      </c>
      <c r="P20">
        <f t="shared" si="8"/>
        <v>0.28447240461267381</v>
      </c>
      <c r="Q20">
        <f t="shared" si="9"/>
        <v>0.17957838807912058</v>
      </c>
      <c r="R20">
        <f t="shared" si="10"/>
        <v>321.43456307050673</v>
      </c>
      <c r="S20">
        <f t="shared" si="11"/>
        <v>26.599920611788431</v>
      </c>
      <c r="T20">
        <f t="shared" si="12"/>
        <v>26.891300000000001</v>
      </c>
      <c r="U20">
        <f t="shared" si="13"/>
        <v>3.5563731211235128</v>
      </c>
      <c r="V20">
        <f t="shared" si="14"/>
        <v>55.424074950375477</v>
      </c>
      <c r="W20">
        <f t="shared" si="15"/>
        <v>1.8528367810253403</v>
      </c>
      <c r="X20">
        <f t="shared" si="16"/>
        <v>3.3430179622921936</v>
      </c>
      <c r="Y20">
        <f t="shared" si="17"/>
        <v>1.7035363400981725</v>
      </c>
      <c r="Z20">
        <f t="shared" si="18"/>
        <v>-220.31055046388505</v>
      </c>
      <c r="AA20">
        <f t="shared" si="19"/>
        <v>-127.98956561589877</v>
      </c>
      <c r="AB20">
        <f t="shared" si="20"/>
        <v>-12.120965245200191</v>
      </c>
      <c r="AC20">
        <f t="shared" si="21"/>
        <v>-38.986518254477275</v>
      </c>
      <c r="AD20">
        <v>-4.1573809839843198E-2</v>
      </c>
      <c r="AE20">
        <v>4.6670243610998301E-2</v>
      </c>
      <c r="AF20">
        <v>3.4810824272767298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53204.10898702078</v>
      </c>
      <c r="AL20">
        <v>0</v>
      </c>
      <c r="AM20">
        <v>560.67588235294102</v>
      </c>
      <c r="AN20">
        <v>2927.61</v>
      </c>
      <c r="AO20">
        <f t="shared" si="25"/>
        <v>2366.9341176470589</v>
      </c>
      <c r="AP20">
        <f t="shared" si="26"/>
        <v>0.80848682633515356</v>
      </c>
      <c r="AQ20">
        <v>-1.0916802797921701</v>
      </c>
      <c r="AR20" t="s">
        <v>366</v>
      </c>
      <c r="AS20">
        <v>903.34441176470602</v>
      </c>
      <c r="AT20">
        <v>992.25800000000004</v>
      </c>
      <c r="AU20">
        <f t="shared" si="27"/>
        <v>8.9607328169986067E-2</v>
      </c>
      <c r="AV20">
        <v>0.5</v>
      </c>
      <c r="AW20">
        <f t="shared" si="28"/>
        <v>1681.1640004251565</v>
      </c>
      <c r="AX20">
        <f t="shared" si="29"/>
        <v>11.916805239618457</v>
      </c>
      <c r="AY20">
        <f t="shared" si="30"/>
        <v>75.32230714683179</v>
      </c>
      <c r="AZ20">
        <f t="shared" si="31"/>
        <v>0.31473467586051207</v>
      </c>
      <c r="BA20">
        <f t="shared" si="32"/>
        <v>7.7377849609680301E-3</v>
      </c>
      <c r="BB20">
        <f t="shared" si="33"/>
        <v>1.9504524025001562</v>
      </c>
      <c r="BC20" t="s">
        <v>367</v>
      </c>
      <c r="BD20">
        <v>679.96</v>
      </c>
      <c r="BE20">
        <f t="shared" si="34"/>
        <v>312.298</v>
      </c>
      <c r="BF20">
        <f t="shared" si="35"/>
        <v>0.28470751729211846</v>
      </c>
      <c r="BG20">
        <f t="shared" si="36"/>
        <v>0.86105576935910844</v>
      </c>
      <c r="BH20">
        <f t="shared" si="37"/>
        <v>0.20601777645478381</v>
      </c>
      <c r="BI20">
        <f t="shared" si="38"/>
        <v>0.81766196429831794</v>
      </c>
      <c r="BJ20">
        <v>1828</v>
      </c>
      <c r="BK20">
        <v>300</v>
      </c>
      <c r="BL20">
        <v>300</v>
      </c>
      <c r="BM20">
        <v>300</v>
      </c>
      <c r="BN20">
        <v>10209.200000000001</v>
      </c>
      <c r="BO20">
        <v>968.12199999999996</v>
      </c>
      <c r="BP20">
        <v>-6.8024599999999998E-3</v>
      </c>
      <c r="BQ20">
        <v>-2.0263100000000001</v>
      </c>
      <c r="BR20" t="s">
        <v>345</v>
      </c>
      <c r="BS20" t="s">
        <v>345</v>
      </c>
      <c r="BT20" t="s">
        <v>345</v>
      </c>
      <c r="BU20" t="s">
        <v>345</v>
      </c>
      <c r="BV20" t="s">
        <v>345</v>
      </c>
      <c r="BW20" t="s">
        <v>345</v>
      </c>
      <c r="BX20" t="s">
        <v>345</v>
      </c>
      <c r="BY20" t="s">
        <v>345</v>
      </c>
      <c r="BZ20" t="s">
        <v>345</v>
      </c>
      <c r="CA20" t="s">
        <v>345</v>
      </c>
      <c r="CB20">
        <f t="shared" si="39"/>
        <v>1999.96</v>
      </c>
      <c r="CC20">
        <f t="shared" si="40"/>
        <v>1681.1640004251565</v>
      </c>
      <c r="CD20">
        <f t="shared" si="41"/>
        <v>0.84059881218882204</v>
      </c>
      <c r="CE20">
        <f t="shared" si="42"/>
        <v>0.1911976243776442</v>
      </c>
      <c r="CF20">
        <v>6</v>
      </c>
      <c r="CG20">
        <v>0.5</v>
      </c>
      <c r="CH20" t="s">
        <v>346</v>
      </c>
      <c r="CI20">
        <v>1566770049.5999999</v>
      </c>
      <c r="CJ20">
        <v>85.163399999999996</v>
      </c>
      <c r="CK20">
        <v>99.975499999999997</v>
      </c>
      <c r="CL20">
        <v>18.5823</v>
      </c>
      <c r="CM20">
        <v>12.6983</v>
      </c>
      <c r="CN20">
        <v>499.95299999999997</v>
      </c>
      <c r="CO20">
        <v>99.609800000000007</v>
      </c>
      <c r="CP20">
        <v>9.9965799999999994E-2</v>
      </c>
      <c r="CQ20">
        <v>25.8429</v>
      </c>
      <c r="CR20">
        <v>26.891300000000001</v>
      </c>
      <c r="CS20">
        <v>999.9</v>
      </c>
      <c r="CT20">
        <v>0</v>
      </c>
      <c r="CU20">
        <v>0</v>
      </c>
      <c r="CV20">
        <v>10065</v>
      </c>
      <c r="CW20">
        <v>0</v>
      </c>
      <c r="CX20">
        <v>1054.23</v>
      </c>
      <c r="CY20">
        <v>-14.811999999999999</v>
      </c>
      <c r="CZ20">
        <v>86.775899999999993</v>
      </c>
      <c r="DA20">
        <v>101.261</v>
      </c>
      <c r="DB20">
        <v>5.88401</v>
      </c>
      <c r="DC20">
        <v>88.5244</v>
      </c>
      <c r="DD20">
        <v>99.975499999999997</v>
      </c>
      <c r="DE20">
        <v>18.815300000000001</v>
      </c>
      <c r="DF20">
        <v>12.6983</v>
      </c>
      <c r="DG20">
        <v>1.8509800000000001</v>
      </c>
      <c r="DH20">
        <v>1.26488</v>
      </c>
      <c r="DI20">
        <v>16.2241</v>
      </c>
      <c r="DJ20">
        <v>10.3879</v>
      </c>
      <c r="DK20">
        <v>1999.96</v>
      </c>
      <c r="DL20">
        <v>0.97998799999999997</v>
      </c>
      <c r="DM20">
        <v>2.00124E-2</v>
      </c>
      <c r="DN20">
        <v>0</v>
      </c>
      <c r="DO20">
        <v>902.91800000000001</v>
      </c>
      <c r="DP20">
        <v>4.9992900000000002</v>
      </c>
      <c r="DQ20">
        <v>21427.5</v>
      </c>
      <c r="DR20">
        <v>17313.900000000001</v>
      </c>
      <c r="DS20">
        <v>47.436999999999998</v>
      </c>
      <c r="DT20">
        <v>48.375</v>
      </c>
      <c r="DU20">
        <v>48.25</v>
      </c>
      <c r="DV20">
        <v>47.5</v>
      </c>
      <c r="DW20">
        <v>49.125</v>
      </c>
      <c r="DX20">
        <v>1955.04</v>
      </c>
      <c r="DY20">
        <v>39.92</v>
      </c>
      <c r="DZ20">
        <v>0</v>
      </c>
      <c r="EA20">
        <v>120</v>
      </c>
      <c r="EB20">
        <v>903.34441176470602</v>
      </c>
      <c r="EC20">
        <v>-3.0446078379052901</v>
      </c>
      <c r="ED20">
        <v>-753.23528940133099</v>
      </c>
      <c r="EE20">
        <v>21512.517647058801</v>
      </c>
      <c r="EF20">
        <v>10</v>
      </c>
      <c r="EG20">
        <v>1566769992.5999999</v>
      </c>
      <c r="EH20" t="s">
        <v>368</v>
      </c>
      <c r="EI20">
        <v>127</v>
      </c>
      <c r="EJ20">
        <v>-3.3610000000000002</v>
      </c>
      <c r="EK20">
        <v>-0.23300000000000001</v>
      </c>
      <c r="EL20">
        <v>100</v>
      </c>
      <c r="EM20">
        <v>13</v>
      </c>
      <c r="EN20">
        <v>0.3</v>
      </c>
      <c r="EO20">
        <v>0.03</v>
      </c>
      <c r="EP20">
        <v>11.7970060223467</v>
      </c>
      <c r="EQ20">
        <v>1.08329235822225</v>
      </c>
      <c r="ER20">
        <v>0.10770856237882601</v>
      </c>
      <c r="ES20">
        <v>0</v>
      </c>
      <c r="ET20">
        <v>0.30053592836166099</v>
      </c>
      <c r="EU20">
        <v>4.0174018962361203E-2</v>
      </c>
      <c r="EV20">
        <v>3.9514651841914402E-3</v>
      </c>
      <c r="EW20">
        <v>1</v>
      </c>
      <c r="EX20">
        <v>1</v>
      </c>
      <c r="EY20">
        <v>2</v>
      </c>
      <c r="EZ20" t="s">
        <v>348</v>
      </c>
      <c r="FA20">
        <v>2.9339499999999998</v>
      </c>
      <c r="FB20">
        <v>2.6375199999999999</v>
      </c>
      <c r="FC20">
        <v>2.3819E-2</v>
      </c>
      <c r="FD20">
        <v>2.7359499999999998E-2</v>
      </c>
      <c r="FE20">
        <v>9.1082399999999994E-2</v>
      </c>
      <c r="FF20">
        <v>6.9073499999999996E-2</v>
      </c>
      <c r="FG20">
        <v>34807.699999999997</v>
      </c>
      <c r="FH20">
        <v>30368.7</v>
      </c>
      <c r="FI20">
        <v>31012.5</v>
      </c>
      <c r="FJ20">
        <v>27375.4</v>
      </c>
      <c r="FK20">
        <v>39522</v>
      </c>
      <c r="FL20">
        <v>38525.599999999999</v>
      </c>
      <c r="FM20">
        <v>43523.6</v>
      </c>
      <c r="FN20">
        <v>42268.3</v>
      </c>
      <c r="FO20">
        <v>1.9874499999999999</v>
      </c>
      <c r="FP20">
        <v>1.8822700000000001</v>
      </c>
      <c r="FQ20">
        <v>5.9138999999999997E-2</v>
      </c>
      <c r="FR20">
        <v>0</v>
      </c>
      <c r="FS20">
        <v>25.923300000000001</v>
      </c>
      <c r="FT20">
        <v>999.9</v>
      </c>
      <c r="FU20">
        <v>38.005000000000003</v>
      </c>
      <c r="FV20">
        <v>33.887999999999998</v>
      </c>
      <c r="FW20">
        <v>20.258099999999999</v>
      </c>
      <c r="FX20">
        <v>58.402900000000002</v>
      </c>
      <c r="FY20">
        <v>39.471200000000003</v>
      </c>
      <c r="FZ20">
        <v>1</v>
      </c>
      <c r="GA20">
        <v>0.176374</v>
      </c>
      <c r="GB20">
        <v>2.30349</v>
      </c>
      <c r="GC20">
        <v>20.347999999999999</v>
      </c>
      <c r="GD20">
        <v>5.2400500000000001</v>
      </c>
      <c r="GE20">
        <v>12.066000000000001</v>
      </c>
      <c r="GF20">
        <v>4.9715499999999997</v>
      </c>
      <c r="GG20">
        <v>3.2903799999999999</v>
      </c>
      <c r="GH20">
        <v>9999</v>
      </c>
      <c r="GI20">
        <v>9999</v>
      </c>
      <c r="GJ20">
        <v>9999</v>
      </c>
      <c r="GK20">
        <v>455.8</v>
      </c>
      <c r="GL20">
        <v>1.8869</v>
      </c>
      <c r="GM20">
        <v>1.8829899999999999</v>
      </c>
      <c r="GN20">
        <v>1.8815599999999999</v>
      </c>
      <c r="GO20">
        <v>1.8821699999999999</v>
      </c>
      <c r="GP20">
        <v>1.8775900000000001</v>
      </c>
      <c r="GQ20">
        <v>1.87944</v>
      </c>
      <c r="GR20">
        <v>1.8788400000000001</v>
      </c>
      <c r="GS20">
        <v>1.8858299999999999</v>
      </c>
      <c r="GT20" t="s">
        <v>349</v>
      </c>
      <c r="GU20" t="s">
        <v>19</v>
      </c>
      <c r="GV20" t="s">
        <v>19</v>
      </c>
      <c r="GW20" t="s">
        <v>19</v>
      </c>
      <c r="GX20" t="s">
        <v>350</v>
      </c>
      <c r="GY20" t="s">
        <v>351</v>
      </c>
      <c r="GZ20" t="s">
        <v>352</v>
      </c>
      <c r="HA20" t="s">
        <v>352</v>
      </c>
      <c r="HB20" t="s">
        <v>352</v>
      </c>
      <c r="HC20" t="s">
        <v>352</v>
      </c>
      <c r="HD20">
        <v>0</v>
      </c>
      <c r="HE20">
        <v>100</v>
      </c>
      <c r="HF20">
        <v>100</v>
      </c>
      <c r="HG20">
        <v>-3.3610000000000002</v>
      </c>
      <c r="HH20">
        <v>-0.23300000000000001</v>
      </c>
      <c r="HI20">
        <v>2</v>
      </c>
      <c r="HJ20">
        <v>521.50900000000001</v>
      </c>
      <c r="HK20">
        <v>512.70100000000002</v>
      </c>
      <c r="HL20">
        <v>21.902799999999999</v>
      </c>
      <c r="HM20">
        <v>29.688600000000001</v>
      </c>
      <c r="HN20">
        <v>29.999600000000001</v>
      </c>
      <c r="HO20">
        <v>29.706099999999999</v>
      </c>
      <c r="HP20">
        <v>29.754300000000001</v>
      </c>
      <c r="HQ20">
        <v>7.3273200000000003</v>
      </c>
      <c r="HR20">
        <v>42.005600000000001</v>
      </c>
      <c r="HS20">
        <v>0</v>
      </c>
      <c r="HT20">
        <v>21.9739</v>
      </c>
      <c r="HU20">
        <v>100</v>
      </c>
      <c r="HV20">
        <v>12.568</v>
      </c>
      <c r="HW20">
        <v>100.64700000000001</v>
      </c>
      <c r="HX20">
        <v>101.803</v>
      </c>
    </row>
    <row r="21" spans="1:232" x14ac:dyDescent="0.25">
      <c r="A21">
        <v>5</v>
      </c>
      <c r="B21">
        <v>1566770155.5999999</v>
      </c>
      <c r="C21">
        <v>467.5</v>
      </c>
      <c r="D21" t="s">
        <v>369</v>
      </c>
      <c r="E21" t="s">
        <v>370</v>
      </c>
      <c r="G21">
        <v>1566770155.5999999</v>
      </c>
      <c r="H21">
        <f t="shared" si="0"/>
        <v>5.6943255576118561E-3</v>
      </c>
      <c r="I21">
        <f t="shared" si="1"/>
        <v>0.16891896214190805</v>
      </c>
      <c r="J21">
        <f t="shared" si="2"/>
        <v>-1.5168699999999999</v>
      </c>
      <c r="K21">
        <f t="shared" si="3"/>
        <v>-2.2724416968396759</v>
      </c>
      <c r="L21">
        <f t="shared" si="4"/>
        <v>-0.22658246193114823</v>
      </c>
      <c r="M21">
        <f t="shared" si="5"/>
        <v>-0.15124530565843997</v>
      </c>
      <c r="N21">
        <f t="shared" si="6"/>
        <v>0.36008215283797101</v>
      </c>
      <c r="O21">
        <f t="shared" si="7"/>
        <v>2.2607967656789949</v>
      </c>
      <c r="P21">
        <f t="shared" si="8"/>
        <v>0.33098839817941605</v>
      </c>
      <c r="Q21">
        <f t="shared" si="9"/>
        <v>0.2092854663333501</v>
      </c>
      <c r="R21">
        <f t="shared" si="10"/>
        <v>321.45306410376196</v>
      </c>
      <c r="S21">
        <f t="shared" si="11"/>
        <v>26.768414226096152</v>
      </c>
      <c r="T21">
        <f t="shared" si="12"/>
        <v>26.9496</v>
      </c>
      <c r="U21">
        <f t="shared" si="13"/>
        <v>3.5685786404129987</v>
      </c>
      <c r="V21">
        <f t="shared" si="14"/>
        <v>55.517830084745121</v>
      </c>
      <c r="W21">
        <f t="shared" si="15"/>
        <v>1.9002305973336</v>
      </c>
      <c r="X21">
        <f t="shared" si="16"/>
        <v>3.4227393153388657</v>
      </c>
      <c r="Y21">
        <f t="shared" si="17"/>
        <v>1.6683480430793987</v>
      </c>
      <c r="Z21">
        <f t="shared" si="18"/>
        <v>-251.11975709068284</v>
      </c>
      <c r="AA21">
        <f t="shared" si="19"/>
        <v>-86.330490486320016</v>
      </c>
      <c r="AB21">
        <f t="shared" si="20"/>
        <v>-8.2076747858613057</v>
      </c>
      <c r="AC21">
        <f t="shared" si="21"/>
        <v>-24.204858259102181</v>
      </c>
      <c r="AD21">
        <v>-4.1475045148085699E-2</v>
      </c>
      <c r="AE21">
        <v>4.6559371592238302E-2</v>
      </c>
      <c r="AF21">
        <v>3.4745421614566498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53012.338198602709</v>
      </c>
      <c r="AL21">
        <v>0</v>
      </c>
      <c r="AM21">
        <v>560.67588235294102</v>
      </c>
      <c r="AN21">
        <v>2927.61</v>
      </c>
      <c r="AO21">
        <f t="shared" si="25"/>
        <v>2366.9341176470589</v>
      </c>
      <c r="AP21">
        <f t="shared" si="26"/>
        <v>0.80848682633515356</v>
      </c>
      <c r="AQ21">
        <v>-1.0916802797921701</v>
      </c>
      <c r="AR21" t="s">
        <v>371</v>
      </c>
      <c r="AS21">
        <v>942.47205882352898</v>
      </c>
      <c r="AT21">
        <v>974.47199999999998</v>
      </c>
      <c r="AU21">
        <f t="shared" si="27"/>
        <v>3.283823565630517E-2</v>
      </c>
      <c r="AV21">
        <v>0.5</v>
      </c>
      <c r="AW21">
        <f t="shared" si="28"/>
        <v>1681.2720004247028</v>
      </c>
      <c r="AX21">
        <f t="shared" si="29"/>
        <v>0.16891896214190805</v>
      </c>
      <c r="AY21">
        <f t="shared" si="30"/>
        <v>27.605003076147</v>
      </c>
      <c r="AZ21">
        <f t="shared" si="31"/>
        <v>0.25533006592287927</v>
      </c>
      <c r="BA21">
        <f t="shared" si="32"/>
        <v>7.4978899405666699E-4</v>
      </c>
      <c r="BB21">
        <f t="shared" si="33"/>
        <v>2.004303869172229</v>
      </c>
      <c r="BC21" t="s">
        <v>372</v>
      </c>
      <c r="BD21">
        <v>725.66</v>
      </c>
      <c r="BE21">
        <f t="shared" si="34"/>
        <v>248.81200000000001</v>
      </c>
      <c r="BF21">
        <f t="shared" si="35"/>
        <v>0.12861092381585693</v>
      </c>
      <c r="BG21">
        <f t="shared" si="36"/>
        <v>0.88700379209337177</v>
      </c>
      <c r="BH21">
        <f t="shared" si="37"/>
        <v>7.7332627861348993E-2</v>
      </c>
      <c r="BI21">
        <f t="shared" si="38"/>
        <v>0.82517632638697669</v>
      </c>
      <c r="BJ21">
        <v>1830</v>
      </c>
      <c r="BK21">
        <v>300</v>
      </c>
      <c r="BL21">
        <v>300</v>
      </c>
      <c r="BM21">
        <v>300</v>
      </c>
      <c r="BN21">
        <v>10209.700000000001</v>
      </c>
      <c r="BO21">
        <v>961.67</v>
      </c>
      <c r="BP21">
        <v>-6.8025899999999999E-3</v>
      </c>
      <c r="BQ21">
        <v>-1.5875900000000001</v>
      </c>
      <c r="BR21" t="s">
        <v>345</v>
      </c>
      <c r="BS21" t="s">
        <v>345</v>
      </c>
      <c r="BT21" t="s">
        <v>345</v>
      </c>
      <c r="BU21" t="s">
        <v>345</v>
      </c>
      <c r="BV21" t="s">
        <v>345</v>
      </c>
      <c r="BW21" t="s">
        <v>345</v>
      </c>
      <c r="BX21" t="s">
        <v>345</v>
      </c>
      <c r="BY21" t="s">
        <v>345</v>
      </c>
      <c r="BZ21" t="s">
        <v>345</v>
      </c>
      <c r="CA21" t="s">
        <v>345</v>
      </c>
      <c r="CB21">
        <f t="shared" si="39"/>
        <v>2000.09</v>
      </c>
      <c r="CC21">
        <f t="shared" si="40"/>
        <v>1681.2720004247028</v>
      </c>
      <c r="CD21">
        <f t="shared" si="41"/>
        <v>0.84059817329455322</v>
      </c>
      <c r="CE21">
        <f t="shared" si="42"/>
        <v>0.19119634658910653</v>
      </c>
      <c r="CF21">
        <v>6</v>
      </c>
      <c r="CG21">
        <v>0.5</v>
      </c>
      <c r="CH21" t="s">
        <v>346</v>
      </c>
      <c r="CI21">
        <v>1566770155.5999999</v>
      </c>
      <c r="CJ21">
        <v>-1.5168699999999999</v>
      </c>
      <c r="CK21">
        <v>-1.32456</v>
      </c>
      <c r="CL21">
        <v>19.0578</v>
      </c>
      <c r="CM21">
        <v>12.3558</v>
      </c>
      <c r="CN21">
        <v>500.072</v>
      </c>
      <c r="CO21">
        <v>99.608699999999999</v>
      </c>
      <c r="CP21">
        <v>0.10011200000000001</v>
      </c>
      <c r="CQ21">
        <v>26.241299999999999</v>
      </c>
      <c r="CR21">
        <v>26.9496</v>
      </c>
      <c r="CS21">
        <v>999.9</v>
      </c>
      <c r="CT21">
        <v>0</v>
      </c>
      <c r="CU21">
        <v>0</v>
      </c>
      <c r="CV21">
        <v>10041.200000000001</v>
      </c>
      <c r="CW21">
        <v>0</v>
      </c>
      <c r="CX21">
        <v>1049.4000000000001</v>
      </c>
      <c r="CY21">
        <v>-0.19230700000000001</v>
      </c>
      <c r="CZ21">
        <v>-1.54634</v>
      </c>
      <c r="DA21">
        <v>-1.34114</v>
      </c>
      <c r="DB21">
        <v>6.7019900000000003</v>
      </c>
      <c r="DC21">
        <v>1.17513</v>
      </c>
      <c r="DD21">
        <v>-1.32456</v>
      </c>
      <c r="DE21">
        <v>19.294799999999999</v>
      </c>
      <c r="DF21">
        <v>12.3558</v>
      </c>
      <c r="DG21">
        <v>1.8983300000000001</v>
      </c>
      <c r="DH21">
        <v>1.23075</v>
      </c>
      <c r="DI21">
        <v>16.620899999999999</v>
      </c>
      <c r="DJ21">
        <v>9.97879</v>
      </c>
      <c r="DK21">
        <v>2000.09</v>
      </c>
      <c r="DL21">
        <v>0.98001099999999997</v>
      </c>
      <c r="DM21">
        <v>1.9989199999999999E-2</v>
      </c>
      <c r="DN21">
        <v>0</v>
      </c>
      <c r="DO21">
        <v>942.36900000000003</v>
      </c>
      <c r="DP21">
        <v>4.9992900000000002</v>
      </c>
      <c r="DQ21">
        <v>22261.200000000001</v>
      </c>
      <c r="DR21">
        <v>17315.3</v>
      </c>
      <c r="DS21">
        <v>47.375</v>
      </c>
      <c r="DT21">
        <v>48.25</v>
      </c>
      <c r="DU21">
        <v>48.186999999999998</v>
      </c>
      <c r="DV21">
        <v>47.5</v>
      </c>
      <c r="DW21">
        <v>49.125</v>
      </c>
      <c r="DX21">
        <v>1955.21</v>
      </c>
      <c r="DY21">
        <v>39.880000000000003</v>
      </c>
      <c r="DZ21">
        <v>0</v>
      </c>
      <c r="EA21">
        <v>105.700000047684</v>
      </c>
      <c r="EB21">
        <v>942.47205882352898</v>
      </c>
      <c r="EC21">
        <v>0.89362748884957499</v>
      </c>
      <c r="ED21">
        <v>50.269608391541198</v>
      </c>
      <c r="EE21">
        <v>22277.711764705899</v>
      </c>
      <c r="EF21">
        <v>10</v>
      </c>
      <c r="EG21">
        <v>1566770116.5999999</v>
      </c>
      <c r="EH21" t="s">
        <v>373</v>
      </c>
      <c r="EI21">
        <v>128</v>
      </c>
      <c r="EJ21">
        <v>-2.6920000000000002</v>
      </c>
      <c r="EK21">
        <v>-0.23699999999999999</v>
      </c>
      <c r="EL21">
        <v>-1</v>
      </c>
      <c r="EM21">
        <v>12</v>
      </c>
      <c r="EN21">
        <v>0.52</v>
      </c>
      <c r="EO21">
        <v>0.01</v>
      </c>
      <c r="EP21">
        <v>0.166006745160932</v>
      </c>
      <c r="EQ21">
        <v>5.9990065757073503E-2</v>
      </c>
      <c r="ER21">
        <v>2.0972589393618499E-2</v>
      </c>
      <c r="ES21">
        <v>1</v>
      </c>
      <c r="ET21">
        <v>0.35705843299190099</v>
      </c>
      <c r="EU21">
        <v>1.05576794954227E-2</v>
      </c>
      <c r="EV21">
        <v>1.4339503687388401E-3</v>
      </c>
      <c r="EW21">
        <v>1</v>
      </c>
      <c r="EX21">
        <v>2</v>
      </c>
      <c r="EY21">
        <v>2</v>
      </c>
      <c r="EZ21" t="s">
        <v>374</v>
      </c>
      <c r="FA21">
        <v>2.9344100000000002</v>
      </c>
      <c r="FB21">
        <v>2.6376599999999999</v>
      </c>
      <c r="FC21">
        <v>3.2447299999999998E-4</v>
      </c>
      <c r="FD21">
        <v>-3.7789900000000001E-4</v>
      </c>
      <c r="FE21">
        <v>9.2777600000000002E-2</v>
      </c>
      <c r="FF21">
        <v>6.7683800000000002E-2</v>
      </c>
      <c r="FG21">
        <v>35653</v>
      </c>
      <c r="FH21">
        <v>31240.3</v>
      </c>
      <c r="FI21">
        <v>31019</v>
      </c>
      <c r="FJ21">
        <v>27380.2</v>
      </c>
      <c r="FK21">
        <v>39452.699999999997</v>
      </c>
      <c r="FL21">
        <v>38586.5</v>
      </c>
      <c r="FM21">
        <v>43532</v>
      </c>
      <c r="FN21">
        <v>42275</v>
      </c>
      <c r="FO21">
        <v>1.98905</v>
      </c>
      <c r="FP21">
        <v>1.8832800000000001</v>
      </c>
      <c r="FQ21">
        <v>6.2570000000000001E-2</v>
      </c>
      <c r="FR21">
        <v>0</v>
      </c>
      <c r="FS21">
        <v>25.9254</v>
      </c>
      <c r="FT21">
        <v>999.9</v>
      </c>
      <c r="FU21">
        <v>37.981000000000002</v>
      </c>
      <c r="FV21">
        <v>33.887999999999998</v>
      </c>
      <c r="FW21">
        <v>20.246300000000002</v>
      </c>
      <c r="FX21">
        <v>59.173000000000002</v>
      </c>
      <c r="FY21">
        <v>39.290900000000001</v>
      </c>
      <c r="FZ21">
        <v>1</v>
      </c>
      <c r="GA21">
        <v>0.16763700000000001</v>
      </c>
      <c r="GB21">
        <v>1.9723200000000001</v>
      </c>
      <c r="GC21">
        <v>20.351800000000001</v>
      </c>
      <c r="GD21">
        <v>5.2408000000000001</v>
      </c>
      <c r="GE21">
        <v>12.0678</v>
      </c>
      <c r="GF21">
        <v>4.9714999999999998</v>
      </c>
      <c r="GG21">
        <v>3.2903500000000001</v>
      </c>
      <c r="GH21">
        <v>9999</v>
      </c>
      <c r="GI21">
        <v>9999</v>
      </c>
      <c r="GJ21">
        <v>9999</v>
      </c>
      <c r="GK21">
        <v>455.9</v>
      </c>
      <c r="GL21">
        <v>1.8869499999999999</v>
      </c>
      <c r="GM21">
        <v>1.8830899999999999</v>
      </c>
      <c r="GN21">
        <v>1.8815599999999999</v>
      </c>
      <c r="GO21">
        <v>1.8822399999999999</v>
      </c>
      <c r="GP21">
        <v>1.8775900000000001</v>
      </c>
      <c r="GQ21">
        <v>1.87951</v>
      </c>
      <c r="GR21">
        <v>1.8789</v>
      </c>
      <c r="GS21">
        <v>1.88585</v>
      </c>
      <c r="GT21" t="s">
        <v>349</v>
      </c>
      <c r="GU21" t="s">
        <v>19</v>
      </c>
      <c r="GV21" t="s">
        <v>19</v>
      </c>
      <c r="GW21" t="s">
        <v>19</v>
      </c>
      <c r="GX21" t="s">
        <v>350</v>
      </c>
      <c r="GY21" t="s">
        <v>351</v>
      </c>
      <c r="GZ21" t="s">
        <v>352</v>
      </c>
      <c r="HA21" t="s">
        <v>352</v>
      </c>
      <c r="HB21" t="s">
        <v>352</v>
      </c>
      <c r="HC21" t="s">
        <v>352</v>
      </c>
      <c r="HD21">
        <v>0</v>
      </c>
      <c r="HE21">
        <v>100</v>
      </c>
      <c r="HF21">
        <v>100</v>
      </c>
      <c r="HG21">
        <v>-2.6920000000000002</v>
      </c>
      <c r="HH21">
        <v>-0.23699999999999999</v>
      </c>
      <c r="HI21">
        <v>2</v>
      </c>
      <c r="HJ21">
        <v>521.80799999999999</v>
      </c>
      <c r="HK21">
        <v>512.62099999999998</v>
      </c>
      <c r="HL21">
        <v>22.5594</v>
      </c>
      <c r="HM21">
        <v>29.582799999999999</v>
      </c>
      <c r="HN21">
        <v>29.999099999999999</v>
      </c>
      <c r="HO21">
        <v>29.618400000000001</v>
      </c>
      <c r="HP21">
        <v>29.6648</v>
      </c>
      <c r="HQ21">
        <v>0</v>
      </c>
      <c r="HR21">
        <v>43.110199999999999</v>
      </c>
      <c r="HS21">
        <v>0</v>
      </c>
      <c r="HT21">
        <v>22.607199999999999</v>
      </c>
      <c r="HU21">
        <v>0</v>
      </c>
      <c r="HV21">
        <v>12.245699999999999</v>
      </c>
      <c r="HW21">
        <v>100.667</v>
      </c>
      <c r="HX21">
        <v>101.82</v>
      </c>
    </row>
    <row r="22" spans="1:232" x14ac:dyDescent="0.25">
      <c r="A22">
        <v>7</v>
      </c>
      <c r="B22">
        <v>1566770397.0999999</v>
      </c>
      <c r="C22">
        <v>709</v>
      </c>
      <c r="D22" t="s">
        <v>376</v>
      </c>
      <c r="E22" t="s">
        <v>377</v>
      </c>
      <c r="G22">
        <v>1566770397.0999999</v>
      </c>
      <c r="H22">
        <f t="shared" si="0"/>
        <v>4.6209776904357997E-3</v>
      </c>
      <c r="I22">
        <f t="shared" si="1"/>
        <v>29.571119316777398</v>
      </c>
      <c r="J22">
        <f t="shared" si="2"/>
        <v>362.55500000000001</v>
      </c>
      <c r="K22">
        <f t="shared" si="3"/>
        <v>173.90809802656364</v>
      </c>
      <c r="L22">
        <f t="shared" si="4"/>
        <v>17.340038724702296</v>
      </c>
      <c r="M22">
        <f t="shared" si="5"/>
        <v>36.149654968190006</v>
      </c>
      <c r="N22">
        <f t="shared" si="6"/>
        <v>0.27651870590232452</v>
      </c>
      <c r="O22">
        <f t="shared" si="7"/>
        <v>2.251324296120699</v>
      </c>
      <c r="P22">
        <f t="shared" si="8"/>
        <v>0.25894104944176871</v>
      </c>
      <c r="Q22">
        <f t="shared" si="9"/>
        <v>0.16332423696508566</v>
      </c>
      <c r="R22">
        <f t="shared" si="10"/>
        <v>321.4393510489806</v>
      </c>
      <c r="S22">
        <f t="shared" si="11"/>
        <v>26.660508544186946</v>
      </c>
      <c r="T22">
        <f t="shared" si="12"/>
        <v>27.004000000000001</v>
      </c>
      <c r="U22">
        <f t="shared" si="13"/>
        <v>3.5800006306338323</v>
      </c>
      <c r="V22">
        <f t="shared" si="14"/>
        <v>55.534878063409877</v>
      </c>
      <c r="W22">
        <f t="shared" si="15"/>
        <v>1.8490859356100005</v>
      </c>
      <c r="X22">
        <f t="shared" si="16"/>
        <v>3.3295939418444549</v>
      </c>
      <c r="Y22">
        <f t="shared" si="17"/>
        <v>1.7309146950238319</v>
      </c>
      <c r="Z22">
        <f t="shared" si="18"/>
        <v>-203.78511614821878</v>
      </c>
      <c r="AA22">
        <f t="shared" si="19"/>
        <v>-149.16790301107258</v>
      </c>
      <c r="AB22">
        <f t="shared" si="20"/>
        <v>-14.2121590329534</v>
      </c>
      <c r="AC22">
        <f t="shared" si="21"/>
        <v>-45.725827143264183</v>
      </c>
      <c r="AD22">
        <v>-4.1219408776013898E-2</v>
      </c>
      <c r="AE22">
        <v>4.6272397369611501E-2</v>
      </c>
      <c r="AF22">
        <v>3.45758862783953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52781.218519659116</v>
      </c>
      <c r="AL22">
        <v>0</v>
      </c>
      <c r="AM22">
        <v>560.67588235294102</v>
      </c>
      <c r="AN22">
        <v>2927.61</v>
      </c>
      <c r="AO22">
        <f t="shared" si="25"/>
        <v>2366.9341176470589</v>
      </c>
      <c r="AP22">
        <f t="shared" si="26"/>
        <v>0.80848682633515356</v>
      </c>
      <c r="AQ22">
        <v>-1.0916802797921701</v>
      </c>
      <c r="AR22" t="s">
        <v>378</v>
      </c>
      <c r="AS22">
        <v>870.31758823529401</v>
      </c>
      <c r="AT22">
        <v>1079.8399999999999</v>
      </c>
      <c r="AU22">
        <f t="shared" si="27"/>
        <v>0.19403097844560857</v>
      </c>
      <c r="AV22">
        <v>0.5</v>
      </c>
      <c r="AW22">
        <f t="shared" si="28"/>
        <v>1681.1892004251501</v>
      </c>
      <c r="AX22">
        <f t="shared" si="29"/>
        <v>29.571119316777398</v>
      </c>
      <c r="AY22">
        <f t="shared" si="30"/>
        <v>163.1013927553411</v>
      </c>
      <c r="AZ22">
        <f t="shared" si="31"/>
        <v>0.42439620684545859</v>
      </c>
      <c r="BA22">
        <f t="shared" si="32"/>
        <v>1.8238755988210821E-2</v>
      </c>
      <c r="BB22">
        <f t="shared" si="33"/>
        <v>1.7111516520966072</v>
      </c>
      <c r="BC22" t="s">
        <v>379</v>
      </c>
      <c r="BD22">
        <v>621.55999999999995</v>
      </c>
      <c r="BE22">
        <f t="shared" si="34"/>
        <v>458.28</v>
      </c>
      <c r="BF22">
        <f t="shared" si="35"/>
        <v>0.45719300812757685</v>
      </c>
      <c r="BG22">
        <f t="shared" si="36"/>
        <v>0.80127057088961651</v>
      </c>
      <c r="BH22">
        <f t="shared" si="37"/>
        <v>0.40357645038007928</v>
      </c>
      <c r="BI22">
        <f t="shared" si="38"/>
        <v>0.78065966696058542</v>
      </c>
      <c r="BJ22">
        <v>1834</v>
      </c>
      <c r="BK22">
        <v>300</v>
      </c>
      <c r="BL22">
        <v>300</v>
      </c>
      <c r="BM22">
        <v>300</v>
      </c>
      <c r="BN22">
        <v>10208.4</v>
      </c>
      <c r="BO22">
        <v>1021.12</v>
      </c>
      <c r="BP22">
        <v>-6.8024899999999996E-3</v>
      </c>
      <c r="BQ22">
        <v>-3.7735599999999998</v>
      </c>
      <c r="BR22" t="s">
        <v>345</v>
      </c>
      <c r="BS22" t="s">
        <v>345</v>
      </c>
      <c r="BT22" t="s">
        <v>345</v>
      </c>
      <c r="BU22" t="s">
        <v>345</v>
      </c>
      <c r="BV22" t="s">
        <v>345</v>
      </c>
      <c r="BW22" t="s">
        <v>345</v>
      </c>
      <c r="BX22" t="s">
        <v>345</v>
      </c>
      <c r="BY22" t="s">
        <v>345</v>
      </c>
      <c r="BZ22" t="s">
        <v>345</v>
      </c>
      <c r="CA22" t="s">
        <v>345</v>
      </c>
      <c r="CB22">
        <f t="shared" si="39"/>
        <v>1999.99</v>
      </c>
      <c r="CC22">
        <f t="shared" si="40"/>
        <v>1681.1892004251501</v>
      </c>
      <c r="CD22">
        <f t="shared" si="41"/>
        <v>0.84059880320659108</v>
      </c>
      <c r="CE22">
        <f t="shared" si="42"/>
        <v>0.19119760641318234</v>
      </c>
      <c r="CF22">
        <v>6</v>
      </c>
      <c r="CG22">
        <v>0.5</v>
      </c>
      <c r="CH22" t="s">
        <v>346</v>
      </c>
      <c r="CI22">
        <v>1566770397.0999999</v>
      </c>
      <c r="CJ22">
        <v>362.55500000000001</v>
      </c>
      <c r="CK22">
        <v>400.04500000000002</v>
      </c>
      <c r="CL22">
        <v>18.545000000000002</v>
      </c>
      <c r="CM22">
        <v>13.1035</v>
      </c>
      <c r="CN22">
        <v>500.077</v>
      </c>
      <c r="CO22">
        <v>99.608000000000004</v>
      </c>
      <c r="CP22">
        <v>0.10005799999999999</v>
      </c>
      <c r="CQ22">
        <v>25.774999999999999</v>
      </c>
      <c r="CR22">
        <v>27.004000000000001</v>
      </c>
      <c r="CS22">
        <v>999.9</v>
      </c>
      <c r="CT22">
        <v>0</v>
      </c>
      <c r="CU22">
        <v>0</v>
      </c>
      <c r="CV22">
        <v>9979.3799999999992</v>
      </c>
      <c r="CW22">
        <v>0</v>
      </c>
      <c r="CX22">
        <v>996.13</v>
      </c>
      <c r="CY22">
        <v>-37.490200000000002</v>
      </c>
      <c r="CZ22">
        <v>369.40600000000001</v>
      </c>
      <c r="DA22">
        <v>405.35700000000003</v>
      </c>
      <c r="DB22">
        <v>5.4414400000000001</v>
      </c>
      <c r="DC22">
        <v>365.95100000000002</v>
      </c>
      <c r="DD22">
        <v>400.04500000000002</v>
      </c>
      <c r="DE22">
        <v>18.782</v>
      </c>
      <c r="DF22">
        <v>13.1035</v>
      </c>
      <c r="DG22">
        <v>1.8472299999999999</v>
      </c>
      <c r="DH22">
        <v>1.30522</v>
      </c>
      <c r="DI22">
        <v>16.192299999999999</v>
      </c>
      <c r="DJ22">
        <v>10.8591</v>
      </c>
      <c r="DK22">
        <v>1999.99</v>
      </c>
      <c r="DL22">
        <v>0.97999000000000003</v>
      </c>
      <c r="DM22">
        <v>2.0009599999999999E-2</v>
      </c>
      <c r="DN22">
        <v>0</v>
      </c>
      <c r="DO22">
        <v>869.99800000000005</v>
      </c>
      <c r="DP22">
        <v>4.9992900000000002</v>
      </c>
      <c r="DQ22">
        <v>20895.7</v>
      </c>
      <c r="DR22">
        <v>17314.2</v>
      </c>
      <c r="DS22">
        <v>47.375</v>
      </c>
      <c r="DT22">
        <v>48.186999999999998</v>
      </c>
      <c r="DU22">
        <v>48.125</v>
      </c>
      <c r="DV22">
        <v>47.625</v>
      </c>
      <c r="DW22">
        <v>49.186999999999998</v>
      </c>
      <c r="DX22">
        <v>1955.07</v>
      </c>
      <c r="DY22">
        <v>39.92</v>
      </c>
      <c r="DZ22">
        <v>0</v>
      </c>
      <c r="EA22">
        <v>120.5</v>
      </c>
      <c r="EB22">
        <v>870.31758823529401</v>
      </c>
      <c r="EC22">
        <v>-1.57671569069238</v>
      </c>
      <c r="ED22">
        <v>-580.68627135305906</v>
      </c>
      <c r="EE22">
        <v>20959.6529411765</v>
      </c>
      <c r="EF22">
        <v>10</v>
      </c>
      <c r="EG22">
        <v>1566770314.5999999</v>
      </c>
      <c r="EH22" t="s">
        <v>375</v>
      </c>
      <c r="EI22">
        <v>129</v>
      </c>
      <c r="EJ22">
        <v>-3.3959999999999999</v>
      </c>
      <c r="EK22">
        <v>-0.23699999999999999</v>
      </c>
      <c r="EL22">
        <v>401</v>
      </c>
      <c r="EM22">
        <v>13</v>
      </c>
      <c r="EN22">
        <v>0.06</v>
      </c>
      <c r="EO22">
        <v>0.01</v>
      </c>
      <c r="EP22">
        <v>29.564656442445798</v>
      </c>
      <c r="EQ22">
        <v>5.3411202148619698E-2</v>
      </c>
      <c r="ER22">
        <v>2.7624225498107498E-2</v>
      </c>
      <c r="ES22">
        <v>1</v>
      </c>
      <c r="ET22">
        <v>0.27907081642468701</v>
      </c>
      <c r="EU22">
        <v>-1.7172098976665402E-2</v>
      </c>
      <c r="EV22">
        <v>1.7254793352979099E-3</v>
      </c>
      <c r="EW22">
        <v>1</v>
      </c>
      <c r="EX22">
        <v>2</v>
      </c>
      <c r="EY22">
        <v>2</v>
      </c>
      <c r="EZ22" t="s">
        <v>374</v>
      </c>
      <c r="FA22">
        <v>2.93465</v>
      </c>
      <c r="FB22">
        <v>2.63761</v>
      </c>
      <c r="FC22">
        <v>8.3987900000000004E-2</v>
      </c>
      <c r="FD22">
        <v>9.1373599999999999E-2</v>
      </c>
      <c r="FE22">
        <v>9.1022400000000003E-2</v>
      </c>
      <c r="FF22">
        <v>7.0761599999999994E-2</v>
      </c>
      <c r="FG22">
        <v>32683.9</v>
      </c>
      <c r="FH22">
        <v>28383.5</v>
      </c>
      <c r="FI22">
        <v>31031.8</v>
      </c>
      <c r="FJ22">
        <v>27386.799999999999</v>
      </c>
      <c r="FK22">
        <v>39555</v>
      </c>
      <c r="FL22">
        <v>38477.9</v>
      </c>
      <c r="FM22">
        <v>43548.800000000003</v>
      </c>
      <c r="FN22">
        <v>42284.7</v>
      </c>
      <c r="FO22">
        <v>1.99007</v>
      </c>
      <c r="FP22">
        <v>1.8884799999999999</v>
      </c>
      <c r="FQ22">
        <v>5.3621799999999997E-2</v>
      </c>
      <c r="FR22">
        <v>0</v>
      </c>
      <c r="FS22">
        <v>26.1265</v>
      </c>
      <c r="FT22">
        <v>999.9</v>
      </c>
      <c r="FU22">
        <v>37.932000000000002</v>
      </c>
      <c r="FV22">
        <v>33.808</v>
      </c>
      <c r="FW22">
        <v>20.131599999999999</v>
      </c>
      <c r="FX22">
        <v>59.722999999999999</v>
      </c>
      <c r="FY22">
        <v>39.226799999999997</v>
      </c>
      <c r="FZ22">
        <v>1</v>
      </c>
      <c r="GA22">
        <v>0.162581</v>
      </c>
      <c r="GB22">
        <v>4.7163599999999999</v>
      </c>
      <c r="GC22">
        <v>20.296800000000001</v>
      </c>
      <c r="GD22">
        <v>5.2384000000000004</v>
      </c>
      <c r="GE22">
        <v>12.069800000000001</v>
      </c>
      <c r="GF22">
        <v>4.9711999999999996</v>
      </c>
      <c r="GG22">
        <v>3.2902800000000001</v>
      </c>
      <c r="GH22">
        <v>9999</v>
      </c>
      <c r="GI22">
        <v>9999</v>
      </c>
      <c r="GJ22">
        <v>9999</v>
      </c>
      <c r="GK22">
        <v>455.9</v>
      </c>
      <c r="GL22">
        <v>1.8869</v>
      </c>
      <c r="GM22">
        <v>1.8829499999999999</v>
      </c>
      <c r="GN22">
        <v>1.88148</v>
      </c>
      <c r="GO22">
        <v>1.8821699999999999</v>
      </c>
      <c r="GP22">
        <v>1.8774999999999999</v>
      </c>
      <c r="GQ22">
        <v>1.8794299999999999</v>
      </c>
      <c r="GR22">
        <v>1.8788100000000001</v>
      </c>
      <c r="GS22">
        <v>1.8858299999999999</v>
      </c>
      <c r="GT22" t="s">
        <v>349</v>
      </c>
      <c r="GU22" t="s">
        <v>19</v>
      </c>
      <c r="GV22" t="s">
        <v>19</v>
      </c>
      <c r="GW22" t="s">
        <v>19</v>
      </c>
      <c r="GX22" t="s">
        <v>350</v>
      </c>
      <c r="GY22" t="s">
        <v>351</v>
      </c>
      <c r="GZ22" t="s">
        <v>352</v>
      </c>
      <c r="HA22" t="s">
        <v>352</v>
      </c>
      <c r="HB22" t="s">
        <v>352</v>
      </c>
      <c r="HC22" t="s">
        <v>352</v>
      </c>
      <c r="HD22">
        <v>0</v>
      </c>
      <c r="HE22">
        <v>100</v>
      </c>
      <c r="HF22">
        <v>100</v>
      </c>
      <c r="HG22">
        <v>-3.3959999999999999</v>
      </c>
      <c r="HH22">
        <v>-0.23699999999999999</v>
      </c>
      <c r="HI22">
        <v>2</v>
      </c>
      <c r="HJ22">
        <v>520.95699999999999</v>
      </c>
      <c r="HK22">
        <v>514.74599999999998</v>
      </c>
      <c r="HL22">
        <v>19.900300000000001</v>
      </c>
      <c r="HM22">
        <v>29.4177</v>
      </c>
      <c r="HN22">
        <v>29.999400000000001</v>
      </c>
      <c r="HO22">
        <v>29.4361</v>
      </c>
      <c r="HP22">
        <v>29.489699999999999</v>
      </c>
      <c r="HQ22">
        <v>19.535599999999999</v>
      </c>
      <c r="HR22">
        <v>39.874899999999997</v>
      </c>
      <c r="HS22">
        <v>0</v>
      </c>
      <c r="HT22">
        <v>19.9145</v>
      </c>
      <c r="HU22">
        <v>400</v>
      </c>
      <c r="HV22">
        <v>13.017899999999999</v>
      </c>
      <c r="HW22">
        <v>100.70699999999999</v>
      </c>
      <c r="HX22">
        <v>101.843</v>
      </c>
    </row>
    <row r="23" spans="1:232" x14ac:dyDescent="0.25">
      <c r="A23">
        <v>8</v>
      </c>
      <c r="B23">
        <v>1566770463.0999999</v>
      </c>
      <c r="C23">
        <v>775</v>
      </c>
      <c r="D23" t="s">
        <v>380</v>
      </c>
      <c r="E23" t="s">
        <v>381</v>
      </c>
      <c r="G23">
        <v>1566770463.0999999</v>
      </c>
      <c r="H23">
        <f t="shared" si="0"/>
        <v>4.3432210326981345E-3</v>
      </c>
      <c r="I23">
        <f t="shared" si="1"/>
        <v>29.763711153312208</v>
      </c>
      <c r="J23">
        <f t="shared" si="2"/>
        <v>461.88499999999999</v>
      </c>
      <c r="K23">
        <f t="shared" si="3"/>
        <v>251.20097153584629</v>
      </c>
      <c r="L23">
        <f t="shared" si="4"/>
        <v>25.046154891608193</v>
      </c>
      <c r="M23">
        <f t="shared" si="5"/>
        <v>46.052541840825</v>
      </c>
      <c r="N23">
        <f t="shared" si="6"/>
        <v>0.25036481931135196</v>
      </c>
      <c r="O23">
        <f t="shared" si="7"/>
        <v>2.2438960585451753</v>
      </c>
      <c r="P23">
        <f t="shared" si="8"/>
        <v>0.23581641545881621</v>
      </c>
      <c r="Q23">
        <f t="shared" si="9"/>
        <v>0.14862187882214331</v>
      </c>
      <c r="R23">
        <f t="shared" si="10"/>
        <v>321.41541115661789</v>
      </c>
      <c r="S23">
        <f t="shared" si="11"/>
        <v>26.681737572605357</v>
      </c>
      <c r="T23">
        <f t="shared" si="12"/>
        <v>27.0337</v>
      </c>
      <c r="U23">
        <f t="shared" si="13"/>
        <v>3.5862499906491423</v>
      </c>
      <c r="V23">
        <f t="shared" si="14"/>
        <v>54.282250235372487</v>
      </c>
      <c r="W23">
        <f t="shared" si="15"/>
        <v>1.7994874809599997</v>
      </c>
      <c r="X23">
        <f t="shared" si="16"/>
        <v>3.3150568982628168</v>
      </c>
      <c r="Y23">
        <f t="shared" si="17"/>
        <v>1.7867625096891426</v>
      </c>
      <c r="Z23">
        <f t="shared" si="18"/>
        <v>-191.53604754198773</v>
      </c>
      <c r="AA23">
        <f t="shared" si="19"/>
        <v>-161.19642164079303</v>
      </c>
      <c r="AB23">
        <f t="shared" si="20"/>
        <v>-15.405640321568278</v>
      </c>
      <c r="AC23">
        <f t="shared" si="21"/>
        <v>-46.722698347731153</v>
      </c>
      <c r="AD23">
        <v>-4.1019621469122303E-2</v>
      </c>
      <c r="AE23">
        <v>4.6048118615296299E-2</v>
      </c>
      <c r="AF23">
        <v>3.4443137197418001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52548.477966587307</v>
      </c>
      <c r="AL23">
        <v>0</v>
      </c>
      <c r="AM23">
        <v>560.67588235294102</v>
      </c>
      <c r="AN23">
        <v>2927.61</v>
      </c>
      <c r="AO23">
        <f t="shared" si="25"/>
        <v>2366.9341176470589</v>
      </c>
      <c r="AP23">
        <f t="shared" si="26"/>
        <v>0.80848682633515356</v>
      </c>
      <c r="AQ23">
        <v>-1.0916802797921701</v>
      </c>
      <c r="AR23" t="s">
        <v>382</v>
      </c>
      <c r="AS23">
        <v>867.44470588235299</v>
      </c>
      <c r="AT23">
        <v>1080.08</v>
      </c>
      <c r="AU23">
        <f t="shared" si="27"/>
        <v>0.19686994863125595</v>
      </c>
      <c r="AV23">
        <v>0.5</v>
      </c>
      <c r="AW23">
        <f t="shared" si="28"/>
        <v>1681.063200425182</v>
      </c>
      <c r="AX23">
        <f t="shared" si="29"/>
        <v>29.763711153312208</v>
      </c>
      <c r="AY23">
        <f t="shared" si="30"/>
        <v>165.47541295680017</v>
      </c>
      <c r="AZ23">
        <f t="shared" si="31"/>
        <v>0.42870898451966521</v>
      </c>
      <c r="BA23">
        <f t="shared" si="32"/>
        <v>1.8354688524084221E-2</v>
      </c>
      <c r="BB23">
        <f t="shared" si="33"/>
        <v>1.710549218576402</v>
      </c>
      <c r="BC23" t="s">
        <v>383</v>
      </c>
      <c r="BD23">
        <v>617.04</v>
      </c>
      <c r="BE23">
        <f t="shared" si="34"/>
        <v>463.03999999999996</v>
      </c>
      <c r="BF23">
        <f t="shared" si="35"/>
        <v>0.45921582178137299</v>
      </c>
      <c r="BG23">
        <f t="shared" si="36"/>
        <v>0.79959923308967051</v>
      </c>
      <c r="BH23">
        <f t="shared" si="37"/>
        <v>0.40938315060131092</v>
      </c>
      <c r="BI23">
        <f t="shared" si="38"/>
        <v>0.78055826996849742</v>
      </c>
      <c r="BJ23">
        <v>1836</v>
      </c>
      <c r="BK23">
        <v>300</v>
      </c>
      <c r="BL23">
        <v>300</v>
      </c>
      <c r="BM23">
        <v>300</v>
      </c>
      <c r="BN23">
        <v>10207.6</v>
      </c>
      <c r="BO23">
        <v>1023.43</v>
      </c>
      <c r="BP23">
        <v>-6.8019899999999999E-3</v>
      </c>
      <c r="BQ23">
        <v>-2.6281699999999999</v>
      </c>
      <c r="BR23" t="s">
        <v>345</v>
      </c>
      <c r="BS23" t="s">
        <v>345</v>
      </c>
      <c r="BT23" t="s">
        <v>345</v>
      </c>
      <c r="BU23" t="s">
        <v>345</v>
      </c>
      <c r="BV23" t="s">
        <v>345</v>
      </c>
      <c r="BW23" t="s">
        <v>345</v>
      </c>
      <c r="BX23" t="s">
        <v>345</v>
      </c>
      <c r="BY23" t="s">
        <v>345</v>
      </c>
      <c r="BZ23" t="s">
        <v>345</v>
      </c>
      <c r="CA23" t="s">
        <v>345</v>
      </c>
      <c r="CB23">
        <f t="shared" si="39"/>
        <v>1999.84</v>
      </c>
      <c r="CC23">
        <f t="shared" si="40"/>
        <v>1681.063200425182</v>
      </c>
      <c r="CD23">
        <f t="shared" si="41"/>
        <v>0.84059884812044072</v>
      </c>
      <c r="CE23">
        <f t="shared" si="42"/>
        <v>0.19119769624088143</v>
      </c>
      <c r="CF23">
        <v>6</v>
      </c>
      <c r="CG23">
        <v>0.5</v>
      </c>
      <c r="CH23" t="s">
        <v>346</v>
      </c>
      <c r="CI23">
        <v>1566770463.0999999</v>
      </c>
      <c r="CJ23">
        <v>461.88499999999999</v>
      </c>
      <c r="CK23">
        <v>500.005</v>
      </c>
      <c r="CL23">
        <v>18.047999999999998</v>
      </c>
      <c r="CM23">
        <v>12.9307</v>
      </c>
      <c r="CN23">
        <v>500.04899999999998</v>
      </c>
      <c r="CO23">
        <v>99.605599999999995</v>
      </c>
      <c r="CP23">
        <v>0.100045</v>
      </c>
      <c r="CQ23">
        <v>25.7012</v>
      </c>
      <c r="CR23">
        <v>27.0337</v>
      </c>
      <c r="CS23">
        <v>999.9</v>
      </c>
      <c r="CT23">
        <v>0</v>
      </c>
      <c r="CU23">
        <v>0</v>
      </c>
      <c r="CV23">
        <v>9931.25</v>
      </c>
      <c r="CW23">
        <v>0</v>
      </c>
      <c r="CX23">
        <v>987.63</v>
      </c>
      <c r="CY23">
        <v>-38.119500000000002</v>
      </c>
      <c r="CZ23">
        <v>470.375</v>
      </c>
      <c r="DA23">
        <v>506.55500000000001</v>
      </c>
      <c r="DB23">
        <v>5.1172800000000001</v>
      </c>
      <c r="DC23">
        <v>465.28100000000001</v>
      </c>
      <c r="DD23">
        <v>500.005</v>
      </c>
      <c r="DE23">
        <v>18.285</v>
      </c>
      <c r="DF23">
        <v>12.9307</v>
      </c>
      <c r="DG23">
        <v>1.7976799999999999</v>
      </c>
      <c r="DH23">
        <v>1.2879700000000001</v>
      </c>
      <c r="DI23">
        <v>15.7666</v>
      </c>
      <c r="DJ23">
        <v>10.6592</v>
      </c>
      <c r="DK23">
        <v>1999.84</v>
      </c>
      <c r="DL23">
        <v>0.97999000000000003</v>
      </c>
      <c r="DM23">
        <v>2.0009599999999999E-2</v>
      </c>
      <c r="DN23">
        <v>0</v>
      </c>
      <c r="DO23">
        <v>867.32399999999996</v>
      </c>
      <c r="DP23">
        <v>4.9992900000000002</v>
      </c>
      <c r="DQ23">
        <v>20897.3</v>
      </c>
      <c r="DR23">
        <v>17312.900000000001</v>
      </c>
      <c r="DS23">
        <v>47.5</v>
      </c>
      <c r="DT23">
        <v>48.25</v>
      </c>
      <c r="DU23">
        <v>48.186999999999998</v>
      </c>
      <c r="DV23">
        <v>47.811999999999998</v>
      </c>
      <c r="DW23">
        <v>49.186999999999998</v>
      </c>
      <c r="DX23">
        <v>1954.92</v>
      </c>
      <c r="DY23">
        <v>39.92</v>
      </c>
      <c r="DZ23">
        <v>0</v>
      </c>
      <c r="EA23">
        <v>65.5</v>
      </c>
      <c r="EB23">
        <v>867.44470588235299</v>
      </c>
      <c r="EC23">
        <v>-2.7026961177665898</v>
      </c>
      <c r="ED23">
        <v>893.16176521445095</v>
      </c>
      <c r="EE23">
        <v>20902.858823529401</v>
      </c>
      <c r="EF23">
        <v>10</v>
      </c>
      <c r="EG23">
        <v>1566770314.5999999</v>
      </c>
      <c r="EH23" t="s">
        <v>375</v>
      </c>
      <c r="EI23">
        <v>129</v>
      </c>
      <c r="EJ23">
        <v>-3.3959999999999999</v>
      </c>
      <c r="EK23">
        <v>-0.23699999999999999</v>
      </c>
      <c r="EL23">
        <v>401</v>
      </c>
      <c r="EM23">
        <v>13</v>
      </c>
      <c r="EN23">
        <v>0.06</v>
      </c>
      <c r="EO23">
        <v>0.01</v>
      </c>
      <c r="EP23">
        <v>29.743331753824201</v>
      </c>
      <c r="EQ23">
        <v>-7.2277774348990201E-2</v>
      </c>
      <c r="ER23">
        <v>4.6268735337839199E-2</v>
      </c>
      <c r="ES23">
        <v>1</v>
      </c>
      <c r="ET23">
        <v>0.258588287637468</v>
      </c>
      <c r="EU23">
        <v>-4.1920852606065297E-2</v>
      </c>
      <c r="EV23">
        <v>4.0344919496446601E-3</v>
      </c>
      <c r="EW23">
        <v>1</v>
      </c>
      <c r="EX23">
        <v>2</v>
      </c>
      <c r="EY23">
        <v>2</v>
      </c>
      <c r="EZ23" t="s">
        <v>374</v>
      </c>
      <c r="FA23">
        <v>2.9345699999999999</v>
      </c>
      <c r="FB23">
        <v>2.6375999999999999</v>
      </c>
      <c r="FC23">
        <v>0.10088800000000001</v>
      </c>
      <c r="FD23">
        <v>0.107991</v>
      </c>
      <c r="FE23">
        <v>8.9267100000000002E-2</v>
      </c>
      <c r="FF23">
        <v>7.0064500000000002E-2</v>
      </c>
      <c r="FG23">
        <v>32081.1</v>
      </c>
      <c r="FH23">
        <v>27864.400000000001</v>
      </c>
      <c r="FI23">
        <v>31032.1</v>
      </c>
      <c r="FJ23">
        <v>27386.7</v>
      </c>
      <c r="FK23">
        <v>39634</v>
      </c>
      <c r="FL23">
        <v>38508</v>
      </c>
      <c r="FM23">
        <v>43548.9</v>
      </c>
      <c r="FN23">
        <v>42284.1</v>
      </c>
      <c r="FO23">
        <v>1.9900199999999999</v>
      </c>
      <c r="FP23">
        <v>1.88855</v>
      </c>
      <c r="FQ23">
        <v>6.0215600000000001E-2</v>
      </c>
      <c r="FR23">
        <v>0</v>
      </c>
      <c r="FS23">
        <v>26.048200000000001</v>
      </c>
      <c r="FT23">
        <v>999.9</v>
      </c>
      <c r="FU23">
        <v>37.932000000000002</v>
      </c>
      <c r="FV23">
        <v>33.798000000000002</v>
      </c>
      <c r="FW23">
        <v>20.119</v>
      </c>
      <c r="FX23">
        <v>59.933</v>
      </c>
      <c r="FY23">
        <v>39.499200000000002</v>
      </c>
      <c r="FZ23">
        <v>1</v>
      </c>
      <c r="GA23">
        <v>0.158138</v>
      </c>
      <c r="GB23">
        <v>4.9022399999999999</v>
      </c>
      <c r="GC23">
        <v>20.274899999999999</v>
      </c>
      <c r="GD23">
        <v>5.2384000000000004</v>
      </c>
      <c r="GE23">
        <v>12.069699999999999</v>
      </c>
      <c r="GF23">
        <v>4.9714</v>
      </c>
      <c r="GG23">
        <v>3.2902300000000002</v>
      </c>
      <c r="GH23">
        <v>9999</v>
      </c>
      <c r="GI23">
        <v>9999</v>
      </c>
      <c r="GJ23">
        <v>9999</v>
      </c>
      <c r="GK23">
        <v>456</v>
      </c>
      <c r="GL23">
        <v>1.88686</v>
      </c>
      <c r="GM23">
        <v>1.8829499999999999</v>
      </c>
      <c r="GN23">
        <v>1.88147</v>
      </c>
      <c r="GO23">
        <v>1.88215</v>
      </c>
      <c r="GP23">
        <v>1.87751</v>
      </c>
      <c r="GQ23">
        <v>1.8794200000000001</v>
      </c>
      <c r="GR23">
        <v>1.8787700000000001</v>
      </c>
      <c r="GS23">
        <v>1.88578</v>
      </c>
      <c r="GT23" t="s">
        <v>349</v>
      </c>
      <c r="GU23" t="s">
        <v>19</v>
      </c>
      <c r="GV23" t="s">
        <v>19</v>
      </c>
      <c r="GW23" t="s">
        <v>19</v>
      </c>
      <c r="GX23" t="s">
        <v>350</v>
      </c>
      <c r="GY23" t="s">
        <v>351</v>
      </c>
      <c r="GZ23" t="s">
        <v>352</v>
      </c>
      <c r="HA23" t="s">
        <v>352</v>
      </c>
      <c r="HB23" t="s">
        <v>352</v>
      </c>
      <c r="HC23" t="s">
        <v>352</v>
      </c>
      <c r="HD23">
        <v>0</v>
      </c>
      <c r="HE23">
        <v>100</v>
      </c>
      <c r="HF23">
        <v>100</v>
      </c>
      <c r="HG23">
        <v>-3.3959999999999999</v>
      </c>
      <c r="HH23">
        <v>-0.23699999999999999</v>
      </c>
      <c r="HI23">
        <v>2</v>
      </c>
      <c r="HJ23">
        <v>520.75800000000004</v>
      </c>
      <c r="HK23">
        <v>514.62099999999998</v>
      </c>
      <c r="HL23">
        <v>21.370200000000001</v>
      </c>
      <c r="HM23">
        <v>29.4252</v>
      </c>
      <c r="HN23">
        <v>30.0015</v>
      </c>
      <c r="HO23">
        <v>29.415900000000001</v>
      </c>
      <c r="HP23">
        <v>29.4697</v>
      </c>
      <c r="HQ23">
        <v>23.322700000000001</v>
      </c>
      <c r="HR23">
        <v>39.627800000000001</v>
      </c>
      <c r="HS23">
        <v>0</v>
      </c>
      <c r="HT23">
        <v>20.646899999999999</v>
      </c>
      <c r="HU23">
        <v>500</v>
      </c>
      <c r="HV23">
        <v>13.135</v>
      </c>
      <c r="HW23">
        <v>100.708</v>
      </c>
      <c r="HX23">
        <v>101.842</v>
      </c>
    </row>
    <row r="24" spans="1:232" x14ac:dyDescent="0.25">
      <c r="A24">
        <v>9</v>
      </c>
      <c r="B24">
        <v>1566770523.5999999</v>
      </c>
      <c r="C24">
        <v>835.5</v>
      </c>
      <c r="D24" t="s">
        <v>384</v>
      </c>
      <c r="E24" t="s">
        <v>385</v>
      </c>
      <c r="G24">
        <v>1566770523.5999999</v>
      </c>
      <c r="H24">
        <f t="shared" si="0"/>
        <v>3.6183982685702187E-3</v>
      </c>
      <c r="I24">
        <f t="shared" si="1"/>
        <v>30.657327134795288</v>
      </c>
      <c r="J24">
        <f t="shared" si="2"/>
        <v>560.69000000000005</v>
      </c>
      <c r="K24">
        <f t="shared" si="3"/>
        <v>293.72659257086696</v>
      </c>
      <c r="L24">
        <f t="shared" si="4"/>
        <v>29.284479303004403</v>
      </c>
      <c r="M24">
        <f t="shared" si="5"/>
        <v>55.90067469441</v>
      </c>
      <c r="N24">
        <f t="shared" si="6"/>
        <v>0.20116965373798615</v>
      </c>
      <c r="O24">
        <f t="shared" si="7"/>
        <v>2.2544469815484964</v>
      </c>
      <c r="P24">
        <f t="shared" si="8"/>
        <v>0.1917025320739642</v>
      </c>
      <c r="Q24">
        <f t="shared" si="9"/>
        <v>0.12062753170747506</v>
      </c>
      <c r="R24">
        <f t="shared" si="10"/>
        <v>321.41381516379437</v>
      </c>
      <c r="S24">
        <f t="shared" si="11"/>
        <v>26.946990747378944</v>
      </c>
      <c r="T24">
        <f t="shared" si="12"/>
        <v>27.281199999999998</v>
      </c>
      <c r="U24">
        <f t="shared" si="13"/>
        <v>3.6386993975259045</v>
      </c>
      <c r="V24">
        <f t="shared" si="14"/>
        <v>54.452659964255176</v>
      </c>
      <c r="W24">
        <f t="shared" si="15"/>
        <v>1.8082650430719001</v>
      </c>
      <c r="X24">
        <f t="shared" si="16"/>
        <v>3.3208020402656451</v>
      </c>
      <c r="Y24">
        <f t="shared" si="17"/>
        <v>1.8304343544540045</v>
      </c>
      <c r="Z24">
        <f t="shared" si="18"/>
        <v>-159.57136364394665</v>
      </c>
      <c r="AA24">
        <f t="shared" si="19"/>
        <v>-188.48693918386121</v>
      </c>
      <c r="AB24">
        <f t="shared" si="20"/>
        <v>-17.954406986524194</v>
      </c>
      <c r="AC24">
        <f t="shared" si="21"/>
        <v>-44.598894650537687</v>
      </c>
      <c r="AD24">
        <v>-4.1303573644353102E-2</v>
      </c>
      <c r="AE24">
        <v>4.6366879807569698E-2</v>
      </c>
      <c r="AF24">
        <v>3.4631743538997899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52892.322265848707</v>
      </c>
      <c r="AL24">
        <v>0</v>
      </c>
      <c r="AM24">
        <v>560.67588235294102</v>
      </c>
      <c r="AN24">
        <v>2927.61</v>
      </c>
      <c r="AO24">
        <f t="shared" si="25"/>
        <v>2366.9341176470589</v>
      </c>
      <c r="AP24">
        <f t="shared" si="26"/>
        <v>0.80848682633515356</v>
      </c>
      <c r="AQ24">
        <v>-1.0916802797921701</v>
      </c>
      <c r="AR24" t="s">
        <v>386</v>
      </c>
      <c r="AS24">
        <v>864.62041176470598</v>
      </c>
      <c r="AT24">
        <v>1087.1400000000001</v>
      </c>
      <c r="AU24">
        <f t="shared" si="27"/>
        <v>0.20468347060663217</v>
      </c>
      <c r="AV24">
        <v>0.5</v>
      </c>
      <c r="AW24">
        <f t="shared" si="28"/>
        <v>1681.0548004251841</v>
      </c>
      <c r="AX24">
        <f t="shared" si="29"/>
        <v>30.657327134795288</v>
      </c>
      <c r="AY24">
        <f t="shared" si="30"/>
        <v>172.04206541548305</v>
      </c>
      <c r="AZ24">
        <f t="shared" si="31"/>
        <v>0.42721268649851907</v>
      </c>
      <c r="BA24">
        <f t="shared" si="32"/>
        <v>1.8886360757874924E-2</v>
      </c>
      <c r="BB24">
        <f t="shared" si="33"/>
        <v>1.6929466306087531</v>
      </c>
      <c r="BC24" t="s">
        <v>387</v>
      </c>
      <c r="BD24">
        <v>622.70000000000005</v>
      </c>
      <c r="BE24">
        <f t="shared" si="34"/>
        <v>464.44000000000005</v>
      </c>
      <c r="BF24">
        <f t="shared" si="35"/>
        <v>0.47911374609270108</v>
      </c>
      <c r="BG24">
        <f t="shared" si="36"/>
        <v>0.79849972450117368</v>
      </c>
      <c r="BH24">
        <f t="shared" si="37"/>
        <v>0.42266809983139436</v>
      </c>
      <c r="BI24">
        <f t="shared" si="38"/>
        <v>0.77757550845124046</v>
      </c>
      <c r="BJ24">
        <v>1838</v>
      </c>
      <c r="BK24">
        <v>300</v>
      </c>
      <c r="BL24">
        <v>300</v>
      </c>
      <c r="BM24">
        <v>300</v>
      </c>
      <c r="BN24">
        <v>10207.299999999999</v>
      </c>
      <c r="BO24">
        <v>1025.8</v>
      </c>
      <c r="BP24">
        <v>-6.8015899999999997E-3</v>
      </c>
      <c r="BQ24">
        <v>-1.9572799999999999</v>
      </c>
      <c r="BR24" t="s">
        <v>345</v>
      </c>
      <c r="BS24" t="s">
        <v>345</v>
      </c>
      <c r="BT24" t="s">
        <v>345</v>
      </c>
      <c r="BU24" t="s">
        <v>345</v>
      </c>
      <c r="BV24" t="s">
        <v>345</v>
      </c>
      <c r="BW24" t="s">
        <v>345</v>
      </c>
      <c r="BX24" t="s">
        <v>345</v>
      </c>
      <c r="BY24" t="s">
        <v>345</v>
      </c>
      <c r="BZ24" t="s">
        <v>345</v>
      </c>
      <c r="CA24" t="s">
        <v>345</v>
      </c>
      <c r="CB24">
        <f t="shared" si="39"/>
        <v>1999.83</v>
      </c>
      <c r="CC24">
        <f t="shared" si="40"/>
        <v>1681.0548004251841</v>
      </c>
      <c r="CD24">
        <f t="shared" si="41"/>
        <v>0.84059885111493682</v>
      </c>
      <c r="CE24">
        <f t="shared" si="42"/>
        <v>0.19119770222987384</v>
      </c>
      <c r="CF24">
        <v>6</v>
      </c>
      <c r="CG24">
        <v>0.5</v>
      </c>
      <c r="CH24" t="s">
        <v>346</v>
      </c>
      <c r="CI24">
        <v>1566770523.5999999</v>
      </c>
      <c r="CJ24">
        <v>560.69000000000005</v>
      </c>
      <c r="CK24">
        <v>599.90300000000002</v>
      </c>
      <c r="CL24">
        <v>18.1371</v>
      </c>
      <c r="CM24">
        <v>13.8749</v>
      </c>
      <c r="CN24">
        <v>500.13200000000001</v>
      </c>
      <c r="CO24">
        <v>99.599599999999995</v>
      </c>
      <c r="CP24">
        <v>0.100189</v>
      </c>
      <c r="CQ24">
        <v>25.730399999999999</v>
      </c>
      <c r="CR24">
        <v>27.281199999999998</v>
      </c>
      <c r="CS24">
        <v>999.9</v>
      </c>
      <c r="CT24">
        <v>0</v>
      </c>
      <c r="CU24">
        <v>0</v>
      </c>
      <c r="CV24">
        <v>10000.6</v>
      </c>
      <c r="CW24">
        <v>0</v>
      </c>
      <c r="CX24">
        <v>993.30899999999997</v>
      </c>
      <c r="CY24">
        <v>-38.326500000000003</v>
      </c>
      <c r="CZ24">
        <v>571.94200000000001</v>
      </c>
      <c r="DA24">
        <v>608.34400000000005</v>
      </c>
      <c r="DB24">
        <v>4.2482199999999999</v>
      </c>
      <c r="DC24">
        <v>564.97299999999996</v>
      </c>
      <c r="DD24">
        <v>599.90300000000002</v>
      </c>
      <c r="DE24">
        <v>18.360099999999999</v>
      </c>
      <c r="DF24">
        <v>13.8749</v>
      </c>
      <c r="DG24">
        <v>1.8050600000000001</v>
      </c>
      <c r="DH24">
        <v>1.3819300000000001</v>
      </c>
      <c r="DI24">
        <v>15.8306</v>
      </c>
      <c r="DJ24">
        <v>11.720800000000001</v>
      </c>
      <c r="DK24">
        <v>1999.83</v>
      </c>
      <c r="DL24">
        <v>0.97999000000000003</v>
      </c>
      <c r="DM24">
        <v>2.0009599999999999E-2</v>
      </c>
      <c r="DN24">
        <v>0</v>
      </c>
      <c r="DO24">
        <v>865.08799999999997</v>
      </c>
      <c r="DP24">
        <v>4.9992900000000002</v>
      </c>
      <c r="DQ24">
        <v>21056.400000000001</v>
      </c>
      <c r="DR24">
        <v>17312.900000000001</v>
      </c>
      <c r="DS24">
        <v>47.5</v>
      </c>
      <c r="DT24">
        <v>48.25</v>
      </c>
      <c r="DU24">
        <v>48.25</v>
      </c>
      <c r="DV24">
        <v>47.686999999999998</v>
      </c>
      <c r="DW24">
        <v>49.186999999999998</v>
      </c>
      <c r="DX24">
        <v>1954.91</v>
      </c>
      <c r="DY24">
        <v>39.92</v>
      </c>
      <c r="DZ24">
        <v>0</v>
      </c>
      <c r="EA24">
        <v>60</v>
      </c>
      <c r="EB24">
        <v>864.62041176470598</v>
      </c>
      <c r="EC24">
        <v>0.78676463121420004</v>
      </c>
      <c r="ED24">
        <v>767.13235875217595</v>
      </c>
      <c r="EE24">
        <v>21034.6176470588</v>
      </c>
      <c r="EF24">
        <v>10</v>
      </c>
      <c r="EG24">
        <v>1566770553.0999999</v>
      </c>
      <c r="EH24" t="s">
        <v>388</v>
      </c>
      <c r="EI24">
        <v>130</v>
      </c>
      <c r="EJ24">
        <v>-4.2830000000000004</v>
      </c>
      <c r="EK24">
        <v>-0.223</v>
      </c>
      <c r="EL24">
        <v>600</v>
      </c>
      <c r="EM24">
        <v>14</v>
      </c>
      <c r="EN24">
        <v>0.13</v>
      </c>
      <c r="EO24">
        <v>0.03</v>
      </c>
      <c r="EP24">
        <v>29.8841214259139</v>
      </c>
      <c r="EQ24">
        <v>9.9586532108810299E-2</v>
      </c>
      <c r="ER24">
        <v>7.3951504738659302E-2</v>
      </c>
      <c r="ES24">
        <v>1</v>
      </c>
      <c r="ET24">
        <v>0.212269745323135</v>
      </c>
      <c r="EU24">
        <v>-6.5523731896192899E-2</v>
      </c>
      <c r="EV24">
        <v>6.3501503432185401E-3</v>
      </c>
      <c r="EW24">
        <v>1</v>
      </c>
      <c r="EX24">
        <v>2</v>
      </c>
      <c r="EY24">
        <v>2</v>
      </c>
      <c r="EZ24" t="s">
        <v>374</v>
      </c>
      <c r="FA24">
        <v>2.93479</v>
      </c>
      <c r="FB24">
        <v>2.63774</v>
      </c>
      <c r="FC24">
        <v>0.11619699999999999</v>
      </c>
      <c r="FD24">
        <v>0.12306499999999999</v>
      </c>
      <c r="FE24">
        <v>8.9530200000000004E-2</v>
      </c>
      <c r="FF24">
        <v>7.3839000000000002E-2</v>
      </c>
      <c r="FG24">
        <v>31533.5</v>
      </c>
      <c r="FH24">
        <v>27392.400000000001</v>
      </c>
      <c r="FI24">
        <v>31030.7</v>
      </c>
      <c r="FJ24">
        <v>27385.599999999999</v>
      </c>
      <c r="FK24">
        <v>39623.5</v>
      </c>
      <c r="FL24">
        <v>38352.1</v>
      </c>
      <c r="FM24">
        <v>43548</v>
      </c>
      <c r="FN24">
        <v>42283</v>
      </c>
      <c r="FO24">
        <v>1.9896</v>
      </c>
      <c r="FP24">
        <v>1.8899699999999999</v>
      </c>
      <c r="FQ24">
        <v>7.7597799999999995E-2</v>
      </c>
      <c r="FR24">
        <v>0</v>
      </c>
      <c r="FS24">
        <v>26.011500000000002</v>
      </c>
      <c r="FT24">
        <v>999.9</v>
      </c>
      <c r="FU24">
        <v>37.956000000000003</v>
      </c>
      <c r="FV24">
        <v>33.787999999999997</v>
      </c>
      <c r="FW24">
        <v>20.120899999999999</v>
      </c>
      <c r="FX24">
        <v>59.662999999999997</v>
      </c>
      <c r="FY24">
        <v>39.2348</v>
      </c>
      <c r="FZ24">
        <v>1</v>
      </c>
      <c r="GA24">
        <v>0.16506599999999999</v>
      </c>
      <c r="GB24">
        <v>5.07979</v>
      </c>
      <c r="GC24">
        <v>20.281500000000001</v>
      </c>
      <c r="GD24">
        <v>5.2396000000000003</v>
      </c>
      <c r="GE24">
        <v>12.069800000000001</v>
      </c>
      <c r="GF24">
        <v>4.9717000000000002</v>
      </c>
      <c r="GG24">
        <v>3.2902</v>
      </c>
      <c r="GH24">
        <v>9999</v>
      </c>
      <c r="GI24">
        <v>9999</v>
      </c>
      <c r="GJ24">
        <v>9999</v>
      </c>
      <c r="GK24">
        <v>456</v>
      </c>
      <c r="GL24">
        <v>1.8869</v>
      </c>
      <c r="GM24">
        <v>1.88293</v>
      </c>
      <c r="GN24">
        <v>1.8814900000000001</v>
      </c>
      <c r="GO24">
        <v>1.8821699999999999</v>
      </c>
      <c r="GP24">
        <v>1.87751</v>
      </c>
      <c r="GQ24">
        <v>1.8794299999999999</v>
      </c>
      <c r="GR24">
        <v>1.8788</v>
      </c>
      <c r="GS24">
        <v>1.8858299999999999</v>
      </c>
      <c r="GT24" t="s">
        <v>349</v>
      </c>
      <c r="GU24" t="s">
        <v>19</v>
      </c>
      <c r="GV24" t="s">
        <v>19</v>
      </c>
      <c r="GW24" t="s">
        <v>19</v>
      </c>
      <c r="GX24" t="s">
        <v>350</v>
      </c>
      <c r="GY24" t="s">
        <v>351</v>
      </c>
      <c r="GZ24" t="s">
        <v>352</v>
      </c>
      <c r="HA24" t="s">
        <v>352</v>
      </c>
      <c r="HB24" t="s">
        <v>352</v>
      </c>
      <c r="HC24" t="s">
        <v>352</v>
      </c>
      <c r="HD24">
        <v>0</v>
      </c>
      <c r="HE24">
        <v>100</v>
      </c>
      <c r="HF24">
        <v>100</v>
      </c>
      <c r="HG24">
        <v>-4.2830000000000004</v>
      </c>
      <c r="HH24">
        <v>-0.223</v>
      </c>
      <c r="HI24">
        <v>2</v>
      </c>
      <c r="HJ24">
        <v>520.42499999999995</v>
      </c>
      <c r="HK24">
        <v>515.56100000000004</v>
      </c>
      <c r="HL24">
        <v>20.716799999999999</v>
      </c>
      <c r="HM24">
        <v>29.4284</v>
      </c>
      <c r="HN24">
        <v>30.0015</v>
      </c>
      <c r="HO24">
        <v>29.4084</v>
      </c>
      <c r="HP24">
        <v>29.4621</v>
      </c>
      <c r="HQ24">
        <v>27.0246</v>
      </c>
      <c r="HR24">
        <v>35.387599999999999</v>
      </c>
      <c r="HS24">
        <v>0</v>
      </c>
      <c r="HT24">
        <v>20.425000000000001</v>
      </c>
      <c r="HU24">
        <v>600</v>
      </c>
      <c r="HV24">
        <v>13.994199999999999</v>
      </c>
      <c r="HW24">
        <v>100.705</v>
      </c>
      <c r="HX24">
        <v>101.839</v>
      </c>
    </row>
    <row r="25" spans="1:232" x14ac:dyDescent="0.25">
      <c r="A25">
        <v>10</v>
      </c>
      <c r="B25">
        <v>1566770661.0999999</v>
      </c>
      <c r="C25">
        <v>973</v>
      </c>
      <c r="D25" t="s">
        <v>389</v>
      </c>
      <c r="E25" t="s">
        <v>390</v>
      </c>
      <c r="G25">
        <v>1566770661.0999999</v>
      </c>
      <c r="H25">
        <f t="shared" si="0"/>
        <v>2.7458487279867732E-3</v>
      </c>
      <c r="I25">
        <f t="shared" si="1"/>
        <v>29.927348989584122</v>
      </c>
      <c r="J25">
        <f t="shared" si="2"/>
        <v>661.89099999999996</v>
      </c>
      <c r="K25">
        <f t="shared" si="3"/>
        <v>309.58055127288009</v>
      </c>
      <c r="L25">
        <f t="shared" si="4"/>
        <v>30.86173709497962</v>
      </c>
      <c r="M25">
        <f t="shared" si="5"/>
        <v>65.98316962594869</v>
      </c>
      <c r="N25">
        <f t="shared" si="6"/>
        <v>0.14633732595137924</v>
      </c>
      <c r="O25">
        <f t="shared" si="7"/>
        <v>2.2578325822683336</v>
      </c>
      <c r="P25">
        <f t="shared" si="8"/>
        <v>0.14126499331047188</v>
      </c>
      <c r="Q25">
        <f t="shared" si="9"/>
        <v>8.8731702577082031E-2</v>
      </c>
      <c r="R25">
        <f t="shared" si="10"/>
        <v>321.44996128010717</v>
      </c>
      <c r="S25">
        <f t="shared" si="11"/>
        <v>26.087345573006882</v>
      </c>
      <c r="T25">
        <f t="shared" si="12"/>
        <v>26.9725</v>
      </c>
      <c r="U25">
        <f t="shared" si="13"/>
        <v>3.5733829113877928</v>
      </c>
      <c r="V25">
        <f t="shared" si="14"/>
        <v>54.390688854831602</v>
      </c>
      <c r="W25">
        <f t="shared" si="15"/>
        <v>1.68679559016942</v>
      </c>
      <c r="X25">
        <f t="shared" si="16"/>
        <v>3.1012580014779121</v>
      </c>
      <c r="Y25">
        <f t="shared" si="17"/>
        <v>1.8865873212183728</v>
      </c>
      <c r="Z25">
        <f t="shared" si="18"/>
        <v>-121.0919289042167</v>
      </c>
      <c r="AA25">
        <f t="shared" si="19"/>
        <v>-291.00621270797103</v>
      </c>
      <c r="AB25">
        <f t="shared" si="20"/>
        <v>-27.477095613238269</v>
      </c>
      <c r="AC25">
        <f t="shared" si="21"/>
        <v>-118.1252759453188</v>
      </c>
      <c r="AD25">
        <v>-4.1394944643169701E-2</v>
      </c>
      <c r="AE25">
        <v>4.6469451758280503E-2</v>
      </c>
      <c r="AF25">
        <v>3.4692338788727599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53208.858199669645</v>
      </c>
      <c r="AL25">
        <v>0</v>
      </c>
      <c r="AM25">
        <v>560.67588235294102</v>
      </c>
      <c r="AN25">
        <v>2927.61</v>
      </c>
      <c r="AO25">
        <f t="shared" si="25"/>
        <v>2366.9341176470589</v>
      </c>
      <c r="AP25">
        <f t="shared" si="26"/>
        <v>0.80848682633515356</v>
      </c>
      <c r="AQ25">
        <v>-1.0916802797921701</v>
      </c>
      <c r="AR25" t="s">
        <v>391</v>
      </c>
      <c r="AS25">
        <v>866.49270588235299</v>
      </c>
      <c r="AT25">
        <v>1078.99</v>
      </c>
      <c r="AU25">
        <f t="shared" si="27"/>
        <v>0.19694093005277813</v>
      </c>
      <c r="AV25">
        <v>0.5</v>
      </c>
      <c r="AW25">
        <f t="shared" si="28"/>
        <v>1681.2477004250286</v>
      </c>
      <c r="AX25">
        <f t="shared" si="29"/>
        <v>29.927348989584122</v>
      </c>
      <c r="AY25">
        <f t="shared" si="30"/>
        <v>165.55324288539981</v>
      </c>
      <c r="AZ25">
        <f t="shared" si="31"/>
        <v>0.42468419540496205</v>
      </c>
      <c r="BA25">
        <f t="shared" si="32"/>
        <v>1.8450005470065183E-2</v>
      </c>
      <c r="BB25">
        <f t="shared" si="33"/>
        <v>1.7132874262041355</v>
      </c>
      <c r="BC25" t="s">
        <v>392</v>
      </c>
      <c r="BD25">
        <v>620.76</v>
      </c>
      <c r="BE25">
        <f t="shared" si="34"/>
        <v>458.23</v>
      </c>
      <c r="BF25">
        <f t="shared" si="35"/>
        <v>0.46373501105917775</v>
      </c>
      <c r="BG25">
        <f t="shared" si="36"/>
        <v>0.8013611634913409</v>
      </c>
      <c r="BH25">
        <f t="shared" si="37"/>
        <v>0.40997782403130489</v>
      </c>
      <c r="BI25">
        <f t="shared" si="38"/>
        <v>0.78101878130756397</v>
      </c>
      <c r="BJ25">
        <v>1840</v>
      </c>
      <c r="BK25">
        <v>300</v>
      </c>
      <c r="BL25">
        <v>300</v>
      </c>
      <c r="BM25">
        <v>300</v>
      </c>
      <c r="BN25">
        <v>10207.1</v>
      </c>
      <c r="BO25">
        <v>1027.42</v>
      </c>
      <c r="BP25">
        <v>-6.8014499999999997E-3</v>
      </c>
      <c r="BQ25">
        <v>1.4770500000000001E-2</v>
      </c>
      <c r="BR25" t="s">
        <v>345</v>
      </c>
      <c r="BS25" t="s">
        <v>345</v>
      </c>
      <c r="BT25" t="s">
        <v>345</v>
      </c>
      <c r="BU25" t="s">
        <v>345</v>
      </c>
      <c r="BV25" t="s">
        <v>345</v>
      </c>
      <c r="BW25" t="s">
        <v>345</v>
      </c>
      <c r="BX25" t="s">
        <v>345</v>
      </c>
      <c r="BY25" t="s">
        <v>345</v>
      </c>
      <c r="BZ25" t="s">
        <v>345</v>
      </c>
      <c r="CA25" t="s">
        <v>345</v>
      </c>
      <c r="CB25">
        <f t="shared" si="39"/>
        <v>2000.06</v>
      </c>
      <c r="CC25">
        <f t="shared" si="40"/>
        <v>1681.2477004250286</v>
      </c>
      <c r="CD25">
        <f t="shared" si="41"/>
        <v>0.8405986322535467</v>
      </c>
      <c r="CE25">
        <f t="shared" si="42"/>
        <v>0.19119726450709368</v>
      </c>
      <c r="CF25">
        <v>6</v>
      </c>
      <c r="CG25">
        <v>0.5</v>
      </c>
      <c r="CH25" t="s">
        <v>346</v>
      </c>
      <c r="CI25">
        <v>1566770661.0999999</v>
      </c>
      <c r="CJ25">
        <v>661.89099999999996</v>
      </c>
      <c r="CK25">
        <v>699.98400000000004</v>
      </c>
      <c r="CL25">
        <v>16.9206</v>
      </c>
      <c r="CM25">
        <v>13.6814</v>
      </c>
      <c r="CN25">
        <v>500.01</v>
      </c>
      <c r="CO25">
        <v>99.588899999999995</v>
      </c>
      <c r="CP25">
        <v>9.9975700000000001E-2</v>
      </c>
      <c r="CQ25">
        <v>24.581800000000001</v>
      </c>
      <c r="CR25">
        <v>26.9725</v>
      </c>
      <c r="CS25">
        <v>999.9</v>
      </c>
      <c r="CT25">
        <v>0</v>
      </c>
      <c r="CU25">
        <v>0</v>
      </c>
      <c r="CV25">
        <v>10023.799999999999</v>
      </c>
      <c r="CW25">
        <v>0</v>
      </c>
      <c r="CX25">
        <v>482.11</v>
      </c>
      <c r="CY25">
        <v>-38.092100000000002</v>
      </c>
      <c r="CZ25">
        <v>673.28399999999999</v>
      </c>
      <c r="DA25">
        <v>709.69299999999998</v>
      </c>
      <c r="DB25">
        <v>3.2392300000000001</v>
      </c>
      <c r="DC25">
        <v>666.72299999999996</v>
      </c>
      <c r="DD25">
        <v>699.98400000000004</v>
      </c>
      <c r="DE25">
        <v>17.1416</v>
      </c>
      <c r="DF25">
        <v>13.6814</v>
      </c>
      <c r="DG25">
        <v>1.6851</v>
      </c>
      <c r="DH25">
        <v>1.3625100000000001</v>
      </c>
      <c r="DI25">
        <v>14.7599</v>
      </c>
      <c r="DJ25">
        <v>11.5067</v>
      </c>
      <c r="DK25">
        <v>2000.06</v>
      </c>
      <c r="DL25">
        <v>0.979993</v>
      </c>
      <c r="DM25">
        <v>2.0006800000000002E-2</v>
      </c>
      <c r="DN25">
        <v>0</v>
      </c>
      <c r="DO25">
        <v>866.66600000000005</v>
      </c>
      <c r="DP25">
        <v>4.9992900000000002</v>
      </c>
      <c r="DQ25">
        <v>20976.799999999999</v>
      </c>
      <c r="DR25">
        <v>17314.8</v>
      </c>
      <c r="DS25">
        <v>47.25</v>
      </c>
      <c r="DT25">
        <v>48.125</v>
      </c>
      <c r="DU25">
        <v>48.125</v>
      </c>
      <c r="DV25">
        <v>47.5</v>
      </c>
      <c r="DW25">
        <v>49</v>
      </c>
      <c r="DX25">
        <v>1955.15</v>
      </c>
      <c r="DY25">
        <v>39.909999999999997</v>
      </c>
      <c r="DZ25">
        <v>0</v>
      </c>
      <c r="EA25">
        <v>136.90000009536701</v>
      </c>
      <c r="EB25">
        <v>866.49270588235299</v>
      </c>
      <c r="EC25">
        <v>0.94460782847477498</v>
      </c>
      <c r="ED25">
        <v>412.13233591157501</v>
      </c>
      <c r="EE25">
        <v>20991.1588235294</v>
      </c>
      <c r="EF25">
        <v>10</v>
      </c>
      <c r="EG25">
        <v>1566770613.5999999</v>
      </c>
      <c r="EH25" t="s">
        <v>393</v>
      </c>
      <c r="EI25">
        <v>131</v>
      </c>
      <c r="EJ25">
        <v>-4.8319999999999999</v>
      </c>
      <c r="EK25">
        <v>-0.221</v>
      </c>
      <c r="EL25">
        <v>700</v>
      </c>
      <c r="EM25">
        <v>14</v>
      </c>
      <c r="EN25">
        <v>0.05</v>
      </c>
      <c r="EO25">
        <v>0.03</v>
      </c>
      <c r="EP25">
        <v>29.839288762420001</v>
      </c>
      <c r="EQ25">
        <v>-7.9773090838613794E-2</v>
      </c>
      <c r="ER25">
        <v>8.1745243868319606E-2</v>
      </c>
      <c r="ES25">
        <v>1</v>
      </c>
      <c r="ET25">
        <v>0.163530792996473</v>
      </c>
      <c r="EU25">
        <v>-9.63141851222553E-2</v>
      </c>
      <c r="EV25">
        <v>9.2765287822352601E-3</v>
      </c>
      <c r="EW25">
        <v>1</v>
      </c>
      <c r="EX25">
        <v>2</v>
      </c>
      <c r="EY25">
        <v>2</v>
      </c>
      <c r="EZ25" t="s">
        <v>374</v>
      </c>
      <c r="FA25">
        <v>2.9344700000000001</v>
      </c>
      <c r="FB25">
        <v>2.6375299999999999</v>
      </c>
      <c r="FC25">
        <v>0.13045799999999999</v>
      </c>
      <c r="FD25">
        <v>0.13691999999999999</v>
      </c>
      <c r="FE25">
        <v>8.51465E-2</v>
      </c>
      <c r="FF25">
        <v>7.3072300000000007E-2</v>
      </c>
      <c r="FG25">
        <v>31026.3</v>
      </c>
      <c r="FH25">
        <v>26960.799999999999</v>
      </c>
      <c r="FI25">
        <v>31032.6</v>
      </c>
      <c r="FJ25">
        <v>27386.799999999999</v>
      </c>
      <c r="FK25">
        <v>39819.9</v>
      </c>
      <c r="FL25">
        <v>38387.199999999997</v>
      </c>
      <c r="FM25">
        <v>43550.9</v>
      </c>
      <c r="FN25">
        <v>42285.1</v>
      </c>
      <c r="FO25">
        <v>1.98895</v>
      </c>
      <c r="FP25">
        <v>1.8903000000000001</v>
      </c>
      <c r="FQ25">
        <v>8.9026999999999995E-2</v>
      </c>
      <c r="FR25">
        <v>0</v>
      </c>
      <c r="FS25">
        <v>25.514800000000001</v>
      </c>
      <c r="FT25">
        <v>999.9</v>
      </c>
      <c r="FU25">
        <v>37.981000000000002</v>
      </c>
      <c r="FV25">
        <v>33.756999999999998</v>
      </c>
      <c r="FW25">
        <v>20.103899999999999</v>
      </c>
      <c r="FX25">
        <v>59.063000000000002</v>
      </c>
      <c r="FY25">
        <v>39.347000000000001</v>
      </c>
      <c r="FZ25">
        <v>1</v>
      </c>
      <c r="GA25">
        <v>0.16105900000000001</v>
      </c>
      <c r="GB25">
        <v>4.3445200000000002</v>
      </c>
      <c r="GC25">
        <v>20.308700000000002</v>
      </c>
      <c r="GD25">
        <v>5.2391500000000004</v>
      </c>
      <c r="GE25">
        <v>12.069800000000001</v>
      </c>
      <c r="GF25">
        <v>4.9714</v>
      </c>
      <c r="GG25">
        <v>3.29013</v>
      </c>
      <c r="GH25">
        <v>9999</v>
      </c>
      <c r="GI25">
        <v>9999</v>
      </c>
      <c r="GJ25">
        <v>9999</v>
      </c>
      <c r="GK25">
        <v>456</v>
      </c>
      <c r="GL25">
        <v>1.8869</v>
      </c>
      <c r="GM25">
        <v>1.8829400000000001</v>
      </c>
      <c r="GN25">
        <v>1.88151</v>
      </c>
      <c r="GO25">
        <v>1.8821699999999999</v>
      </c>
      <c r="GP25">
        <v>1.87757</v>
      </c>
      <c r="GQ25">
        <v>1.8794299999999999</v>
      </c>
      <c r="GR25">
        <v>1.8788100000000001</v>
      </c>
      <c r="GS25">
        <v>1.8858299999999999</v>
      </c>
      <c r="GT25" t="s">
        <v>349</v>
      </c>
      <c r="GU25" t="s">
        <v>19</v>
      </c>
      <c r="GV25" t="s">
        <v>19</v>
      </c>
      <c r="GW25" t="s">
        <v>19</v>
      </c>
      <c r="GX25" t="s">
        <v>350</v>
      </c>
      <c r="GY25" t="s">
        <v>351</v>
      </c>
      <c r="GZ25" t="s">
        <v>352</v>
      </c>
      <c r="HA25" t="s">
        <v>352</v>
      </c>
      <c r="HB25" t="s">
        <v>352</v>
      </c>
      <c r="HC25" t="s">
        <v>352</v>
      </c>
      <c r="HD25">
        <v>0</v>
      </c>
      <c r="HE25">
        <v>100</v>
      </c>
      <c r="HF25">
        <v>100</v>
      </c>
      <c r="HG25">
        <v>-4.8319999999999999</v>
      </c>
      <c r="HH25">
        <v>-0.221</v>
      </c>
      <c r="HI25">
        <v>2</v>
      </c>
      <c r="HJ25">
        <v>519.74199999999996</v>
      </c>
      <c r="HK25">
        <v>515.42499999999995</v>
      </c>
      <c r="HL25">
        <v>19.298500000000001</v>
      </c>
      <c r="HM25">
        <v>29.4252</v>
      </c>
      <c r="HN25">
        <v>30.0002</v>
      </c>
      <c r="HO25">
        <v>29.375599999999999</v>
      </c>
      <c r="HP25">
        <v>29.4207</v>
      </c>
      <c r="HQ25">
        <v>30.602399999999999</v>
      </c>
      <c r="HR25">
        <v>35.706600000000002</v>
      </c>
      <c r="HS25">
        <v>0</v>
      </c>
      <c r="HT25">
        <v>19.314599999999999</v>
      </c>
      <c r="HU25">
        <v>700</v>
      </c>
      <c r="HV25">
        <v>13.9274</v>
      </c>
      <c r="HW25">
        <v>100.711</v>
      </c>
      <c r="HX25">
        <v>101.84399999999999</v>
      </c>
    </row>
    <row r="26" spans="1:232" x14ac:dyDescent="0.25">
      <c r="A26">
        <v>11</v>
      </c>
      <c r="B26">
        <v>1566770781.5999999</v>
      </c>
      <c r="C26">
        <v>1093.5</v>
      </c>
      <c r="D26" t="s">
        <v>394</v>
      </c>
      <c r="E26" t="s">
        <v>395</v>
      </c>
      <c r="G26">
        <v>1566770781.5999999</v>
      </c>
      <c r="H26">
        <f t="shared" si="0"/>
        <v>1.6680195944458384E-3</v>
      </c>
      <c r="I26">
        <f t="shared" si="1"/>
        <v>27.966629156541114</v>
      </c>
      <c r="J26">
        <f t="shared" si="2"/>
        <v>764.86599999999999</v>
      </c>
      <c r="K26">
        <f t="shared" si="3"/>
        <v>223.25990048773846</v>
      </c>
      <c r="L26">
        <f t="shared" si="4"/>
        <v>22.255781061347669</v>
      </c>
      <c r="M26">
        <f t="shared" si="5"/>
        <v>76.24607105924801</v>
      </c>
      <c r="N26">
        <f t="shared" si="6"/>
        <v>8.6605406738017837E-2</v>
      </c>
      <c r="O26">
        <f t="shared" si="7"/>
        <v>2.2537538769076049</v>
      </c>
      <c r="P26">
        <f t="shared" si="8"/>
        <v>8.4798139161126593E-2</v>
      </c>
      <c r="Q26">
        <f t="shared" si="9"/>
        <v>5.3158071639822453E-2</v>
      </c>
      <c r="R26">
        <f t="shared" si="10"/>
        <v>321.47127090548923</v>
      </c>
      <c r="S26">
        <f t="shared" si="11"/>
        <v>25.948662174301241</v>
      </c>
      <c r="T26">
        <f t="shared" si="12"/>
        <v>27.011099999999999</v>
      </c>
      <c r="U26">
        <f t="shared" si="13"/>
        <v>3.5814937201058124</v>
      </c>
      <c r="V26">
        <f t="shared" si="14"/>
        <v>55.563075484156819</v>
      </c>
      <c r="W26">
        <f t="shared" si="15"/>
        <v>1.6723044806224001</v>
      </c>
      <c r="X26">
        <f t="shared" si="16"/>
        <v>3.0097406704912126</v>
      </c>
      <c r="Y26">
        <f t="shared" si="17"/>
        <v>1.9091892394834122</v>
      </c>
      <c r="Z26">
        <f t="shared" si="18"/>
        <v>-73.55966411506148</v>
      </c>
      <c r="AA26">
        <f t="shared" si="19"/>
        <v>-355.91062700148967</v>
      </c>
      <c r="AB26">
        <f t="shared" si="20"/>
        <v>-33.588613793461683</v>
      </c>
      <c r="AC26">
        <f t="shared" si="21"/>
        <v>-141.58763400452358</v>
      </c>
      <c r="AD26">
        <v>-4.1284883444351501E-2</v>
      </c>
      <c r="AE26">
        <v>4.63458984207165E-2</v>
      </c>
      <c r="AF26">
        <v>3.4619342903799599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53162.426700384931</v>
      </c>
      <c r="AL26">
        <v>0</v>
      </c>
      <c r="AM26">
        <v>560.67588235294102</v>
      </c>
      <c r="AN26">
        <v>2927.61</v>
      </c>
      <c r="AO26">
        <f t="shared" si="25"/>
        <v>2366.9341176470589</v>
      </c>
      <c r="AP26">
        <f t="shared" si="26"/>
        <v>0.80848682633515356</v>
      </c>
      <c r="AQ26">
        <v>-1.0916802797921701</v>
      </c>
      <c r="AR26" t="s">
        <v>396</v>
      </c>
      <c r="AS26">
        <v>866.09058823529404</v>
      </c>
      <c r="AT26">
        <v>1073.99</v>
      </c>
      <c r="AU26">
        <f t="shared" si="27"/>
        <v>0.19357667367918319</v>
      </c>
      <c r="AV26">
        <v>0.5</v>
      </c>
      <c r="AW26">
        <f t="shared" si="28"/>
        <v>1681.3572004251077</v>
      </c>
      <c r="AX26">
        <f t="shared" si="29"/>
        <v>27.966629156541114</v>
      </c>
      <c r="AY26">
        <f t="shared" si="30"/>
        <v>162.73576706241803</v>
      </c>
      <c r="AZ26">
        <f t="shared" si="31"/>
        <v>0.41658674661775247</v>
      </c>
      <c r="BA26">
        <f t="shared" si="32"/>
        <v>1.728265084241843E-2</v>
      </c>
      <c r="BB26">
        <f t="shared" si="33"/>
        <v>1.7259192357470741</v>
      </c>
      <c r="BC26" t="s">
        <v>397</v>
      </c>
      <c r="BD26">
        <v>626.58000000000004</v>
      </c>
      <c r="BE26">
        <f t="shared" si="34"/>
        <v>447.40999999999997</v>
      </c>
      <c r="BF26">
        <f t="shared" si="35"/>
        <v>0.46467314491116868</v>
      </c>
      <c r="BG26">
        <f t="shared" si="36"/>
        <v>0.8055609879054163</v>
      </c>
      <c r="BH26">
        <f t="shared" si="37"/>
        <v>0.40501401503952406</v>
      </c>
      <c r="BI26">
        <f t="shared" si="38"/>
        <v>0.78313121864273172</v>
      </c>
      <c r="BJ26">
        <v>1842</v>
      </c>
      <c r="BK26">
        <v>300</v>
      </c>
      <c r="BL26">
        <v>300</v>
      </c>
      <c r="BM26">
        <v>300</v>
      </c>
      <c r="BN26">
        <v>10207.6</v>
      </c>
      <c r="BO26">
        <v>1021.12</v>
      </c>
      <c r="BP26">
        <v>-6.8018499999999999E-3</v>
      </c>
      <c r="BQ26">
        <v>-1.4242600000000001</v>
      </c>
      <c r="BR26" t="s">
        <v>345</v>
      </c>
      <c r="BS26" t="s">
        <v>345</v>
      </c>
      <c r="BT26" t="s">
        <v>345</v>
      </c>
      <c r="BU26" t="s">
        <v>345</v>
      </c>
      <c r="BV26" t="s">
        <v>345</v>
      </c>
      <c r="BW26" t="s">
        <v>345</v>
      </c>
      <c r="BX26" t="s">
        <v>345</v>
      </c>
      <c r="BY26" t="s">
        <v>345</v>
      </c>
      <c r="BZ26" t="s">
        <v>345</v>
      </c>
      <c r="CA26" t="s">
        <v>345</v>
      </c>
      <c r="CB26">
        <f t="shared" si="39"/>
        <v>2000.19</v>
      </c>
      <c r="CC26">
        <f t="shared" si="40"/>
        <v>1681.3572004251077</v>
      </c>
      <c r="CD26">
        <f t="shared" si="41"/>
        <v>0.84059874333193729</v>
      </c>
      <c r="CE26">
        <f t="shared" si="42"/>
        <v>0.19119748666387471</v>
      </c>
      <c r="CF26">
        <v>6</v>
      </c>
      <c r="CG26">
        <v>0.5</v>
      </c>
      <c r="CH26" t="s">
        <v>346</v>
      </c>
      <c r="CI26">
        <v>1566770781.5999999</v>
      </c>
      <c r="CJ26">
        <v>764.86599999999999</v>
      </c>
      <c r="CK26">
        <v>799.94899999999996</v>
      </c>
      <c r="CL26">
        <v>16.7758</v>
      </c>
      <c r="CM26">
        <v>14.808199999999999</v>
      </c>
      <c r="CN26">
        <v>500.113</v>
      </c>
      <c r="CO26">
        <v>99.585400000000007</v>
      </c>
      <c r="CP26">
        <v>0.10012799999999999</v>
      </c>
      <c r="CQ26">
        <v>24.081900000000001</v>
      </c>
      <c r="CR26">
        <v>27.011099999999999</v>
      </c>
      <c r="CS26">
        <v>999.9</v>
      </c>
      <c r="CT26">
        <v>0</v>
      </c>
      <c r="CU26">
        <v>0</v>
      </c>
      <c r="CV26">
        <v>9997.5</v>
      </c>
      <c r="CW26">
        <v>0</v>
      </c>
      <c r="CX26">
        <v>640.93899999999996</v>
      </c>
      <c r="CY26">
        <v>-35.083500000000001</v>
      </c>
      <c r="CZ26">
        <v>777.91600000000005</v>
      </c>
      <c r="DA26">
        <v>811.97299999999996</v>
      </c>
      <c r="DB26">
        <v>1.9675499999999999</v>
      </c>
      <c r="DC26">
        <v>769.69799999999998</v>
      </c>
      <c r="DD26">
        <v>799.94899999999996</v>
      </c>
      <c r="DE26">
        <v>16.9968</v>
      </c>
      <c r="DF26">
        <v>14.808199999999999</v>
      </c>
      <c r="DG26">
        <v>1.67062</v>
      </c>
      <c r="DH26">
        <v>1.47468</v>
      </c>
      <c r="DI26">
        <v>14.626099999999999</v>
      </c>
      <c r="DJ26">
        <v>12.7081</v>
      </c>
      <c r="DK26">
        <v>2000.19</v>
      </c>
      <c r="DL26">
        <v>0.97999000000000003</v>
      </c>
      <c r="DM26">
        <v>2.0009599999999999E-2</v>
      </c>
      <c r="DN26">
        <v>0</v>
      </c>
      <c r="DO26">
        <v>866.26800000000003</v>
      </c>
      <c r="DP26">
        <v>4.9992900000000002</v>
      </c>
      <c r="DQ26">
        <v>21013</v>
      </c>
      <c r="DR26">
        <v>17316</v>
      </c>
      <c r="DS26">
        <v>47.125</v>
      </c>
      <c r="DT26">
        <v>47.936999999999998</v>
      </c>
      <c r="DU26">
        <v>47.875</v>
      </c>
      <c r="DV26">
        <v>47.75</v>
      </c>
      <c r="DW26">
        <v>48.625</v>
      </c>
      <c r="DX26">
        <v>1955.27</v>
      </c>
      <c r="DY26">
        <v>39.92</v>
      </c>
      <c r="DZ26">
        <v>0</v>
      </c>
      <c r="EA26">
        <v>119.90000009536701</v>
      </c>
      <c r="EB26">
        <v>866.09058823529404</v>
      </c>
      <c r="EC26">
        <v>2.54877452504663</v>
      </c>
      <c r="ED26">
        <v>-138.210783461864</v>
      </c>
      <c r="EE26">
        <v>20964.011764705901</v>
      </c>
      <c r="EF26">
        <v>10</v>
      </c>
      <c r="EG26">
        <v>1566770613.5999999</v>
      </c>
      <c r="EH26" t="s">
        <v>393</v>
      </c>
      <c r="EI26">
        <v>131</v>
      </c>
      <c r="EJ26">
        <v>-4.8319999999999999</v>
      </c>
      <c r="EK26">
        <v>-0.221</v>
      </c>
      <c r="EL26">
        <v>700</v>
      </c>
      <c r="EM26">
        <v>14</v>
      </c>
      <c r="EN26">
        <v>0.05</v>
      </c>
      <c r="EO26">
        <v>0.03</v>
      </c>
      <c r="EP26">
        <v>28.2868851275332</v>
      </c>
      <c r="EQ26">
        <v>-1.51986564064581</v>
      </c>
      <c r="ER26">
        <v>0.15963788335456799</v>
      </c>
      <c r="ES26">
        <v>0</v>
      </c>
      <c r="ET26">
        <v>8.8798602196102999E-2</v>
      </c>
      <c r="EU26">
        <v>-1.37333944874895E-2</v>
      </c>
      <c r="EV26">
        <v>1.3232451212104701E-3</v>
      </c>
      <c r="EW26">
        <v>1</v>
      </c>
      <c r="EX26">
        <v>1</v>
      </c>
      <c r="EY26">
        <v>2</v>
      </c>
      <c r="EZ26" t="s">
        <v>348</v>
      </c>
      <c r="FA26">
        <v>2.9348299999999998</v>
      </c>
      <c r="FB26">
        <v>2.63768</v>
      </c>
      <c r="FC26">
        <v>0.143815</v>
      </c>
      <c r="FD26">
        <v>0.14979600000000001</v>
      </c>
      <c r="FE26">
        <v>8.4627499999999994E-2</v>
      </c>
      <c r="FF26">
        <v>7.7487700000000007E-2</v>
      </c>
      <c r="FG26">
        <v>30553.1</v>
      </c>
      <c r="FH26">
        <v>26561</v>
      </c>
      <c r="FI26">
        <v>31035.9</v>
      </c>
      <c r="FJ26">
        <v>27389.200000000001</v>
      </c>
      <c r="FK26">
        <v>39848.800000000003</v>
      </c>
      <c r="FL26">
        <v>38208.9</v>
      </c>
      <c r="FM26">
        <v>43555.9</v>
      </c>
      <c r="FN26">
        <v>42288.7</v>
      </c>
      <c r="FO26">
        <v>1.98902</v>
      </c>
      <c r="FP26">
        <v>1.89303</v>
      </c>
      <c r="FQ26">
        <v>0.11784600000000001</v>
      </c>
      <c r="FR26">
        <v>0</v>
      </c>
      <c r="FS26">
        <v>25.0809</v>
      </c>
      <c r="FT26">
        <v>999.9</v>
      </c>
      <c r="FU26">
        <v>37.981000000000002</v>
      </c>
      <c r="FV26">
        <v>33.726999999999997</v>
      </c>
      <c r="FW26">
        <v>20.067900000000002</v>
      </c>
      <c r="FX26">
        <v>60.173000000000002</v>
      </c>
      <c r="FY26">
        <v>39.2348</v>
      </c>
      <c r="FZ26">
        <v>1</v>
      </c>
      <c r="GA26">
        <v>0.16239600000000001</v>
      </c>
      <c r="GB26">
        <v>5.8856299999999999</v>
      </c>
      <c r="GC26">
        <v>20.2607</v>
      </c>
      <c r="GD26">
        <v>5.2384000000000004</v>
      </c>
      <c r="GE26">
        <v>12.069800000000001</v>
      </c>
      <c r="GF26">
        <v>4.9713500000000002</v>
      </c>
      <c r="GG26">
        <v>3.2901500000000001</v>
      </c>
      <c r="GH26">
        <v>9999</v>
      </c>
      <c r="GI26">
        <v>9999</v>
      </c>
      <c r="GJ26">
        <v>9999</v>
      </c>
      <c r="GK26">
        <v>456</v>
      </c>
      <c r="GL26">
        <v>1.88686</v>
      </c>
      <c r="GM26">
        <v>1.88293</v>
      </c>
      <c r="GN26">
        <v>1.88141</v>
      </c>
      <c r="GO26">
        <v>1.8821600000000001</v>
      </c>
      <c r="GP26">
        <v>1.8774599999999999</v>
      </c>
      <c r="GQ26">
        <v>1.8794299999999999</v>
      </c>
      <c r="GR26">
        <v>1.8788</v>
      </c>
      <c r="GS26">
        <v>1.8857999999999999</v>
      </c>
      <c r="GT26" t="s">
        <v>349</v>
      </c>
      <c r="GU26" t="s">
        <v>19</v>
      </c>
      <c r="GV26" t="s">
        <v>19</v>
      </c>
      <c r="GW26" t="s">
        <v>19</v>
      </c>
      <c r="GX26" t="s">
        <v>350</v>
      </c>
      <c r="GY26" t="s">
        <v>351</v>
      </c>
      <c r="GZ26" t="s">
        <v>352</v>
      </c>
      <c r="HA26" t="s">
        <v>352</v>
      </c>
      <c r="HB26" t="s">
        <v>352</v>
      </c>
      <c r="HC26" t="s">
        <v>352</v>
      </c>
      <c r="HD26">
        <v>0</v>
      </c>
      <c r="HE26">
        <v>100</v>
      </c>
      <c r="HF26">
        <v>100</v>
      </c>
      <c r="HG26">
        <v>-4.8319999999999999</v>
      </c>
      <c r="HH26">
        <v>-0.221</v>
      </c>
      <c r="HI26">
        <v>2</v>
      </c>
      <c r="HJ26">
        <v>519.29200000000003</v>
      </c>
      <c r="HK26">
        <v>516.81399999999996</v>
      </c>
      <c r="HL26">
        <v>17.644500000000001</v>
      </c>
      <c r="HM26">
        <v>29.359200000000001</v>
      </c>
      <c r="HN26">
        <v>29.999099999999999</v>
      </c>
      <c r="HO26">
        <v>29.315200000000001</v>
      </c>
      <c r="HP26">
        <v>29.360299999999999</v>
      </c>
      <c r="HQ26">
        <v>34.1374</v>
      </c>
      <c r="HR26">
        <v>31.690200000000001</v>
      </c>
      <c r="HS26">
        <v>0</v>
      </c>
      <c r="HT26">
        <v>17.6524</v>
      </c>
      <c r="HU26">
        <v>800</v>
      </c>
      <c r="HV26">
        <v>14.672000000000001</v>
      </c>
      <c r="HW26">
        <v>100.72199999999999</v>
      </c>
      <c r="HX26">
        <v>101.85299999999999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Sheng</cp:lastModifiedBy>
  <dcterms:created xsi:type="dcterms:W3CDTF">2019-08-24T17:07:36Z</dcterms:created>
  <dcterms:modified xsi:type="dcterms:W3CDTF">2019-08-30T16:50:50Z</dcterms:modified>
</cp:coreProperties>
</file>