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AD3DC9DB-DDFC-4C7C-959D-9A31FF042EF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7" i="1" l="1"/>
  <c r="BT27" i="1"/>
  <c r="BS27" i="1" s="1"/>
  <c r="BR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I26" i="1"/>
  <c r="BH26" i="1"/>
  <c r="BG26" i="1"/>
  <c r="BF26" i="1"/>
  <c r="BE26" i="1"/>
  <c r="BB26" i="1"/>
  <c r="AZ26" i="1"/>
  <c r="AU26" i="1"/>
  <c r="AO26" i="1"/>
  <c r="AP26" i="1" s="1"/>
  <c r="AK26" i="1"/>
  <c r="AI26" i="1" s="1"/>
  <c r="M26" i="1" s="1"/>
  <c r="X26" i="1"/>
  <c r="W26" i="1"/>
  <c r="V26" i="1"/>
  <c r="O26" i="1"/>
  <c r="BU25" i="1"/>
  <c r="BT25" i="1"/>
  <c r="BR25" i="1"/>
  <c r="BS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H25" i="1" s="1"/>
  <c r="X25" i="1"/>
  <c r="W25" i="1"/>
  <c r="V25" i="1" s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/>
  <c r="O24" i="1"/>
  <c r="BU23" i="1"/>
  <c r="BT23" i="1"/>
  <c r="BR23" i="1"/>
  <c r="BS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BU21" i="1"/>
  <c r="BT21" i="1"/>
  <c r="BR21" i="1"/>
  <c r="BS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S20" i="1" s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V19" i="1" s="1"/>
  <c r="W19" i="1"/>
  <c r="O19" i="1"/>
  <c r="BU18" i="1"/>
  <c r="BT18" i="1"/>
  <c r="BR18" i="1"/>
  <c r="BS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 s="1"/>
  <c r="O18" i="1"/>
  <c r="BU17" i="1"/>
  <c r="BT17" i="1"/>
  <c r="BS17" i="1" s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H17" i="1" s="1"/>
  <c r="X17" i="1"/>
  <c r="W17" i="1"/>
  <c r="V17" i="1" s="1"/>
  <c r="O17" i="1"/>
  <c r="M17" i="1"/>
  <c r="J17" i="1"/>
  <c r="H24" i="1" l="1"/>
  <c r="Z24" i="1" s="1"/>
  <c r="I24" i="1"/>
  <c r="AX24" i="1" s="1"/>
  <c r="M24" i="1"/>
  <c r="J24" i="1"/>
  <c r="V20" i="1"/>
  <c r="V21" i="1"/>
  <c r="BS24" i="1"/>
  <c r="J18" i="1"/>
  <c r="V27" i="1"/>
  <c r="I18" i="1"/>
  <c r="AX18" i="1" s="1"/>
  <c r="I25" i="1"/>
  <c r="AX25" i="1" s="1"/>
  <c r="I17" i="1"/>
  <c r="AX17" i="1" s="1"/>
  <c r="BS19" i="1"/>
  <c r="AW19" i="1" s="1"/>
  <c r="AY19" i="1" s="1"/>
  <c r="J25" i="1"/>
  <c r="BS26" i="1"/>
  <c r="J20" i="1"/>
  <c r="I20" i="1"/>
  <c r="AX20" i="1" s="1"/>
  <c r="BA20" i="1" s="1"/>
  <c r="H20" i="1"/>
  <c r="AJ20" i="1"/>
  <c r="M20" i="1"/>
  <c r="R24" i="1"/>
  <c r="AW24" i="1"/>
  <c r="AY24" i="1" s="1"/>
  <c r="R20" i="1"/>
  <c r="AW20" i="1"/>
  <c r="AY20" i="1" s="1"/>
  <c r="H23" i="1"/>
  <c r="M23" i="1"/>
  <c r="AJ23" i="1"/>
  <c r="J23" i="1"/>
  <c r="I23" i="1"/>
  <c r="AX23" i="1" s="1"/>
  <c r="BA24" i="1"/>
  <c r="Z25" i="1"/>
  <c r="AW22" i="1"/>
  <c r="R22" i="1"/>
  <c r="AW23" i="1"/>
  <c r="AY23" i="1" s="1"/>
  <c r="R23" i="1"/>
  <c r="R25" i="1"/>
  <c r="AW25" i="1"/>
  <c r="AY25" i="1" s="1"/>
  <c r="J27" i="1"/>
  <c r="I27" i="1"/>
  <c r="AX27" i="1" s="1"/>
  <c r="H27" i="1"/>
  <c r="AJ27" i="1"/>
  <c r="M27" i="1"/>
  <c r="I22" i="1"/>
  <c r="AX22" i="1" s="1"/>
  <c r="H22" i="1"/>
  <c r="AJ22" i="1"/>
  <c r="J22" i="1"/>
  <c r="M22" i="1"/>
  <c r="BA17" i="1"/>
  <c r="R17" i="1"/>
  <c r="AW17" i="1"/>
  <c r="AY17" i="1" s="1"/>
  <c r="Z18" i="1"/>
  <c r="AY22" i="1"/>
  <c r="Z17" i="1"/>
  <c r="AW26" i="1"/>
  <c r="AY26" i="1" s="1"/>
  <c r="R26" i="1"/>
  <c r="R27" i="1"/>
  <c r="AW27" i="1"/>
  <c r="AY27" i="1" s="1"/>
  <c r="R19" i="1"/>
  <c r="AW18" i="1"/>
  <c r="AY18" i="1" s="1"/>
  <c r="R18" i="1"/>
  <c r="AJ21" i="1"/>
  <c r="H21" i="1"/>
  <c r="M21" i="1"/>
  <c r="I21" i="1"/>
  <c r="AX21" i="1" s="1"/>
  <c r="BA21" i="1" s="1"/>
  <c r="J21" i="1"/>
  <c r="AJ19" i="1"/>
  <c r="H19" i="1"/>
  <c r="R21" i="1"/>
  <c r="H26" i="1"/>
  <c r="AJ26" i="1"/>
  <c r="AJ17" i="1"/>
  <c r="I19" i="1"/>
  <c r="AX19" i="1" s="1"/>
  <c r="AJ24" i="1"/>
  <c r="I26" i="1"/>
  <c r="AX26" i="1" s="1"/>
  <c r="BA26" i="1" s="1"/>
  <c r="M18" i="1"/>
  <c r="J19" i="1"/>
  <c r="M25" i="1"/>
  <c r="J26" i="1"/>
  <c r="AJ25" i="1"/>
  <c r="AJ18" i="1"/>
  <c r="BA22" i="1" l="1"/>
  <c r="BA25" i="1"/>
  <c r="Z26" i="1"/>
  <c r="S23" i="1"/>
  <c r="T23" i="1" s="1"/>
  <c r="S20" i="1"/>
  <c r="T20" i="1" s="1"/>
  <c r="P20" i="1" s="1"/>
  <c r="N20" i="1" s="1"/>
  <c r="Q20" i="1" s="1"/>
  <c r="K20" i="1" s="1"/>
  <c r="L20" i="1" s="1"/>
  <c r="S21" i="1"/>
  <c r="T21" i="1" s="1"/>
  <c r="P21" i="1" s="1"/>
  <c r="N21" i="1" s="1"/>
  <c r="Q21" i="1" s="1"/>
  <c r="K21" i="1" s="1"/>
  <c r="L21" i="1" s="1"/>
  <c r="Z21" i="1"/>
  <c r="S27" i="1"/>
  <c r="T27" i="1" s="1"/>
  <c r="P27" i="1" s="1"/>
  <c r="N27" i="1" s="1"/>
  <c r="Q27" i="1" s="1"/>
  <c r="K27" i="1" s="1"/>
  <c r="L27" i="1" s="1"/>
  <c r="Z19" i="1"/>
  <c r="Z27" i="1"/>
  <c r="S22" i="1"/>
  <c r="T22" i="1" s="1"/>
  <c r="P22" i="1" s="1"/>
  <c r="N22" i="1" s="1"/>
  <c r="Q22" i="1" s="1"/>
  <c r="K22" i="1" s="1"/>
  <c r="L22" i="1" s="1"/>
  <c r="BA23" i="1"/>
  <c r="S24" i="1"/>
  <c r="T24" i="1" s="1"/>
  <c r="S19" i="1"/>
  <c r="T19" i="1" s="1"/>
  <c r="P19" i="1" s="1"/>
  <c r="N19" i="1" s="1"/>
  <c r="Q19" i="1" s="1"/>
  <c r="K19" i="1" s="1"/>
  <c r="L19" i="1" s="1"/>
  <c r="S18" i="1"/>
  <c r="T18" i="1" s="1"/>
  <c r="S26" i="1"/>
  <c r="T26" i="1" s="1"/>
  <c r="BA27" i="1"/>
  <c r="S25" i="1"/>
  <c r="T25" i="1" s="1"/>
  <c r="Z22" i="1"/>
  <c r="BA19" i="1"/>
  <c r="BA18" i="1"/>
  <c r="P23" i="1"/>
  <c r="N23" i="1" s="1"/>
  <c r="Q23" i="1" s="1"/>
  <c r="K23" i="1" s="1"/>
  <c r="L23" i="1" s="1"/>
  <c r="Z23" i="1"/>
  <c r="Z20" i="1"/>
  <c r="S17" i="1"/>
  <c r="T17" i="1" s="1"/>
  <c r="AA17" i="1" l="1"/>
  <c r="AB17" i="1"/>
  <c r="AC17" i="1" s="1"/>
  <c r="U17" i="1"/>
  <c r="Y17" i="1" s="1"/>
  <c r="P17" i="1"/>
  <c r="N17" i="1" s="1"/>
  <c r="Q17" i="1" s="1"/>
  <c r="K17" i="1" s="1"/>
  <c r="L17" i="1" s="1"/>
  <c r="U26" i="1"/>
  <c r="Y26" i="1" s="1"/>
  <c r="AB26" i="1"/>
  <c r="AA26" i="1"/>
  <c r="AA20" i="1"/>
  <c r="AB20" i="1"/>
  <c r="U20" i="1"/>
  <c r="Y20" i="1" s="1"/>
  <c r="AA24" i="1"/>
  <c r="AB24" i="1"/>
  <c r="AC24" i="1" s="1"/>
  <c r="U24" i="1"/>
  <c r="Y24" i="1" s="1"/>
  <c r="P24" i="1"/>
  <c r="N24" i="1" s="1"/>
  <c r="Q24" i="1" s="1"/>
  <c r="K24" i="1" s="1"/>
  <c r="L24" i="1" s="1"/>
  <c r="U23" i="1"/>
  <c r="Y23" i="1" s="1"/>
  <c r="AB23" i="1"/>
  <c r="AC23" i="1" s="1"/>
  <c r="AA23" i="1"/>
  <c r="U18" i="1"/>
  <c r="Y18" i="1" s="1"/>
  <c r="AB18" i="1"/>
  <c r="AA18" i="1"/>
  <c r="P18" i="1"/>
  <c r="N18" i="1" s="1"/>
  <c r="Q18" i="1" s="1"/>
  <c r="K18" i="1" s="1"/>
  <c r="L18" i="1" s="1"/>
  <c r="AA27" i="1"/>
  <c r="AB27" i="1"/>
  <c r="U27" i="1"/>
  <c r="Y27" i="1" s="1"/>
  <c r="U22" i="1"/>
  <c r="Y22" i="1" s="1"/>
  <c r="AB22" i="1"/>
  <c r="AC22" i="1" s="1"/>
  <c r="AA22" i="1"/>
  <c r="U21" i="1"/>
  <c r="Y21" i="1" s="1"/>
  <c r="AB21" i="1"/>
  <c r="AA21" i="1"/>
  <c r="P26" i="1"/>
  <c r="N26" i="1" s="1"/>
  <c r="Q26" i="1" s="1"/>
  <c r="K26" i="1" s="1"/>
  <c r="L26" i="1" s="1"/>
  <c r="U25" i="1"/>
  <c r="Y25" i="1" s="1"/>
  <c r="AB25" i="1"/>
  <c r="AA25" i="1"/>
  <c r="P25" i="1"/>
  <c r="N25" i="1" s="1"/>
  <c r="Q25" i="1" s="1"/>
  <c r="K25" i="1" s="1"/>
  <c r="L25" i="1" s="1"/>
  <c r="U19" i="1"/>
  <c r="Y19" i="1" s="1"/>
  <c r="AB19" i="1"/>
  <c r="AA19" i="1"/>
  <c r="AC21" i="1" l="1"/>
  <c r="AC19" i="1"/>
  <c r="AC20" i="1"/>
  <c r="AC27" i="1"/>
  <c r="AC26" i="1"/>
  <c r="AC25" i="1"/>
  <c r="AC18" i="1"/>
</calcChain>
</file>

<file path=xl/sharedStrings.xml><?xml version="1.0" encoding="utf-8"?>
<sst xmlns="http://schemas.openxmlformats.org/spreadsheetml/2006/main" count="719" uniqueCount="338">
  <si>
    <t>File opened</t>
  </si>
  <si>
    <t>2019-08-25 11:15:06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</si>
  <si>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</si>
  <si>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</si>
  <si>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</si>
  <si>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</si>
  <si>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</si>
  <si>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</si>
  <si>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</si>
  <si>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</si>
  <si>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</si>
  <si>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</si>
  <si>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</si>
  <si>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</si>
  <si>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</si>
  <si>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</si>
  <si>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</si>
  <si>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</si>
  <si>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</si>
  <si>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</si>
  <si>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</si>
  <si>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</si>
  <si>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</si>
  <si>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11:15:06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</si>
  <si>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</si>
  <si>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</si>
  <si>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</si>
  <si>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</si>
  <si>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</si>
  <si>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</si>
  <si>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</si>
  <si>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</si>
  <si>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</si>
  <si>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</si>
  <si>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</si>
  <si>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</si>
  <si>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</si>
  <si>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</si>
  <si>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</si>
  <si>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</si>
  <si>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</si>
  <si>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</si>
  <si>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</si>
  <si>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</si>
  <si>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</si>
  <si>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</si>
  <si>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</si>
  <si>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</si>
  <si>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</si>
  <si>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</si>
  <si>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</si>
  <si>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</si>
  <si>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</si>
  <si>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</si>
  <si>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</si>
  <si>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</si>
  <si>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</si>
  <si>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</si>
  <si>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</si>
  <si>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</si>
  <si>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</si>
  <si>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</si>
  <si>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</si>
  <si>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</si>
  <si>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</si>
  <si>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</si>
  <si>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</si>
  <si>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</si>
  <si>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</si>
  <si>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</si>
  <si>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</si>
  <si>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</si>
  <si>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</si>
  <si>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</si>
  <si>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</si>
  <si>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</si>
  <si>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</si>
  <si>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</si>
  <si>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</si>
  <si>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</si>
  <si>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</si>
  <si>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</si>
  <si>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</si>
  <si>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</si>
  <si>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</si>
  <si>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</si>
  <si>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</si>
  <si>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</si>
  <si>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</si>
  <si>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</si>
  <si>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</si>
  <si>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</si>
  <si>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</si>
  <si>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</si>
  <si>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</si>
  <si>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</si>
  <si>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</si>
  <si>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</si>
  <si>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</si>
  <si>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</si>
  <si>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</si>
  <si>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</si>
  <si>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</si>
  <si>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</si>
  <si>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</si>
  <si>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</si>
  <si>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</si>
  <si>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</si>
  <si>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</si>
  <si>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</si>
  <si>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</si>
  <si>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</si>
  <si>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</si>
  <si>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</si>
  <si>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</si>
  <si>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</si>
  <si>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</si>
  <si>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</si>
  <si>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</si>
  <si>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</si>
  <si>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</si>
  <si>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</si>
  <si>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</si>
  <si>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</si>
  <si>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</si>
  <si>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</si>
  <si>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</si>
  <si>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</si>
  <si>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</si>
  <si>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</si>
  <si>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</si>
  <si>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</si>
  <si>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</si>
  <si>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</si>
  <si>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</si>
  <si>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</si>
  <si>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</si>
  <si>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</si>
  <si>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</si>
  <si>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</si>
  <si>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</si>
  <si>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</si>
  <si>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</si>
  <si>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</si>
  <si>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</si>
  <si>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</si>
  <si>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</si>
  <si>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</si>
  <si>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</si>
  <si>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</si>
  <si>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</si>
  <si>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</si>
  <si>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</si>
  <si>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</si>
  <si>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</si>
  <si>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</si>
  <si>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</si>
  <si>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</si>
  <si>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</si>
  <si>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</si>
  <si>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</si>
  <si>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</si>
  <si>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</si>
  <si>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</si>
  <si>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</si>
  <si>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</si>
  <si>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</si>
  <si>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</si>
  <si>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</si>
  <si>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</si>
  <si>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</si>
  <si>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</si>
  <si>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</si>
  <si>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</si>
  <si>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</si>
  <si>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</si>
  <si>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</si>
  <si>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</si>
  <si>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</si>
  <si>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</si>
  <si>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</si>
  <si>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</si>
  <si>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</si>
  <si>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</si>
  <si>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</si>
  <si>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</si>
  <si>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</si>
  <si>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</si>
  <si>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</si>
  <si>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</si>
  <si>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</si>
  <si>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</si>
  <si>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</si>
  <si>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</si>
  <si>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</si>
  <si>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</si>
  <si>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</si>
  <si>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</si>
  <si>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</si>
  <si>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</si>
  <si>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</si>
  <si>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</si>
  <si>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</si>
  <si>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</si>
  <si>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</si>
  <si>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</si>
  <si>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</si>
  <si>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</si>
  <si>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</si>
  <si>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</si>
  <si>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</si>
  <si>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</si>
  <si>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</si>
  <si>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</si>
  <si>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</si>
  <si>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</si>
  <si>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</si>
  <si>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</si>
  <si>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</si>
  <si>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</si>
  <si>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</si>
  <si>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</si>
  <si>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</si>
  <si>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</si>
  <si>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</si>
  <si>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</si>
  <si>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</si>
  <si>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</si>
  <si>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</si>
  <si>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</si>
  <si>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</si>
  <si>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</si>
  <si>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</si>
  <si>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</si>
  <si>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</si>
  <si>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</si>
  <si>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</si>
  <si>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</si>
  <si>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</si>
  <si>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</si>
  <si>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</si>
  <si>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</si>
  <si>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</si>
  <si>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</si>
  <si>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</si>
  <si>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</si>
  <si>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</si>
  <si>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</si>
  <si>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</si>
  <si>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</si>
  <si>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</si>
  <si>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</si>
  <si>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</si>
  <si>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</si>
  <si>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</si>
  <si>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</si>
  <si>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</si>
  <si>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</si>
  <si>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</si>
  <si>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</si>
  <si>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</si>
  <si>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</si>
  <si>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</si>
  <si>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</si>
  <si>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</si>
  <si>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</si>
  <si>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</si>
  <si>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</si>
  <si>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</si>
  <si>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</si>
  <si>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</si>
  <si>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</si>
  <si>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</si>
  <si>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</si>
  <si>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</si>
  <si>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</si>
  <si>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11:30:31</t>
  </si>
  <si>
    <t>11:30:31</t>
  </si>
  <si>
    <t>MPF-2070-20190825-11_30_32</t>
  </si>
  <si>
    <t>DARK-2071-20190825-11_30_40</t>
  </si>
  <si>
    <t>0: Broadleaf</t>
  </si>
  <si>
    <t>11:29:40</t>
  </si>
  <si>
    <t>1/2</t>
  </si>
  <si>
    <t>5</t>
  </si>
  <si>
    <t>11111111</t>
  </si>
  <si>
    <t>oooooooo</t>
  </si>
  <si>
    <t>off</t>
  </si>
  <si>
    <t>20190825 11:32:31</t>
  </si>
  <si>
    <t>11:32:31</t>
  </si>
  <si>
    <t>MPF-2072-20190825-11_32_33</t>
  </si>
  <si>
    <t>DARK-2073-20190825-11_32_41</t>
  </si>
  <si>
    <t>11:33:01</t>
  </si>
  <si>
    <t>20190825 11:35:03</t>
  </si>
  <si>
    <t>11:35:03</t>
  </si>
  <si>
    <t>MPF-2074-20190825-11_35_04</t>
  </si>
  <si>
    <t>DARK-2075-20190825-11_35_12</t>
  </si>
  <si>
    <t>11:35:38</t>
  </si>
  <si>
    <t>20190825 11:37:40</t>
  </si>
  <si>
    <t>11:37:40</t>
  </si>
  <si>
    <t>MPF-2076-20190825-11_37_41</t>
  </si>
  <si>
    <t>DARK-2077-20190825-11_37_49</t>
  </si>
  <si>
    <t>11:38:16</t>
  </si>
  <si>
    <t>20190825 11:40:08</t>
  </si>
  <si>
    <t>11:40:08</t>
  </si>
  <si>
    <t>MPF-2078-20190825-11_40_09</t>
  </si>
  <si>
    <t>DARK-2079-20190825-11_40_17</t>
  </si>
  <si>
    <t>11:39:29</t>
  </si>
  <si>
    <t>2/2</t>
  </si>
  <si>
    <t>20190825 11:44:46</t>
  </si>
  <si>
    <t>11:44:46</t>
  </si>
  <si>
    <t>MPF-2082-20190825-11_44_47</t>
  </si>
  <si>
    <t>DARK-2083-20190825-11_44_54</t>
  </si>
  <si>
    <t>11:44:05</t>
  </si>
  <si>
    <t>20190825 11:46:46</t>
  </si>
  <si>
    <t>11:46:46</t>
  </si>
  <si>
    <t>MPF-2084-20190825-11_46_47</t>
  </si>
  <si>
    <t>DARK-2085-20190825-11_46_55</t>
  </si>
  <si>
    <t>11:45:59</t>
  </si>
  <si>
    <t>20190825 11:48:47</t>
  </si>
  <si>
    <t>11:48:47</t>
  </si>
  <si>
    <t>MPF-2086-20190825-11_48_48</t>
  </si>
  <si>
    <t>DARK-2087-20190825-11_48_56</t>
  </si>
  <si>
    <t>11:48:00</t>
  </si>
  <si>
    <t>20190825 11:50:39</t>
  </si>
  <si>
    <t>11:50:39</t>
  </si>
  <si>
    <t>MPF-2088-20190825-11_50_41</t>
  </si>
  <si>
    <t>DARK-2089-20190825-11_50_48</t>
  </si>
  <si>
    <t>11:49:53</t>
  </si>
  <si>
    <t>20190825 11:52:40</t>
  </si>
  <si>
    <t>11:52:40</t>
  </si>
  <si>
    <t>MPF-2090-20190825-11_52_41</t>
  </si>
  <si>
    <t>DARK-2091-20190825-11_52_49</t>
  </si>
  <si>
    <t>11:51:56</t>
  </si>
  <si>
    <t>20190825 11:53:57</t>
  </si>
  <si>
    <t>11:53:57</t>
  </si>
  <si>
    <t>MPF-2092-20190825-11_53_58</t>
  </si>
  <si>
    <t>DARK-2093-20190825-11_54_06</t>
  </si>
  <si>
    <t>11:54:23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</si>
</sst>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24.836025756694387</c:v>
                </c:pt>
                <c:pt idx="1">
                  <c:v>25.775594758645873</c:v>
                </c:pt>
                <c:pt idx="2">
                  <c:v>20.202291761201987</c:v>
                </c:pt>
                <c:pt idx="3">
                  <c:v>12.483794127201682</c:v>
                </c:pt>
                <c:pt idx="4">
                  <c:v>0.27572457949425333</c:v>
                </c:pt>
                <c:pt idx="5">
                  <c:v>34.226300794867505</c:v>
                </c:pt>
                <c:pt idx="6">
                  <c:v>36.78334344643087</c:v>
                </c:pt>
                <c:pt idx="7">
                  <c:v>38.113198845557378</c:v>
                </c:pt>
                <c:pt idx="8">
                  <c:v>38.007878643133267</c:v>
                </c:pt>
                <c:pt idx="9">
                  <c:v>37.923022290539379</c:v>
                </c:pt>
                <c:pt idx="10">
                  <c:v>38.283782003243296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86.10344557084467</c:v>
                </c:pt>
                <c:pt idx="1">
                  <c:v>56.361995491604574</c:v>
                </c:pt>
                <c:pt idx="2">
                  <c:v>33.726111907626567</c:v>
                </c:pt>
                <c:pt idx="3">
                  <c:v>15.658501133648837</c:v>
                </c:pt>
                <c:pt idx="4">
                  <c:v>-6.1349573543966036</c:v>
                </c:pt>
                <c:pt idx="5">
                  <c:v>168.10218614104963</c:v>
                </c:pt>
                <c:pt idx="6">
                  <c:v>235.04737242655898</c:v>
                </c:pt>
                <c:pt idx="7">
                  <c:v>309.28209341298634</c:v>
                </c:pt>
                <c:pt idx="8">
                  <c:v>405.47343765679722</c:v>
                </c:pt>
                <c:pt idx="9">
                  <c:v>485.89052694348743</c:v>
                </c:pt>
                <c:pt idx="10">
                  <c:v>641.5730952054106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E-4DB6-98B3-D516E31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34952"/>
        <c:axId val="416644464"/>
      </c:scatterChart>
      <c:valAx>
        <c:axId val="41663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44464"/>
        <c:crosses val="autoZero"/>
        <c:crossBetween val="midCat"/>
      </c:valAx>
      <c:valAx>
        <c:axId val="416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3</xdr:row>
      <xdr:rowOff>166687</xdr:rowOff>
    </xdr:from>
    <xdr:to>
      <xdr:col>22</xdr:col>
      <xdr:colOff>152400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B2353-C877-4B0C-BBFA-D5CC4D41F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7"/>
  <sheetViews>
    <sheetView tabSelected="1" workbookViewId="0">
      <selection activeCell="A22" sqref="A22:XFD22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1566750631.4000001</v>
      </c>
      <c r="C17">
        <v>0</v>
      </c>
      <c r="D17" t="s">
        <v>276</v>
      </c>
      <c r="E17" t="s">
        <v>277</v>
      </c>
      <c r="G17">
        <v>1566750631.4000001</v>
      </c>
      <c r="H17">
        <f t="shared" ref="H17:H27" si="0">CB17*AI17*(BZ17-CA17)/(100*$B$5*(1000-AI17*BZ17))</f>
        <v>2.5750252387659574E-3</v>
      </c>
      <c r="I17">
        <f t="shared" ref="I17:I27" si="1">CB17*AI17*(BY17-BX17*(1000-AI17*CA17)/(1000-AI17*BZ17))/(100*$B$5)</f>
        <v>24.836025756694387</v>
      </c>
      <c r="J17">
        <f t="shared" ref="J17:J27" si="2">BX17 - IF(AI17&gt;1, I17*$B$5*100/(AK17*CH17), 0)</f>
        <v>369.07400000000001</v>
      </c>
      <c r="K17">
        <f t="shared" ref="K17:K27" si="3">((Q17-H17/2)*J17-I17)/(Q17+H17/2)</f>
        <v>86.10344557084467</v>
      </c>
      <c r="L17">
        <f t="shared" ref="L17:L27" si="4">K17*(CC17+CD17)/1000</f>
        <v>8.563190065390005</v>
      </c>
      <c r="M17">
        <f t="shared" ref="M17:M27" si="5">(BX17 - IF(AI17&gt;1, I17*$B$5*100/(AK17*CH17), 0))*(CC17+CD17)/1000</f>
        <v>36.705276882251795</v>
      </c>
      <c r="N17">
        <f t="shared" ref="N17:N27" si="6">2/((1/P17-1/O17)+SIGN(P17)*SQRT((1/P17-1/O17)*(1/P17-1/O17) + 4*$C$5/(($C$5+1)*($C$5+1))*(2*1/P17*1/O17-1/O17*1/O17)))</f>
        <v>0.14824372577551381</v>
      </c>
      <c r="O17">
        <f t="shared" ref="O17:O27" si="7">AF17+AE17*$B$5+AD17*$B$5*$B$5</f>
        <v>2.2472013637560124</v>
      </c>
      <c r="P17">
        <f t="shared" ref="P17:P27" si="8">H17*(1000-(1000*0.61365*EXP(17.502*T17/(240.97+T17))/(CC17+CD17)+BZ17)/2)/(1000*0.61365*EXP(17.502*T17/(240.97+T17))/(CC17+CD17)-BZ17)</f>
        <v>0.14301722102068032</v>
      </c>
      <c r="Q17">
        <f t="shared" ref="Q17:Q27" si="9">1/(($C$5+1)/(N17/1.6)+1/(O17/1.37)) + $C$5/(($C$5+1)/(N17/1.6) + $C$5/(O17/1.37))</f>
        <v>8.9839992409139674E-2</v>
      </c>
      <c r="R17">
        <f t="shared" ref="R17:R27" si="10">(BS17*BU17)</f>
        <v>321.40734139097759</v>
      </c>
      <c r="S17">
        <f t="shared" ref="S17:S27" si="11">(CE17+(R17+2*0.95*0.0000000567*(((CE17+$B$7)+273)^4-(CE17+273)^4)-44100*H17)/(1.84*29.3*O17+8*0.95*0.0000000567*(CE17+273)^3))</f>
        <v>26.908857121478761</v>
      </c>
      <c r="T17">
        <f t="shared" ref="T17:T27" si="12">($C$7*CF17+$D$7*CG17+$E$7*S17)</f>
        <v>26.8306</v>
      </c>
      <c r="U17">
        <f t="shared" ref="U17:U27" si="13">0.61365*EXP(17.502*T17/(240.97+T17))</f>
        <v>3.5437038849328237</v>
      </c>
      <c r="V17">
        <f t="shared" ref="V17:V27" si="14">(W17/X17*100)</f>
        <v>55.507120761075136</v>
      </c>
      <c r="W17">
        <f t="shared" ref="W17:W27" si="15">BZ17*(CC17+CD17)/1000</f>
        <v>1.8011815235277</v>
      </c>
      <c r="X17">
        <f t="shared" ref="X17:X27" si="16">0.61365*EXP(17.502*CE17/(240.97+CE17))</f>
        <v>3.2449557801434272</v>
      </c>
      <c r="Y17">
        <f t="shared" ref="Y17:Y27" si="17">(U17-BZ17*(CC17+CD17)/1000)</f>
        <v>1.7425223614051237</v>
      </c>
      <c r="Z17">
        <f t="shared" ref="Z17:Z27" si="18">(-H17*44100)</f>
        <v>-113.55861302957872</v>
      </c>
      <c r="AA17">
        <f t="shared" ref="AA17:AA27" si="19">2*29.3*O17*0.92*(CE17-T17)</f>
        <v>-180.43036290104712</v>
      </c>
      <c r="AB17">
        <f t="shared" ref="AB17:AB27" si="20">2*0.95*0.0000000567*(((CE17+$B$7)+273)^4-(T17+273)^4)</f>
        <v>-17.169971270454706</v>
      </c>
      <c r="AC17">
        <f t="shared" ref="AC17:AC27" si="21">R17+AB17+Z17+AA17</f>
        <v>10.248394189897027</v>
      </c>
      <c r="AD17">
        <v>-4.1108446320972603E-2</v>
      </c>
      <c r="AE17">
        <v>4.61478322929827E-2</v>
      </c>
      <c r="AF17">
        <v>3.4502184375531302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MAX(0,($B$13+$C$13*CH17)/(1+$D$13*CH17)*CC17/(CE17+273)*$E$13)</f>
        <v>52715.922106060345</v>
      </c>
      <c r="AL17">
        <v>0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-1</v>
      </c>
      <c r="AR17" t="s">
        <v>278</v>
      </c>
      <c r="AS17">
        <v>762.54480769230804</v>
      </c>
      <c r="AT17">
        <v>924.952</v>
      </c>
      <c r="AU17">
        <f t="shared" ref="AU17:AU27" si="27">1-AS17/AT17</f>
        <v>0.17558445444487059</v>
      </c>
      <c r="AV17">
        <v>0.5</v>
      </c>
      <c r="AW17">
        <f t="shared" ref="AW17:AW27" si="28">BS17</f>
        <v>1681.0287000837773</v>
      </c>
      <c r="AX17">
        <f t="shared" ref="AX17:AX27" si="29">I17</f>
        <v>24.836025756694387</v>
      </c>
      <c r="AY17">
        <f t="shared" ref="AY17:AY27" si="30">AU17*AV17*AW17</f>
        <v>147.58125360519</v>
      </c>
      <c r="AZ17">
        <f t="shared" ref="AZ17:AZ27" si="31">BE17/AT17</f>
        <v>0.36372914486373348</v>
      </c>
      <c r="BA17">
        <f t="shared" ref="BA17:BA27" si="32">(AX17-AQ17)/AW17</f>
        <v>1.5369175883437801E-2</v>
      </c>
      <c r="BB17">
        <f t="shared" ref="BB17:BB27" si="33">(AN17-AT17)/AT17</f>
        <v>-1</v>
      </c>
      <c r="BC17" t="s">
        <v>279</v>
      </c>
      <c r="BD17">
        <v>588.52</v>
      </c>
      <c r="BE17">
        <f t="shared" ref="BE17:BE27" si="34">AT17-BD17</f>
        <v>336.43200000000002</v>
      </c>
      <c r="BF17">
        <f t="shared" ref="BF17:BF27" si="35">(AT17-AS17)/(AT17-BD17)</f>
        <v>0.48273408090696468</v>
      </c>
      <c r="BG17">
        <f t="shared" ref="BG17:BG27" si="36">(AN17-AT17)/(AN17-BD17)</f>
        <v>1.5716577176646505</v>
      </c>
      <c r="BH17">
        <f t="shared" ref="BH17:BH27" si="37">(AT17-AS17)/(AT17-AM17)</f>
        <v>0.17558445444487061</v>
      </c>
      <c r="BI17" t="e">
        <f t="shared" ref="BI17:BI27" si="38">(AN17-AT17)/(AN17-AM17)</f>
        <v>#DIV/0!</v>
      </c>
      <c r="BJ17">
        <v>2070</v>
      </c>
      <c r="BK17">
        <v>300</v>
      </c>
      <c r="BL17">
        <v>300</v>
      </c>
      <c r="BM17">
        <v>300</v>
      </c>
      <c r="BN17">
        <v>10291</v>
      </c>
      <c r="BO17">
        <v>878.77300000000002</v>
      </c>
      <c r="BP17">
        <v>-6.8558300000000003E-3</v>
      </c>
      <c r="BQ17">
        <v>1.8429</v>
      </c>
      <c r="BR17">
        <f t="shared" ref="BR17:BR27" si="39">$B$11*CI17+$C$11*CJ17+$F$11*CK17</f>
        <v>1999.8</v>
      </c>
      <c r="BS17">
        <f t="shared" ref="BS17:BS27" si="40">BR17*BT17</f>
        <v>1681.0287000837773</v>
      </c>
      <c r="BT17">
        <f t="shared" ref="BT17:BT27" si="41">($B$11*$D$9+$C$11*$D$9+$F$11*((CX17+CP17)/MAX(CX17+CP17+CY17, 0.1)*$I$9+CY17/MAX(CX17+CP17+CY17, 0.1)*$J$9))/($B$11+$C$11+$F$11)</f>
        <v>0.84059840988287693</v>
      </c>
      <c r="BU17">
        <f t="shared" ref="BU17:BU27" si="42">($B$11*$K$9+$C$11*$K$9+$F$11*((CX17+CP17)/MAX(CX17+CP17+CY17, 0.1)*$P$9+CY17/MAX(CX17+CP17+CY17, 0.1)*$Q$9))/($B$11+$C$11+$F$11)</f>
        <v>0.19119681976575395</v>
      </c>
      <c r="BV17" t="s">
        <v>280</v>
      </c>
      <c r="BW17">
        <v>1566750631.4000001</v>
      </c>
      <c r="BX17">
        <v>369.07400000000001</v>
      </c>
      <c r="BY17">
        <v>400.017</v>
      </c>
      <c r="BZ17">
        <v>18.111000000000001</v>
      </c>
      <c r="CA17">
        <v>15.077</v>
      </c>
      <c r="CB17">
        <v>500.01100000000002</v>
      </c>
      <c r="CC17">
        <v>99.352400000000003</v>
      </c>
      <c r="CD17">
        <v>9.9950700000000003E-2</v>
      </c>
      <c r="CE17">
        <v>25.3413</v>
      </c>
      <c r="CF17">
        <v>26.8306</v>
      </c>
      <c r="CG17">
        <v>999.9</v>
      </c>
      <c r="CH17">
        <v>9978.1200000000008</v>
      </c>
      <c r="CI17">
        <v>0</v>
      </c>
      <c r="CJ17">
        <v>1554.22</v>
      </c>
      <c r="CK17">
        <v>1999.8</v>
      </c>
      <c r="CL17">
        <v>0.98000500000000001</v>
      </c>
      <c r="CM17">
        <v>1.99948E-2</v>
      </c>
      <c r="CN17">
        <v>0</v>
      </c>
      <c r="CO17">
        <v>761.30200000000002</v>
      </c>
      <c r="CP17">
        <v>4.99986</v>
      </c>
      <c r="CQ17">
        <v>20282.599999999999</v>
      </c>
      <c r="CR17">
        <v>16270.6</v>
      </c>
      <c r="CS17">
        <v>42.186999999999998</v>
      </c>
      <c r="CT17">
        <v>43.686999999999998</v>
      </c>
      <c r="CU17">
        <v>42.811999999999998</v>
      </c>
      <c r="CV17">
        <v>42.561999999999998</v>
      </c>
      <c r="CW17">
        <v>26.687000000000001</v>
      </c>
      <c r="CX17">
        <v>1954.91</v>
      </c>
      <c r="CY17">
        <v>39.89</v>
      </c>
      <c r="CZ17">
        <v>0</v>
      </c>
      <c r="DA17">
        <v>1223.3000001907301</v>
      </c>
      <c r="DB17">
        <v>762.54480769230804</v>
      </c>
      <c r="DC17">
        <v>-10.8258803411901</v>
      </c>
      <c r="DD17">
        <v>1186.17093516818</v>
      </c>
      <c r="DE17">
        <v>20396.0961538462</v>
      </c>
      <c r="DF17">
        <v>15</v>
      </c>
      <c r="DG17">
        <v>1566750580.4000001</v>
      </c>
      <c r="DH17" t="s">
        <v>281</v>
      </c>
      <c r="DI17">
        <v>37</v>
      </c>
      <c r="DJ17">
        <v>-0.21</v>
      </c>
      <c r="DK17">
        <v>0.112</v>
      </c>
      <c r="DL17">
        <v>400</v>
      </c>
      <c r="DM17">
        <v>16</v>
      </c>
      <c r="DN17">
        <v>0.06</v>
      </c>
      <c r="DO17">
        <v>0.05</v>
      </c>
      <c r="DP17">
        <v>21.805963773518801</v>
      </c>
      <c r="DQ17">
        <v>8.8883034262486493</v>
      </c>
      <c r="DR17">
        <v>1.75703693573108</v>
      </c>
      <c r="DS17">
        <v>0</v>
      </c>
      <c r="DT17">
        <v>0.12712591836614101</v>
      </c>
      <c r="DU17">
        <v>6.8693827088710496E-2</v>
      </c>
      <c r="DV17">
        <v>1.3667243382410901E-2</v>
      </c>
      <c r="DW17">
        <v>1</v>
      </c>
      <c r="DX17">
        <v>1</v>
      </c>
      <c r="DY17">
        <v>2</v>
      </c>
      <c r="DZ17" t="s">
        <v>282</v>
      </c>
      <c r="EA17">
        <v>1.8667499999999999</v>
      </c>
      <c r="EB17">
        <v>1.8632599999999999</v>
      </c>
      <c r="EC17">
        <v>1.8689100000000001</v>
      </c>
      <c r="ED17">
        <v>1.8669100000000001</v>
      </c>
      <c r="EE17">
        <v>1.8714999999999999</v>
      </c>
      <c r="EF17">
        <v>1.86405</v>
      </c>
      <c r="EG17">
        <v>1.8656900000000001</v>
      </c>
      <c r="EH17">
        <v>1.86557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-0.21</v>
      </c>
      <c r="EW17">
        <v>0.112</v>
      </c>
      <c r="EX17">
        <v>2</v>
      </c>
      <c r="EY17">
        <v>506.42500000000001</v>
      </c>
      <c r="EZ17">
        <v>544.42700000000002</v>
      </c>
      <c r="FA17">
        <v>21.411200000000001</v>
      </c>
      <c r="FB17">
        <v>27.985299999999999</v>
      </c>
      <c r="FC17">
        <v>30.0002</v>
      </c>
      <c r="FD17">
        <v>27.962800000000001</v>
      </c>
      <c r="FE17">
        <v>27.959800000000001</v>
      </c>
      <c r="FF17">
        <v>22.042200000000001</v>
      </c>
      <c r="FG17">
        <v>36.4773</v>
      </c>
      <c r="FH17">
        <v>10.788399999999999</v>
      </c>
      <c r="FI17">
        <v>21.5303</v>
      </c>
      <c r="FJ17">
        <v>400</v>
      </c>
      <c r="FK17">
        <v>14.990500000000001</v>
      </c>
      <c r="FL17">
        <v>101.57599999999999</v>
      </c>
      <c r="FM17">
        <v>102.19</v>
      </c>
    </row>
    <row r="18" spans="1:169" x14ac:dyDescent="0.25">
      <c r="A18">
        <v>2</v>
      </c>
      <c r="B18">
        <v>1566750751.9000001</v>
      </c>
      <c r="C18">
        <v>120.5</v>
      </c>
      <c r="D18" t="s">
        <v>287</v>
      </c>
      <c r="E18" t="s">
        <v>288</v>
      </c>
      <c r="G18">
        <v>1566750751.9000001</v>
      </c>
      <c r="H18">
        <f t="shared" si="0"/>
        <v>3.5505795578028498E-3</v>
      </c>
      <c r="I18">
        <f t="shared" si="1"/>
        <v>25.775594758645873</v>
      </c>
      <c r="J18">
        <f t="shared" si="2"/>
        <v>267.94799999999998</v>
      </c>
      <c r="K18">
        <f t="shared" si="3"/>
        <v>56.361995491604574</v>
      </c>
      <c r="L18">
        <f t="shared" si="4"/>
        <v>5.6053353033504889</v>
      </c>
      <c r="M18">
        <f t="shared" si="5"/>
        <v>26.648069692384801</v>
      </c>
      <c r="N18">
        <f t="shared" si="6"/>
        <v>0.20801890317252275</v>
      </c>
      <c r="O18">
        <f t="shared" si="7"/>
        <v>2.2453836996291572</v>
      </c>
      <c r="P18">
        <f t="shared" si="8"/>
        <v>0.19787489592485327</v>
      </c>
      <c r="Q18">
        <f t="shared" si="9"/>
        <v>0.12454197544900522</v>
      </c>
      <c r="R18">
        <f t="shared" si="10"/>
        <v>321.44029552261151</v>
      </c>
      <c r="S18">
        <f t="shared" si="11"/>
        <v>27.036473263390562</v>
      </c>
      <c r="T18">
        <f t="shared" si="12"/>
        <v>26.990200000000002</v>
      </c>
      <c r="U18">
        <f t="shared" si="13"/>
        <v>3.5771001237336586</v>
      </c>
      <c r="V18">
        <f t="shared" si="14"/>
        <v>55.239514468510855</v>
      </c>
      <c r="W18">
        <f t="shared" si="15"/>
        <v>1.8411820346823204</v>
      </c>
      <c r="X18">
        <f t="shared" si="16"/>
        <v>3.3330887362014772</v>
      </c>
      <c r="Y18">
        <f t="shared" si="17"/>
        <v>1.7359180890513382</v>
      </c>
      <c r="Z18">
        <f t="shared" si="18"/>
        <v>-156.58055849910568</v>
      </c>
      <c r="AA18">
        <f t="shared" si="19"/>
        <v>-144.96111840225274</v>
      </c>
      <c r="AB18">
        <f t="shared" si="20"/>
        <v>-13.848160588593766</v>
      </c>
      <c r="AC18">
        <f t="shared" si="21"/>
        <v>6.0504580326593214</v>
      </c>
      <c r="AD18">
        <v>-4.10595849232058E-2</v>
      </c>
      <c r="AE18">
        <v>4.6092981093496001E-2</v>
      </c>
      <c r="AF18">
        <v>3.44697087030359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52576.234213596043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758.07103846153802</v>
      </c>
      <c r="AT18">
        <v>921.46299999999997</v>
      </c>
      <c r="AU18">
        <f t="shared" si="27"/>
        <v>0.17731798405194998</v>
      </c>
      <c r="AV18">
        <v>0.5</v>
      </c>
      <c r="AW18">
        <f t="shared" si="28"/>
        <v>1681.2048000837474</v>
      </c>
      <c r="AX18">
        <f t="shared" si="29"/>
        <v>25.775594758645873</v>
      </c>
      <c r="AY18">
        <f t="shared" si="30"/>
        <v>149.05392296465584</v>
      </c>
      <c r="AZ18">
        <f t="shared" si="31"/>
        <v>0.36140680635033628</v>
      </c>
      <c r="BA18">
        <f t="shared" si="32"/>
        <v>1.5926432494906079E-2</v>
      </c>
      <c r="BB18">
        <f t="shared" si="33"/>
        <v>-1</v>
      </c>
      <c r="BC18" t="s">
        <v>290</v>
      </c>
      <c r="BD18">
        <v>588.44000000000005</v>
      </c>
      <c r="BE18">
        <f t="shared" si="34"/>
        <v>333.02299999999991</v>
      </c>
      <c r="BF18">
        <f t="shared" si="35"/>
        <v>0.49063266362522101</v>
      </c>
      <c r="BG18">
        <f t="shared" si="36"/>
        <v>1.5659421521310581</v>
      </c>
      <c r="BH18">
        <f t="shared" si="37"/>
        <v>0.17731798405194993</v>
      </c>
      <c r="BI18" t="e">
        <f t="shared" si="38"/>
        <v>#DIV/0!</v>
      </c>
      <c r="BJ18">
        <v>2072</v>
      </c>
      <c r="BK18">
        <v>300</v>
      </c>
      <c r="BL18">
        <v>300</v>
      </c>
      <c r="BM18">
        <v>300</v>
      </c>
      <c r="BN18">
        <v>10290.700000000001</v>
      </c>
      <c r="BO18">
        <v>878.12300000000005</v>
      </c>
      <c r="BP18">
        <v>-6.8554499999999999E-3</v>
      </c>
      <c r="BQ18">
        <v>1.4895</v>
      </c>
      <c r="BR18">
        <f t="shared" si="39"/>
        <v>2000.01</v>
      </c>
      <c r="BS18">
        <f t="shared" si="40"/>
        <v>1681.2048000837474</v>
      </c>
      <c r="BT18">
        <f t="shared" si="41"/>
        <v>0.84059819705088845</v>
      </c>
      <c r="BU18">
        <f t="shared" si="42"/>
        <v>0.19119639410177708</v>
      </c>
      <c r="BV18" t="s">
        <v>280</v>
      </c>
      <c r="BW18">
        <v>1566750751.9000001</v>
      </c>
      <c r="BX18">
        <v>267.94799999999998</v>
      </c>
      <c r="BY18">
        <v>300.02100000000002</v>
      </c>
      <c r="BZ18">
        <v>18.513200000000001</v>
      </c>
      <c r="CA18">
        <v>14.331300000000001</v>
      </c>
      <c r="CB18">
        <v>499.99</v>
      </c>
      <c r="CC18">
        <v>99.352500000000006</v>
      </c>
      <c r="CD18">
        <v>9.9892599999999998E-2</v>
      </c>
      <c r="CE18">
        <v>25.7927</v>
      </c>
      <c r="CF18">
        <v>26.990200000000002</v>
      </c>
      <c r="CG18">
        <v>999.9</v>
      </c>
      <c r="CH18">
        <v>9966.25</v>
      </c>
      <c r="CI18">
        <v>0</v>
      </c>
      <c r="CJ18">
        <v>937.26300000000003</v>
      </c>
      <c r="CK18">
        <v>2000.01</v>
      </c>
      <c r="CL18">
        <v>0.98000799999999999</v>
      </c>
      <c r="CM18">
        <v>1.9991700000000001E-2</v>
      </c>
      <c r="CN18">
        <v>0</v>
      </c>
      <c r="CO18">
        <v>757.57799999999997</v>
      </c>
      <c r="CP18">
        <v>4.99986</v>
      </c>
      <c r="CQ18">
        <v>19008.400000000001</v>
      </c>
      <c r="CR18">
        <v>16272.3</v>
      </c>
      <c r="CS18">
        <v>42.436999999999998</v>
      </c>
      <c r="CT18">
        <v>44</v>
      </c>
      <c r="CU18">
        <v>43.125</v>
      </c>
      <c r="CV18">
        <v>42.811999999999998</v>
      </c>
      <c r="CW18">
        <v>26.687000000000001</v>
      </c>
      <c r="CX18">
        <v>1955.13</v>
      </c>
      <c r="CY18">
        <v>39.880000000000003</v>
      </c>
      <c r="CZ18">
        <v>0</v>
      </c>
      <c r="DA18">
        <v>120</v>
      </c>
      <c r="DB18">
        <v>758.07103846153802</v>
      </c>
      <c r="DC18">
        <v>-2.3336410321502101</v>
      </c>
      <c r="DD18">
        <v>-170.62564086246601</v>
      </c>
      <c r="DE18">
        <v>19097.615384615401</v>
      </c>
      <c r="DF18">
        <v>15</v>
      </c>
      <c r="DG18">
        <v>1566750781.4000001</v>
      </c>
      <c r="DH18" t="s">
        <v>291</v>
      </c>
      <c r="DI18">
        <v>38</v>
      </c>
      <c r="DJ18">
        <v>-0.253</v>
      </c>
      <c r="DK18">
        <v>7.5999999999999998E-2</v>
      </c>
      <c r="DL18">
        <v>300</v>
      </c>
      <c r="DM18">
        <v>14</v>
      </c>
      <c r="DN18">
        <v>0.04</v>
      </c>
      <c r="DO18">
        <v>0.02</v>
      </c>
      <c r="DP18">
        <v>25.2296671193625</v>
      </c>
      <c r="DQ18">
        <v>1.36895900289263</v>
      </c>
      <c r="DR18">
        <v>0.27176145338032898</v>
      </c>
      <c r="DS18">
        <v>0</v>
      </c>
      <c r="DT18">
        <v>0.202408877559386</v>
      </c>
      <c r="DU18">
        <v>2.6564429206480802E-2</v>
      </c>
      <c r="DV18">
        <v>5.2901491754347198E-3</v>
      </c>
      <c r="DW18">
        <v>1</v>
      </c>
      <c r="DX18">
        <v>1</v>
      </c>
      <c r="DY18">
        <v>2</v>
      </c>
      <c r="DZ18" t="s">
        <v>282</v>
      </c>
      <c r="EA18">
        <v>1.86676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1.8640399999999999</v>
      </c>
      <c r="EG18">
        <v>1.8656900000000001</v>
      </c>
      <c r="EH18">
        <v>1.8655600000000001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-0.253</v>
      </c>
      <c r="EW18">
        <v>7.5999999999999998E-2</v>
      </c>
      <c r="EX18">
        <v>2</v>
      </c>
      <c r="EY18">
        <v>507.142</v>
      </c>
      <c r="EZ18">
        <v>542.66</v>
      </c>
      <c r="FA18">
        <v>22.0215</v>
      </c>
      <c r="FB18">
        <v>28.1508</v>
      </c>
      <c r="FC18">
        <v>30.000699999999998</v>
      </c>
      <c r="FD18">
        <v>28.0943</v>
      </c>
      <c r="FE18">
        <v>28.088200000000001</v>
      </c>
      <c r="FF18">
        <v>17.591799999999999</v>
      </c>
      <c r="FG18">
        <v>39.718200000000003</v>
      </c>
      <c r="FH18">
        <v>7.7651500000000002</v>
      </c>
      <c r="FI18">
        <v>22.0183</v>
      </c>
      <c r="FJ18">
        <v>300</v>
      </c>
      <c r="FK18">
        <v>14.2363</v>
      </c>
      <c r="FL18">
        <v>101.54600000000001</v>
      </c>
      <c r="FM18">
        <v>102.157</v>
      </c>
    </row>
    <row r="19" spans="1:169" x14ac:dyDescent="0.25">
      <c r="A19">
        <v>3</v>
      </c>
      <c r="B19">
        <v>1566750903</v>
      </c>
      <c r="C19">
        <v>271.59999990463302</v>
      </c>
      <c r="D19" t="s">
        <v>292</v>
      </c>
      <c r="E19" t="s">
        <v>293</v>
      </c>
      <c r="G19">
        <v>1566750903</v>
      </c>
      <c r="H19">
        <f t="shared" si="0"/>
        <v>4.1390054604818916E-3</v>
      </c>
      <c r="I19">
        <f t="shared" si="1"/>
        <v>20.202291761201987</v>
      </c>
      <c r="J19">
        <f t="shared" si="2"/>
        <v>174.85599999999999</v>
      </c>
      <c r="K19">
        <f t="shared" si="3"/>
        <v>33.726111907626567</v>
      </c>
      <c r="L19">
        <f t="shared" si="4"/>
        <v>3.3541166341453121</v>
      </c>
      <c r="M19">
        <f t="shared" si="5"/>
        <v>17.389713341000004</v>
      </c>
      <c r="N19">
        <f t="shared" si="6"/>
        <v>0.24606697012576392</v>
      </c>
      <c r="O19">
        <f t="shared" si="7"/>
        <v>2.2468044761255941</v>
      </c>
      <c r="P19">
        <f t="shared" si="8"/>
        <v>0.23201579678952727</v>
      </c>
      <c r="Q19">
        <f t="shared" si="9"/>
        <v>0.14620540900428369</v>
      </c>
      <c r="R19">
        <f t="shared" si="10"/>
        <v>321.4418915154539</v>
      </c>
      <c r="S19">
        <f t="shared" si="11"/>
        <v>26.96738898133037</v>
      </c>
      <c r="T19">
        <f t="shared" si="12"/>
        <v>26.984300000000001</v>
      </c>
      <c r="U19">
        <f t="shared" si="13"/>
        <v>3.5758606780772011</v>
      </c>
      <c r="V19">
        <f t="shared" si="14"/>
        <v>55.090003151110636</v>
      </c>
      <c r="W19">
        <f t="shared" si="15"/>
        <v>1.8501085250375002</v>
      </c>
      <c r="X19">
        <f t="shared" si="16"/>
        <v>3.3583380272509591</v>
      </c>
      <c r="Y19">
        <f t="shared" si="17"/>
        <v>1.7257521530397009</v>
      </c>
      <c r="Z19">
        <f t="shared" si="18"/>
        <v>-182.53014080725143</v>
      </c>
      <c r="AA19">
        <f t="shared" si="19"/>
        <v>-128.90625112814689</v>
      </c>
      <c r="AB19">
        <f t="shared" si="20"/>
        <v>-12.314131903809097</v>
      </c>
      <c r="AC19">
        <f t="shared" si="21"/>
        <v>-2.3086323237534998</v>
      </c>
      <c r="AD19">
        <v>-4.1097774379466302E-2</v>
      </c>
      <c r="AE19">
        <v>4.6135852103728503E-2</v>
      </c>
      <c r="AF19">
        <v>3.44950924116401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52600.720667280795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294</v>
      </c>
      <c r="AS19">
        <v>760.83430769230802</v>
      </c>
      <c r="AT19">
        <v>895.99099999999999</v>
      </c>
      <c r="AU19">
        <f t="shared" si="27"/>
        <v>0.15084603785941153</v>
      </c>
      <c r="AV19">
        <v>0.5</v>
      </c>
      <c r="AW19">
        <f t="shared" si="28"/>
        <v>1681.2132000837469</v>
      </c>
      <c r="AX19">
        <f t="shared" si="29"/>
        <v>20.202291761201987</v>
      </c>
      <c r="AY19">
        <f t="shared" si="30"/>
        <v>126.80217501478765</v>
      </c>
      <c r="AZ19">
        <f t="shared" si="31"/>
        <v>0.33032809481345238</v>
      </c>
      <c r="BA19">
        <f t="shared" si="32"/>
        <v>1.2611304598456538E-2</v>
      </c>
      <c r="BB19">
        <f t="shared" si="33"/>
        <v>-1</v>
      </c>
      <c r="BC19" t="s">
        <v>295</v>
      </c>
      <c r="BD19">
        <v>600.02</v>
      </c>
      <c r="BE19">
        <f t="shared" si="34"/>
        <v>295.971</v>
      </c>
      <c r="BF19">
        <f t="shared" si="35"/>
        <v>0.45665518685172524</v>
      </c>
      <c r="BG19">
        <f t="shared" si="36"/>
        <v>1.4932685577147429</v>
      </c>
      <c r="BH19">
        <f t="shared" si="37"/>
        <v>0.1508460378594115</v>
      </c>
      <c r="BI19" t="e">
        <f t="shared" si="38"/>
        <v>#DIV/0!</v>
      </c>
      <c r="BJ19">
        <v>2074</v>
      </c>
      <c r="BK19">
        <v>300</v>
      </c>
      <c r="BL19">
        <v>300</v>
      </c>
      <c r="BM19">
        <v>300</v>
      </c>
      <c r="BN19">
        <v>10290.6</v>
      </c>
      <c r="BO19">
        <v>859.26199999999994</v>
      </c>
      <c r="BP19">
        <v>-6.8551899999999997E-3</v>
      </c>
      <c r="BQ19">
        <v>1.34338</v>
      </c>
      <c r="BR19">
        <f t="shared" si="39"/>
        <v>2000.02</v>
      </c>
      <c r="BS19">
        <f t="shared" si="40"/>
        <v>1681.2132000837469</v>
      </c>
      <c r="BT19">
        <f t="shared" si="41"/>
        <v>0.84059819405993286</v>
      </c>
      <c r="BU19">
        <f t="shared" si="42"/>
        <v>0.19119638811986595</v>
      </c>
      <c r="BV19" t="s">
        <v>280</v>
      </c>
      <c r="BW19">
        <v>1566750903</v>
      </c>
      <c r="BX19">
        <v>174.85599999999999</v>
      </c>
      <c r="BY19">
        <v>199.96100000000001</v>
      </c>
      <c r="BZ19">
        <v>18.603100000000001</v>
      </c>
      <c r="CA19">
        <v>13.729900000000001</v>
      </c>
      <c r="CB19">
        <v>500.12400000000002</v>
      </c>
      <c r="CC19">
        <v>99.351500000000001</v>
      </c>
      <c r="CD19">
        <v>0.10012500000000001</v>
      </c>
      <c r="CE19">
        <v>25.920100000000001</v>
      </c>
      <c r="CF19">
        <v>26.984300000000001</v>
      </c>
      <c r="CG19">
        <v>999.9</v>
      </c>
      <c r="CH19">
        <v>9975.6200000000008</v>
      </c>
      <c r="CI19">
        <v>0</v>
      </c>
      <c r="CJ19">
        <v>1181.8699999999999</v>
      </c>
      <c r="CK19">
        <v>2000.02</v>
      </c>
      <c r="CL19">
        <v>0.98000799999999999</v>
      </c>
      <c r="CM19">
        <v>1.9991700000000001E-2</v>
      </c>
      <c r="CN19">
        <v>0</v>
      </c>
      <c r="CO19">
        <v>760.14499999999998</v>
      </c>
      <c r="CP19">
        <v>4.99986</v>
      </c>
      <c r="CQ19">
        <v>18960</v>
      </c>
      <c r="CR19">
        <v>16272.4</v>
      </c>
      <c r="CS19">
        <v>42.625</v>
      </c>
      <c r="CT19">
        <v>44.125</v>
      </c>
      <c r="CU19">
        <v>43.25</v>
      </c>
      <c r="CV19">
        <v>43</v>
      </c>
      <c r="CW19">
        <v>26.687000000000001</v>
      </c>
      <c r="CX19">
        <v>1955.14</v>
      </c>
      <c r="CY19">
        <v>39.880000000000003</v>
      </c>
      <c r="CZ19">
        <v>0</v>
      </c>
      <c r="DA19">
        <v>150.90000009536701</v>
      </c>
      <c r="DB19">
        <v>760.83430769230802</v>
      </c>
      <c r="DC19">
        <v>-4.0436239099357296</v>
      </c>
      <c r="DD19">
        <v>-1381.43247954857</v>
      </c>
      <c r="DE19">
        <v>19240.5423076923</v>
      </c>
      <c r="DF19">
        <v>15</v>
      </c>
      <c r="DG19">
        <v>1566750938.4000001</v>
      </c>
      <c r="DH19" t="s">
        <v>296</v>
      </c>
      <c r="DI19">
        <v>39</v>
      </c>
      <c r="DJ19">
        <v>-0.246</v>
      </c>
      <c r="DK19">
        <v>6.8000000000000005E-2</v>
      </c>
      <c r="DL19">
        <v>200</v>
      </c>
      <c r="DM19">
        <v>14</v>
      </c>
      <c r="DN19">
        <v>0.09</v>
      </c>
      <c r="DO19">
        <v>0.02</v>
      </c>
      <c r="DP19">
        <v>19.674125373896601</v>
      </c>
      <c r="DQ19">
        <v>1.35125460841428</v>
      </c>
      <c r="DR19">
        <v>0.27162523964908097</v>
      </c>
      <c r="DS19">
        <v>0</v>
      </c>
      <c r="DT19">
        <v>0.24047401895021001</v>
      </c>
      <c r="DU19">
        <v>2.0433403740752799E-2</v>
      </c>
      <c r="DV19">
        <v>4.1867654315469096E-3</v>
      </c>
      <c r="DW19">
        <v>1</v>
      </c>
      <c r="DX19">
        <v>1</v>
      </c>
      <c r="DY19">
        <v>2</v>
      </c>
      <c r="DZ19" t="s">
        <v>282</v>
      </c>
      <c r="EA19">
        <v>1.8667499999999999</v>
      </c>
      <c r="EB19">
        <v>1.8632500000000001</v>
      </c>
      <c r="EC19">
        <v>1.8689</v>
      </c>
      <c r="ED19">
        <v>1.8669100000000001</v>
      </c>
      <c r="EE19">
        <v>1.8714900000000001</v>
      </c>
      <c r="EF19">
        <v>1.8640099999999999</v>
      </c>
      <c r="EG19">
        <v>1.8656600000000001</v>
      </c>
      <c r="EH19">
        <v>1.86554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-0.246</v>
      </c>
      <c r="EW19">
        <v>6.8000000000000005E-2</v>
      </c>
      <c r="EX19">
        <v>2</v>
      </c>
      <c r="EY19">
        <v>507.64400000000001</v>
      </c>
      <c r="EZ19">
        <v>541.399</v>
      </c>
      <c r="FA19">
        <v>21.937200000000001</v>
      </c>
      <c r="FB19">
        <v>28.3325</v>
      </c>
      <c r="FC19">
        <v>30.000399999999999</v>
      </c>
      <c r="FD19">
        <v>28.255500000000001</v>
      </c>
      <c r="FE19">
        <v>28.245100000000001</v>
      </c>
      <c r="FF19">
        <v>12.9618</v>
      </c>
      <c r="FG19">
        <v>42.237200000000001</v>
      </c>
      <c r="FH19">
        <v>3.9800599999999999</v>
      </c>
      <c r="FI19">
        <v>21.949300000000001</v>
      </c>
      <c r="FJ19">
        <v>200</v>
      </c>
      <c r="FK19">
        <v>13.7567</v>
      </c>
      <c r="FL19">
        <v>101.517</v>
      </c>
      <c r="FM19">
        <v>102.125</v>
      </c>
    </row>
    <row r="20" spans="1:169" x14ac:dyDescent="0.25">
      <c r="A20">
        <v>4</v>
      </c>
      <c r="B20">
        <v>1566751060</v>
      </c>
      <c r="C20">
        <v>428.59999990463302</v>
      </c>
      <c r="D20" t="s">
        <v>297</v>
      </c>
      <c r="E20" t="s">
        <v>298</v>
      </c>
      <c r="G20">
        <v>1566751060</v>
      </c>
      <c r="H20">
        <f t="shared" si="0"/>
        <v>5.0616902114668108E-3</v>
      </c>
      <c r="I20">
        <f t="shared" si="1"/>
        <v>12.483794127201682</v>
      </c>
      <c r="J20">
        <f t="shared" si="2"/>
        <v>84.497</v>
      </c>
      <c r="K20">
        <f t="shared" si="3"/>
        <v>15.658501133648837</v>
      </c>
      <c r="L20">
        <f t="shared" si="4"/>
        <v>1.5571699328709534</v>
      </c>
      <c r="M20">
        <f t="shared" si="5"/>
        <v>8.4028596795289996</v>
      </c>
      <c r="N20">
        <f t="shared" si="6"/>
        <v>0.31569911760561653</v>
      </c>
      <c r="O20">
        <f t="shared" si="7"/>
        <v>2.2512144454848264</v>
      </c>
      <c r="P20">
        <f t="shared" si="8"/>
        <v>0.29300547441730712</v>
      </c>
      <c r="Q20">
        <f t="shared" si="9"/>
        <v>0.18503123102360586</v>
      </c>
      <c r="R20">
        <f t="shared" si="10"/>
        <v>321.47437309020864</v>
      </c>
      <c r="S20">
        <f t="shared" si="11"/>
        <v>26.786352208663043</v>
      </c>
      <c r="T20">
        <f t="shared" si="12"/>
        <v>26.836300000000001</v>
      </c>
      <c r="U20">
        <f t="shared" si="13"/>
        <v>3.5448919039439897</v>
      </c>
      <c r="V20">
        <f t="shared" si="14"/>
        <v>55.376966243385041</v>
      </c>
      <c r="W20">
        <f t="shared" si="15"/>
        <v>1.8737650137596997</v>
      </c>
      <c r="X20">
        <f t="shared" si="16"/>
        <v>3.3836541451627955</v>
      </c>
      <c r="Y20">
        <f t="shared" si="17"/>
        <v>1.6711268901842899</v>
      </c>
      <c r="Z20">
        <f t="shared" si="18"/>
        <v>-223.22053832568636</v>
      </c>
      <c r="AA20">
        <f t="shared" si="19"/>
        <v>-95.795346584903214</v>
      </c>
      <c r="AB20">
        <f t="shared" si="20"/>
        <v>-9.1322150496549916</v>
      </c>
      <c r="AC20">
        <f t="shared" si="21"/>
        <v>-6.6737268700359067</v>
      </c>
      <c r="AD20">
        <v>-4.1216449928763499E-2</v>
      </c>
      <c r="AE20">
        <v>4.62690758043637E-2</v>
      </c>
      <c r="AF20">
        <v>3.4573921880941301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52723.925526688305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299</v>
      </c>
      <c r="AS20">
        <v>772.75265384615398</v>
      </c>
      <c r="AT20">
        <v>864.66099999999994</v>
      </c>
      <c r="AU20">
        <f t="shared" si="27"/>
        <v>0.10629408074823077</v>
      </c>
      <c r="AV20">
        <v>0.5</v>
      </c>
      <c r="AW20">
        <f t="shared" si="28"/>
        <v>1681.3815000837599</v>
      </c>
      <c r="AX20">
        <f t="shared" si="29"/>
        <v>12.483794127201682</v>
      </c>
      <c r="AY20">
        <f t="shared" si="30"/>
        <v>89.360450469242281</v>
      </c>
      <c r="AZ20">
        <f t="shared" si="31"/>
        <v>0.29209250793085373</v>
      </c>
      <c r="BA20">
        <f t="shared" si="32"/>
        <v>8.0194733476786628E-3</v>
      </c>
      <c r="BB20">
        <f t="shared" si="33"/>
        <v>-1</v>
      </c>
      <c r="BC20" t="s">
        <v>300</v>
      </c>
      <c r="BD20">
        <v>612.1</v>
      </c>
      <c r="BE20">
        <f t="shared" si="34"/>
        <v>252.56099999999992</v>
      </c>
      <c r="BF20">
        <f t="shared" si="35"/>
        <v>0.36390553630151129</v>
      </c>
      <c r="BG20">
        <f t="shared" si="36"/>
        <v>1.4126139519686325</v>
      </c>
      <c r="BH20">
        <f t="shared" si="37"/>
        <v>0.10629408074823078</v>
      </c>
      <c r="BI20" t="e">
        <f t="shared" si="38"/>
        <v>#DIV/0!</v>
      </c>
      <c r="BJ20">
        <v>2076</v>
      </c>
      <c r="BK20">
        <v>300</v>
      </c>
      <c r="BL20">
        <v>300</v>
      </c>
      <c r="BM20">
        <v>300</v>
      </c>
      <c r="BN20">
        <v>10290.9</v>
      </c>
      <c r="BO20">
        <v>842.14400000000001</v>
      </c>
      <c r="BP20">
        <v>-6.8552300000000004E-3</v>
      </c>
      <c r="BQ20">
        <v>0.31170700000000001</v>
      </c>
      <c r="BR20">
        <f t="shared" si="39"/>
        <v>2000.22</v>
      </c>
      <c r="BS20">
        <f t="shared" si="40"/>
        <v>1681.3815000837599</v>
      </c>
      <c r="BT20">
        <f t="shared" si="41"/>
        <v>0.84059828423061456</v>
      </c>
      <c r="BU20">
        <f t="shared" si="42"/>
        <v>0.19119656846122907</v>
      </c>
      <c r="BV20" t="s">
        <v>280</v>
      </c>
      <c r="BW20">
        <v>1566751060</v>
      </c>
      <c r="BX20">
        <v>84.497</v>
      </c>
      <c r="BY20">
        <v>99.991100000000003</v>
      </c>
      <c r="BZ20">
        <v>18.842099999999999</v>
      </c>
      <c r="CA20">
        <v>12.882400000000001</v>
      </c>
      <c r="CB20">
        <v>499.99</v>
      </c>
      <c r="CC20">
        <v>99.345799999999997</v>
      </c>
      <c r="CD20">
        <v>9.9857000000000001E-2</v>
      </c>
      <c r="CE20">
        <v>26.047000000000001</v>
      </c>
      <c r="CF20">
        <v>26.836300000000001</v>
      </c>
      <c r="CG20">
        <v>999.9</v>
      </c>
      <c r="CH20">
        <v>10005</v>
      </c>
      <c r="CI20">
        <v>0</v>
      </c>
      <c r="CJ20">
        <v>1185.78</v>
      </c>
      <c r="CK20">
        <v>2000.22</v>
      </c>
      <c r="CL20">
        <v>0.98000799999999999</v>
      </c>
      <c r="CM20">
        <v>1.9991700000000001E-2</v>
      </c>
      <c r="CN20">
        <v>0</v>
      </c>
      <c r="CO20">
        <v>772.84299999999996</v>
      </c>
      <c r="CP20">
        <v>4.99986</v>
      </c>
      <c r="CQ20">
        <v>19438.7</v>
      </c>
      <c r="CR20">
        <v>16274</v>
      </c>
      <c r="CS20">
        <v>42.811999999999998</v>
      </c>
      <c r="CT20">
        <v>44.5</v>
      </c>
      <c r="CU20">
        <v>43.5</v>
      </c>
      <c r="CV20">
        <v>43</v>
      </c>
      <c r="CW20">
        <v>26.687000000000001</v>
      </c>
      <c r="CX20">
        <v>1955.33</v>
      </c>
      <c r="CY20">
        <v>39.89</v>
      </c>
      <c r="CZ20">
        <v>0</v>
      </c>
      <c r="DA20">
        <v>156.80000019073501</v>
      </c>
      <c r="DB20">
        <v>772.75265384615398</v>
      </c>
      <c r="DC20">
        <v>-1.7988034130830099</v>
      </c>
      <c r="DD20">
        <v>632.99829196225699</v>
      </c>
      <c r="DE20">
        <v>19311.853846153801</v>
      </c>
      <c r="DF20">
        <v>15</v>
      </c>
      <c r="DG20">
        <v>1566751096</v>
      </c>
      <c r="DH20" t="s">
        <v>301</v>
      </c>
      <c r="DI20">
        <v>40</v>
      </c>
      <c r="DJ20">
        <v>-0.17899999999999999</v>
      </c>
      <c r="DK20">
        <v>5.3999999999999999E-2</v>
      </c>
      <c r="DL20">
        <v>100</v>
      </c>
      <c r="DM20">
        <v>13</v>
      </c>
      <c r="DN20">
        <v>0.06</v>
      </c>
      <c r="DO20">
        <v>0.02</v>
      </c>
      <c r="DP20">
        <v>12.2474578972018</v>
      </c>
      <c r="DQ20">
        <v>0.92410141184182304</v>
      </c>
      <c r="DR20">
        <v>0.18334264800092201</v>
      </c>
      <c r="DS20">
        <v>0</v>
      </c>
      <c r="DT20">
        <v>0.307155683740298</v>
      </c>
      <c r="DU20">
        <v>2.89005299315096E-2</v>
      </c>
      <c r="DV20">
        <v>5.8161078379962601E-3</v>
      </c>
      <c r="DW20">
        <v>1</v>
      </c>
      <c r="DX20">
        <v>1</v>
      </c>
      <c r="DY20">
        <v>2</v>
      </c>
      <c r="DZ20" t="s">
        <v>282</v>
      </c>
      <c r="EA20">
        <v>1.86676</v>
      </c>
      <c r="EB20">
        <v>1.8632500000000001</v>
      </c>
      <c r="EC20">
        <v>1.8689</v>
      </c>
      <c r="ED20">
        <v>1.8669100000000001</v>
      </c>
      <c r="EE20">
        <v>1.8714900000000001</v>
      </c>
      <c r="EF20">
        <v>1.8640300000000001</v>
      </c>
      <c r="EG20">
        <v>1.8656900000000001</v>
      </c>
      <c r="EH20">
        <v>1.8655600000000001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-0.17899999999999999</v>
      </c>
      <c r="EW20">
        <v>5.3999999999999999E-2</v>
      </c>
      <c r="EX20">
        <v>2</v>
      </c>
      <c r="EY20">
        <v>508.52100000000002</v>
      </c>
      <c r="EZ20">
        <v>539.41300000000001</v>
      </c>
      <c r="FA20">
        <v>22.4953</v>
      </c>
      <c r="FB20">
        <v>28.540600000000001</v>
      </c>
      <c r="FC20">
        <v>30.000299999999999</v>
      </c>
      <c r="FD20">
        <v>28.445399999999999</v>
      </c>
      <c r="FE20">
        <v>28.4315</v>
      </c>
      <c r="FF20">
        <v>8.1413600000000006</v>
      </c>
      <c r="FG20">
        <v>46.8127</v>
      </c>
      <c r="FH20">
        <v>0</v>
      </c>
      <c r="FI20">
        <v>22.5837</v>
      </c>
      <c r="FJ20">
        <v>100</v>
      </c>
      <c r="FK20">
        <v>12.7515</v>
      </c>
      <c r="FL20">
        <v>101.483</v>
      </c>
      <c r="FM20">
        <v>102.09099999999999</v>
      </c>
    </row>
    <row r="21" spans="1:169" x14ac:dyDescent="0.25">
      <c r="A21">
        <v>5</v>
      </c>
      <c r="B21">
        <v>1566751208.5</v>
      </c>
      <c r="C21">
        <v>577.09999990463302</v>
      </c>
      <c r="D21" t="s">
        <v>302</v>
      </c>
      <c r="E21" t="s">
        <v>303</v>
      </c>
      <c r="G21">
        <v>1566751208.5</v>
      </c>
      <c r="H21">
        <f t="shared" si="0"/>
        <v>5.8499621816399524E-3</v>
      </c>
      <c r="I21">
        <f t="shared" si="1"/>
        <v>0.27572457949425333</v>
      </c>
      <c r="J21">
        <f t="shared" si="2"/>
        <v>-5.0074199999999998</v>
      </c>
      <c r="K21">
        <f t="shared" si="3"/>
        <v>-6.1349573543966036</v>
      </c>
      <c r="L21">
        <f t="shared" si="4"/>
        <v>-0.60999114841291024</v>
      </c>
      <c r="M21">
        <f t="shared" si="5"/>
        <v>-0.49788151733390401</v>
      </c>
      <c r="N21">
        <f t="shared" si="6"/>
        <v>0.37193165979657811</v>
      </c>
      <c r="O21">
        <f t="shared" si="7"/>
        <v>2.25410109799199</v>
      </c>
      <c r="P21">
        <f t="shared" si="8"/>
        <v>0.34089595246500032</v>
      </c>
      <c r="Q21">
        <f t="shared" si="9"/>
        <v>0.21563217881679328</v>
      </c>
      <c r="R21">
        <f t="shared" si="10"/>
        <v>321.44988267998616</v>
      </c>
      <c r="S21">
        <f t="shared" si="11"/>
        <v>27.00662170409878</v>
      </c>
      <c r="T21">
        <f t="shared" si="12"/>
        <v>26.996400000000001</v>
      </c>
      <c r="U21">
        <f t="shared" si="13"/>
        <v>3.5784029961411132</v>
      </c>
      <c r="V21">
        <f t="shared" si="14"/>
        <v>55.129179800041747</v>
      </c>
      <c r="W21">
        <f t="shared" si="15"/>
        <v>1.9193228987892001</v>
      </c>
      <c r="X21">
        <f t="shared" si="16"/>
        <v>3.481500914308445</v>
      </c>
      <c r="Y21">
        <f t="shared" si="17"/>
        <v>1.6590800973519131</v>
      </c>
      <c r="Z21">
        <f t="shared" si="18"/>
        <v>-257.98333221032192</v>
      </c>
      <c r="AA21">
        <f t="shared" si="19"/>
        <v>-56.702677711080902</v>
      </c>
      <c r="AB21">
        <f t="shared" si="20"/>
        <v>-5.4159689117725041</v>
      </c>
      <c r="AC21">
        <f t="shared" si="21"/>
        <v>1.3479038468108442</v>
      </c>
      <c r="AD21">
        <v>-4.1294245925299899E-2</v>
      </c>
      <c r="AE21">
        <v>4.6356408625779402E-2</v>
      </c>
      <c r="AF21">
        <v>3.46255549954811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52733.824507619924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304</v>
      </c>
      <c r="AS21">
        <v>804.26888461538499</v>
      </c>
      <c r="AT21">
        <v>836.25400000000002</v>
      </c>
      <c r="AU21">
        <f t="shared" si="27"/>
        <v>3.8248086567735484E-2</v>
      </c>
      <c r="AV21">
        <v>0.5</v>
      </c>
      <c r="AW21">
        <f t="shared" si="28"/>
        <v>1681.2552060655662</v>
      </c>
      <c r="AX21">
        <f t="shared" si="29"/>
        <v>0.27572457949425333</v>
      </c>
      <c r="AY21">
        <f t="shared" si="30"/>
        <v>32.15239733202587</v>
      </c>
      <c r="AZ21">
        <f t="shared" si="31"/>
        <v>0.22614420977358557</v>
      </c>
      <c r="BA21">
        <f t="shared" si="32"/>
        <v>7.5879293928235556E-4</v>
      </c>
      <c r="BB21">
        <f t="shared" si="33"/>
        <v>-1</v>
      </c>
      <c r="BC21" t="s">
        <v>305</v>
      </c>
      <c r="BD21">
        <v>647.14</v>
      </c>
      <c r="BE21">
        <f t="shared" si="34"/>
        <v>189.11400000000003</v>
      </c>
      <c r="BF21">
        <f t="shared" si="35"/>
        <v>0.16913139896895535</v>
      </c>
      <c r="BG21">
        <f t="shared" si="36"/>
        <v>1.2922304292734186</v>
      </c>
      <c r="BH21">
        <f t="shared" si="37"/>
        <v>3.8248086567735436E-2</v>
      </c>
      <c r="BI21" t="e">
        <f t="shared" si="38"/>
        <v>#DIV/0!</v>
      </c>
      <c r="BJ21">
        <v>2078</v>
      </c>
      <c r="BK21">
        <v>300</v>
      </c>
      <c r="BL21">
        <v>300</v>
      </c>
      <c r="BM21">
        <v>300</v>
      </c>
      <c r="BN21">
        <v>10290.5</v>
      </c>
      <c r="BO21">
        <v>825.40899999999999</v>
      </c>
      <c r="BP21">
        <v>-6.8548699999999999E-3</v>
      </c>
      <c r="BQ21">
        <v>-0.45910600000000001</v>
      </c>
      <c r="BR21">
        <f t="shared" si="39"/>
        <v>2000.07</v>
      </c>
      <c r="BS21">
        <f t="shared" si="40"/>
        <v>1681.2552060655662</v>
      </c>
      <c r="BT21">
        <f t="shared" si="41"/>
        <v>0.8405981820964098</v>
      </c>
      <c r="BU21">
        <f t="shared" si="42"/>
        <v>0.19119636419281971</v>
      </c>
      <c r="BV21" t="s">
        <v>280</v>
      </c>
      <c r="BW21">
        <v>1566751208.5</v>
      </c>
      <c r="BX21">
        <v>-5.0074199999999998</v>
      </c>
      <c r="BY21">
        <v>-4.7117000000000004</v>
      </c>
      <c r="BZ21">
        <v>19.3035</v>
      </c>
      <c r="CA21">
        <v>12.419</v>
      </c>
      <c r="CB21">
        <v>499.99599999999998</v>
      </c>
      <c r="CC21">
        <v>99.328800000000001</v>
      </c>
      <c r="CD21">
        <v>9.9951200000000004E-2</v>
      </c>
      <c r="CE21">
        <v>26.529800000000002</v>
      </c>
      <c r="CF21">
        <v>26.996400000000001</v>
      </c>
      <c r="CG21">
        <v>999.9</v>
      </c>
      <c r="CH21">
        <v>10025.6</v>
      </c>
      <c r="CI21">
        <v>0</v>
      </c>
      <c r="CJ21">
        <v>1176.68</v>
      </c>
      <c r="CK21">
        <v>2000.07</v>
      </c>
      <c r="CL21">
        <v>0.98000799999999999</v>
      </c>
      <c r="CM21">
        <v>1.9991700000000001E-2</v>
      </c>
      <c r="CN21">
        <v>0</v>
      </c>
      <c r="CO21">
        <v>804.04600000000005</v>
      </c>
      <c r="CP21">
        <v>4.99986</v>
      </c>
      <c r="CQ21">
        <v>19776</v>
      </c>
      <c r="CR21">
        <v>16272.8</v>
      </c>
      <c r="CS21">
        <v>42.936999999999998</v>
      </c>
      <c r="CT21">
        <v>44.5</v>
      </c>
      <c r="CU21">
        <v>43.561999999999998</v>
      </c>
      <c r="CV21">
        <v>43.25</v>
      </c>
      <c r="CW21">
        <v>26.687000000000001</v>
      </c>
      <c r="CX21">
        <v>1955.18</v>
      </c>
      <c r="CY21">
        <v>39.880000000000003</v>
      </c>
      <c r="CZ21">
        <v>0</v>
      </c>
      <c r="DA21">
        <v>147.700000047684</v>
      </c>
      <c r="DB21">
        <v>804.26888461538499</v>
      </c>
      <c r="DC21">
        <v>-4.3454700756815203</v>
      </c>
      <c r="DD21">
        <v>-2125.8324790169199</v>
      </c>
      <c r="DE21">
        <v>20126.192307692301</v>
      </c>
      <c r="DF21">
        <v>15</v>
      </c>
      <c r="DG21">
        <v>1566751169.5</v>
      </c>
      <c r="DH21" t="s">
        <v>306</v>
      </c>
      <c r="DI21">
        <v>41</v>
      </c>
      <c r="DJ21">
        <v>-0.44700000000000001</v>
      </c>
      <c r="DK21">
        <v>5.8000000000000003E-2</v>
      </c>
      <c r="DL21">
        <v>-5</v>
      </c>
      <c r="DM21">
        <v>13</v>
      </c>
      <c r="DN21">
        <v>0.12</v>
      </c>
      <c r="DO21">
        <v>0.01</v>
      </c>
      <c r="DP21">
        <v>0.207198216995156</v>
      </c>
      <c r="DQ21">
        <v>0.29747059367193202</v>
      </c>
      <c r="DR21">
        <v>8.2556405594800597E-2</v>
      </c>
      <c r="DS21">
        <v>1</v>
      </c>
      <c r="DT21">
        <v>0.31028443236381498</v>
      </c>
      <c r="DU21">
        <v>0.44373609429444999</v>
      </c>
      <c r="DV21">
        <v>0.12399992767508999</v>
      </c>
      <c r="DW21">
        <v>1</v>
      </c>
      <c r="DX21">
        <v>2</v>
      </c>
      <c r="DY21">
        <v>2</v>
      </c>
      <c r="DZ21" t="s">
        <v>307</v>
      </c>
      <c r="EA21">
        <v>1.86676</v>
      </c>
      <c r="EB21">
        <v>1.8633299999999999</v>
      </c>
      <c r="EC21">
        <v>1.8689499999999999</v>
      </c>
      <c r="ED21">
        <v>1.8669199999999999</v>
      </c>
      <c r="EE21">
        <v>1.8715299999999999</v>
      </c>
      <c r="EF21">
        <v>1.8641399999999999</v>
      </c>
      <c r="EG21">
        <v>1.8656900000000001</v>
      </c>
      <c r="EH21">
        <v>1.86565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-0.44700000000000001</v>
      </c>
      <c r="EW21">
        <v>5.8000000000000003E-2</v>
      </c>
      <c r="EX21">
        <v>2</v>
      </c>
      <c r="EY21">
        <v>508.39600000000002</v>
      </c>
      <c r="EZ21">
        <v>538.399</v>
      </c>
      <c r="FA21">
        <v>23.037500000000001</v>
      </c>
      <c r="FB21">
        <v>28.659400000000002</v>
      </c>
      <c r="FC21">
        <v>30.000299999999999</v>
      </c>
      <c r="FD21">
        <v>28.5853</v>
      </c>
      <c r="FE21">
        <v>28.567699999999999</v>
      </c>
      <c r="FF21">
        <v>0</v>
      </c>
      <c r="FG21">
        <v>49.149299999999997</v>
      </c>
      <c r="FH21">
        <v>0</v>
      </c>
      <c r="FI21">
        <v>23.036100000000001</v>
      </c>
      <c r="FJ21">
        <v>0</v>
      </c>
      <c r="FK21">
        <v>12.4285</v>
      </c>
      <c r="FL21">
        <v>101.462</v>
      </c>
      <c r="FM21">
        <v>102.069</v>
      </c>
    </row>
    <row r="22" spans="1:169" x14ac:dyDescent="0.25">
      <c r="A22">
        <v>7</v>
      </c>
      <c r="B22">
        <v>1566751486</v>
      </c>
      <c r="C22">
        <v>854.59999990463302</v>
      </c>
      <c r="D22" t="s">
        <v>308</v>
      </c>
      <c r="E22" t="s">
        <v>309</v>
      </c>
      <c r="G22">
        <v>1566751486</v>
      </c>
      <c r="H22">
        <f t="shared" si="0"/>
        <v>5.2464487333432567E-3</v>
      </c>
      <c r="I22">
        <f t="shared" si="1"/>
        <v>34.226300794867505</v>
      </c>
      <c r="J22">
        <f t="shared" si="2"/>
        <v>356.714</v>
      </c>
      <c r="K22">
        <f t="shared" si="3"/>
        <v>168.10218614104963</v>
      </c>
      <c r="L22">
        <f t="shared" si="4"/>
        <v>16.711894300613576</v>
      </c>
      <c r="M22">
        <f t="shared" si="5"/>
        <v>35.462755127687998</v>
      </c>
      <c r="N22">
        <f t="shared" si="6"/>
        <v>0.32243759018330492</v>
      </c>
      <c r="O22">
        <f t="shared" si="7"/>
        <v>2.2573225095421519</v>
      </c>
      <c r="P22">
        <f t="shared" si="8"/>
        <v>0.2988626348499277</v>
      </c>
      <c r="Q22">
        <f t="shared" si="9"/>
        <v>0.18876342194026821</v>
      </c>
      <c r="R22">
        <f t="shared" si="10"/>
        <v>321.45315262687211</v>
      </c>
      <c r="S22">
        <f t="shared" si="11"/>
        <v>27.036420957159407</v>
      </c>
      <c r="T22">
        <f t="shared" si="12"/>
        <v>27.0169</v>
      </c>
      <c r="U22">
        <f t="shared" si="13"/>
        <v>3.5827138303668811</v>
      </c>
      <c r="V22">
        <f t="shared" si="14"/>
        <v>54.701649275506028</v>
      </c>
      <c r="W22">
        <f t="shared" si="15"/>
        <v>1.8855066348720002</v>
      </c>
      <c r="X22">
        <f t="shared" si="16"/>
        <v>3.4468917479537149</v>
      </c>
      <c r="Y22">
        <f t="shared" si="17"/>
        <v>1.6972071954948809</v>
      </c>
      <c r="Z22">
        <f t="shared" si="18"/>
        <v>-231.36838914043761</v>
      </c>
      <c r="AA22">
        <f t="shared" si="19"/>
        <v>-79.893930249757716</v>
      </c>
      <c r="AB22">
        <f t="shared" si="20"/>
        <v>-7.6145245067164939</v>
      </c>
      <c r="AC22">
        <f t="shared" si="21"/>
        <v>2.5763087299602603</v>
      </c>
      <c r="AD22">
        <v>-4.1381170742141898E-2</v>
      </c>
      <c r="AE22">
        <v>4.6453989347716697E-2</v>
      </c>
      <c r="AF22">
        <v>3.4683207201729598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52869.783839789052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310</v>
      </c>
      <c r="AS22">
        <v>742.95053846153803</v>
      </c>
      <c r="AT22">
        <v>963.54899999999998</v>
      </c>
      <c r="AU22">
        <f t="shared" si="27"/>
        <v>0.22894368790633579</v>
      </c>
      <c r="AV22">
        <v>0.5</v>
      </c>
      <c r="AW22">
        <f t="shared" si="28"/>
        <v>1681.2645000838074</v>
      </c>
      <c r="AX22">
        <f t="shared" si="29"/>
        <v>34.226300794867505</v>
      </c>
      <c r="AY22">
        <f t="shared" si="30"/>
        <v>192.45744749759444</v>
      </c>
      <c r="AZ22">
        <f t="shared" si="31"/>
        <v>0.41593006686738299</v>
      </c>
      <c r="BA22">
        <f t="shared" si="32"/>
        <v>2.0952265864836585E-2</v>
      </c>
      <c r="BB22">
        <f t="shared" si="33"/>
        <v>-1</v>
      </c>
      <c r="BC22" t="s">
        <v>311</v>
      </c>
      <c r="BD22">
        <v>562.78</v>
      </c>
      <c r="BE22">
        <f t="shared" si="34"/>
        <v>400.76900000000001</v>
      </c>
      <c r="BF22">
        <f t="shared" si="35"/>
        <v>0.5504379369124407</v>
      </c>
      <c r="BG22">
        <f t="shared" si="36"/>
        <v>1.7121237428480045</v>
      </c>
      <c r="BH22">
        <f t="shared" si="37"/>
        <v>0.22894368790633579</v>
      </c>
      <c r="BI22" t="e">
        <f t="shared" si="38"/>
        <v>#DIV/0!</v>
      </c>
      <c r="BJ22">
        <v>2082</v>
      </c>
      <c r="BK22">
        <v>300</v>
      </c>
      <c r="BL22">
        <v>300</v>
      </c>
      <c r="BM22">
        <v>300</v>
      </c>
      <c r="BN22">
        <v>10287.9</v>
      </c>
      <c r="BO22">
        <v>898.72799999999995</v>
      </c>
      <c r="BP22">
        <v>-6.8532599999999999E-3</v>
      </c>
      <c r="BQ22">
        <v>-2.14758</v>
      </c>
      <c r="BR22">
        <f t="shared" si="39"/>
        <v>2000.08</v>
      </c>
      <c r="BS22">
        <f t="shared" si="40"/>
        <v>1681.2645000838074</v>
      </c>
      <c r="BT22">
        <f t="shared" si="41"/>
        <v>0.84059862609685987</v>
      </c>
      <c r="BU22">
        <f t="shared" si="42"/>
        <v>0.19119725219371989</v>
      </c>
      <c r="BV22" t="s">
        <v>280</v>
      </c>
      <c r="BW22">
        <v>1566751486</v>
      </c>
      <c r="BX22">
        <v>356.714</v>
      </c>
      <c r="BY22">
        <v>400.029</v>
      </c>
      <c r="BZ22">
        <v>18.966000000000001</v>
      </c>
      <c r="CA22">
        <v>12.79</v>
      </c>
      <c r="CB22">
        <v>500.02699999999999</v>
      </c>
      <c r="CC22">
        <v>99.314999999999998</v>
      </c>
      <c r="CD22">
        <v>0.100092</v>
      </c>
      <c r="CE22">
        <v>26.360399999999998</v>
      </c>
      <c r="CF22">
        <v>27.0169</v>
      </c>
      <c r="CG22">
        <v>999.9</v>
      </c>
      <c r="CH22">
        <v>10048.1</v>
      </c>
      <c r="CI22">
        <v>0</v>
      </c>
      <c r="CJ22">
        <v>1115.02</v>
      </c>
      <c r="CK22">
        <v>2000.08</v>
      </c>
      <c r="CL22">
        <v>0.97999800000000004</v>
      </c>
      <c r="CM22">
        <v>2.0002200000000001E-2</v>
      </c>
      <c r="CN22">
        <v>0</v>
      </c>
      <c r="CO22">
        <v>743.06500000000005</v>
      </c>
      <c r="CP22">
        <v>4.99986</v>
      </c>
      <c r="CQ22">
        <v>18595.7</v>
      </c>
      <c r="CR22">
        <v>16272.8</v>
      </c>
      <c r="CS22">
        <v>43.125</v>
      </c>
      <c r="CT22">
        <v>44.436999999999998</v>
      </c>
      <c r="CU22">
        <v>43.686999999999998</v>
      </c>
      <c r="CV22">
        <v>43.311999999999998</v>
      </c>
      <c r="CW22">
        <v>26.687000000000001</v>
      </c>
      <c r="CX22">
        <v>1955.17</v>
      </c>
      <c r="CY22">
        <v>39.909999999999997</v>
      </c>
      <c r="CZ22">
        <v>0</v>
      </c>
      <c r="DA22">
        <v>156.700000047684</v>
      </c>
      <c r="DB22">
        <v>742.95053846153803</v>
      </c>
      <c r="DC22">
        <v>1.93976068410569</v>
      </c>
      <c r="DD22">
        <v>-5617.95214158007</v>
      </c>
      <c r="DE22">
        <v>19172.565384615398</v>
      </c>
      <c r="DF22">
        <v>15</v>
      </c>
      <c r="DG22">
        <v>1566751445</v>
      </c>
      <c r="DH22" t="s">
        <v>312</v>
      </c>
      <c r="DI22">
        <v>43</v>
      </c>
      <c r="DJ22">
        <v>-0.123</v>
      </c>
      <c r="DK22">
        <v>5.7000000000000002E-2</v>
      </c>
      <c r="DL22">
        <v>400</v>
      </c>
      <c r="DM22">
        <v>13</v>
      </c>
      <c r="DN22">
        <v>0.02</v>
      </c>
      <c r="DO22">
        <v>0.01</v>
      </c>
      <c r="DP22">
        <v>30.991735918272301</v>
      </c>
      <c r="DQ22">
        <v>23.241965648042601</v>
      </c>
      <c r="DR22">
        <v>8.2158633736542406</v>
      </c>
      <c r="DS22">
        <v>0</v>
      </c>
      <c r="DT22">
        <v>0.29933460569909898</v>
      </c>
      <c r="DU22">
        <v>0.22912070456236699</v>
      </c>
      <c r="DV22">
        <v>8.3996399250284001E-2</v>
      </c>
      <c r="DW22">
        <v>1</v>
      </c>
      <c r="DX22">
        <v>1</v>
      </c>
      <c r="DY22">
        <v>2</v>
      </c>
      <c r="DZ22" t="s">
        <v>282</v>
      </c>
      <c r="EA22">
        <v>1.86676</v>
      </c>
      <c r="EB22">
        <v>1.8632500000000001</v>
      </c>
      <c r="EC22">
        <v>1.8689</v>
      </c>
      <c r="ED22">
        <v>1.8669100000000001</v>
      </c>
      <c r="EE22">
        <v>1.8714900000000001</v>
      </c>
      <c r="EF22">
        <v>1.8640099999999999</v>
      </c>
      <c r="EG22">
        <v>1.8656699999999999</v>
      </c>
      <c r="EH22">
        <v>1.86554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-0.123</v>
      </c>
      <c r="EW22">
        <v>5.7000000000000002E-2</v>
      </c>
      <c r="EX22">
        <v>2</v>
      </c>
      <c r="EY22">
        <v>508.01799999999997</v>
      </c>
      <c r="EZ22">
        <v>539.49900000000002</v>
      </c>
      <c r="FA22">
        <v>22.703600000000002</v>
      </c>
      <c r="FB22">
        <v>28.792999999999999</v>
      </c>
      <c r="FC22">
        <v>30.000499999999999</v>
      </c>
      <c r="FD22">
        <v>28.752600000000001</v>
      </c>
      <c r="FE22">
        <v>28.739899999999999</v>
      </c>
      <c r="FF22">
        <v>22.071899999999999</v>
      </c>
      <c r="FG22">
        <v>47.918599999999998</v>
      </c>
      <c r="FH22">
        <v>0</v>
      </c>
      <c r="FI22">
        <v>22.678599999999999</v>
      </c>
      <c r="FJ22">
        <v>400</v>
      </c>
      <c r="FK22">
        <v>12.8971</v>
      </c>
      <c r="FL22">
        <v>101.438</v>
      </c>
      <c r="FM22">
        <v>102.04900000000001</v>
      </c>
    </row>
    <row r="23" spans="1:169" x14ac:dyDescent="0.25">
      <c r="A23">
        <v>8</v>
      </c>
      <c r="B23">
        <v>1566751606.5</v>
      </c>
      <c r="C23">
        <v>975.09999990463302</v>
      </c>
      <c r="D23" t="s">
        <v>313</v>
      </c>
      <c r="E23" t="s">
        <v>314</v>
      </c>
      <c r="G23">
        <v>1566751606.5</v>
      </c>
      <c r="H23">
        <f t="shared" si="0"/>
        <v>4.8817895275470157E-3</v>
      </c>
      <c r="I23">
        <f t="shared" si="1"/>
        <v>36.78334344643087</v>
      </c>
      <c r="J23">
        <f t="shared" si="2"/>
        <v>453.21100000000001</v>
      </c>
      <c r="K23">
        <f t="shared" si="3"/>
        <v>235.04737242655898</v>
      </c>
      <c r="L23">
        <f t="shared" si="4"/>
        <v>23.367954291850207</v>
      </c>
      <c r="M23">
        <f t="shared" si="5"/>
        <v>45.057359387724205</v>
      </c>
      <c r="N23">
        <f t="shared" si="6"/>
        <v>0.29985499308045666</v>
      </c>
      <c r="O23">
        <f t="shared" si="7"/>
        <v>2.2537543807176745</v>
      </c>
      <c r="P23">
        <f t="shared" si="8"/>
        <v>0.27932404373199904</v>
      </c>
      <c r="Q23">
        <f t="shared" si="9"/>
        <v>0.17630486865122433</v>
      </c>
      <c r="R23">
        <f t="shared" si="10"/>
        <v>321.44141895872309</v>
      </c>
      <c r="S23">
        <f t="shared" si="11"/>
        <v>26.954405878737536</v>
      </c>
      <c r="T23">
        <f t="shared" si="12"/>
        <v>26.974599999999999</v>
      </c>
      <c r="U23">
        <f t="shared" si="13"/>
        <v>3.5738237602071874</v>
      </c>
      <c r="V23">
        <f t="shared" si="14"/>
        <v>55.319301203807058</v>
      </c>
      <c r="W23">
        <f t="shared" si="15"/>
        <v>1.8839722786900002</v>
      </c>
      <c r="X23">
        <f t="shared" si="16"/>
        <v>3.4056328219857299</v>
      </c>
      <c r="Y23">
        <f t="shared" si="17"/>
        <v>1.6898514815171872</v>
      </c>
      <c r="Z23">
        <f t="shared" si="18"/>
        <v>-215.28691816482339</v>
      </c>
      <c r="AA23">
        <f t="shared" si="19"/>
        <v>-99.402754690336579</v>
      </c>
      <c r="AB23">
        <f t="shared" si="20"/>
        <v>-9.477187170741999</v>
      </c>
      <c r="AC23">
        <f t="shared" si="21"/>
        <v>-2.7254410671788918</v>
      </c>
      <c r="AD23">
        <v>-4.1284897028154001E-2</v>
      </c>
      <c r="AE23">
        <v>4.6345913669724799E-2</v>
      </c>
      <c r="AF23">
        <v>3.46193519171287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52787.93636035356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315</v>
      </c>
      <c r="AS23">
        <v>746.56453846153795</v>
      </c>
      <c r="AT23">
        <v>993.08500000000004</v>
      </c>
      <c r="AU23">
        <f t="shared" si="27"/>
        <v>0.24823702053546481</v>
      </c>
      <c r="AV23">
        <v>0.5</v>
      </c>
      <c r="AW23">
        <f t="shared" si="28"/>
        <v>1681.2054000837895</v>
      </c>
      <c r="AX23">
        <f t="shared" si="29"/>
        <v>36.78334344643087</v>
      </c>
      <c r="AY23">
        <f t="shared" si="30"/>
        <v>208.66870971246701</v>
      </c>
      <c r="AZ23">
        <f t="shared" si="31"/>
        <v>0.42981718584008421</v>
      </c>
      <c r="BA23">
        <f t="shared" si="32"/>
        <v>2.2473960317131853E-2</v>
      </c>
      <c r="BB23">
        <f t="shared" si="33"/>
        <v>-1</v>
      </c>
      <c r="BC23" t="s">
        <v>316</v>
      </c>
      <c r="BD23">
        <v>566.24</v>
      </c>
      <c r="BE23">
        <f t="shared" si="34"/>
        <v>426.84500000000003</v>
      </c>
      <c r="BF23">
        <f t="shared" si="35"/>
        <v>0.57754093766698</v>
      </c>
      <c r="BG23">
        <f t="shared" si="36"/>
        <v>1.7538234670810964</v>
      </c>
      <c r="BH23">
        <f t="shared" si="37"/>
        <v>0.24823702053546481</v>
      </c>
      <c r="BI23" t="e">
        <f t="shared" si="38"/>
        <v>#DIV/0!</v>
      </c>
      <c r="BJ23">
        <v>2084</v>
      </c>
      <c r="BK23">
        <v>300</v>
      </c>
      <c r="BL23">
        <v>300</v>
      </c>
      <c r="BM23">
        <v>300</v>
      </c>
      <c r="BN23">
        <v>10287.5</v>
      </c>
      <c r="BO23">
        <v>918.10500000000002</v>
      </c>
      <c r="BP23">
        <v>-6.8536500000000002E-3</v>
      </c>
      <c r="BQ23">
        <v>-2.69055</v>
      </c>
      <c r="BR23">
        <f t="shared" si="39"/>
        <v>2000.01</v>
      </c>
      <c r="BS23">
        <f t="shared" si="40"/>
        <v>1681.2054000837895</v>
      </c>
      <c r="BT23">
        <f t="shared" si="41"/>
        <v>0.84059849704940948</v>
      </c>
      <c r="BU23">
        <f t="shared" si="42"/>
        <v>0.19119699409881907</v>
      </c>
      <c r="BV23" t="s">
        <v>280</v>
      </c>
      <c r="BW23">
        <v>1566751606.5</v>
      </c>
      <c r="BX23">
        <v>453.21100000000001</v>
      </c>
      <c r="BY23">
        <v>500</v>
      </c>
      <c r="BZ23">
        <v>18.95</v>
      </c>
      <c r="CA23">
        <v>13.2036</v>
      </c>
      <c r="CB23">
        <v>500.06400000000002</v>
      </c>
      <c r="CC23">
        <v>99.318200000000004</v>
      </c>
      <c r="CD23">
        <v>9.9862199999999998E-2</v>
      </c>
      <c r="CE23">
        <v>26.156500000000001</v>
      </c>
      <c r="CF23">
        <v>26.974599999999999</v>
      </c>
      <c r="CG23">
        <v>999.9</v>
      </c>
      <c r="CH23">
        <v>10024.4</v>
      </c>
      <c r="CI23">
        <v>0</v>
      </c>
      <c r="CJ23">
        <v>857.43600000000004</v>
      </c>
      <c r="CK23">
        <v>2000.01</v>
      </c>
      <c r="CL23">
        <v>0.97999800000000004</v>
      </c>
      <c r="CM23">
        <v>2.0002200000000001E-2</v>
      </c>
      <c r="CN23">
        <v>0</v>
      </c>
      <c r="CO23">
        <v>746.38800000000003</v>
      </c>
      <c r="CP23">
        <v>4.99986</v>
      </c>
      <c r="CQ23">
        <v>18212.099999999999</v>
      </c>
      <c r="CR23">
        <v>16272.3</v>
      </c>
      <c r="CS23">
        <v>43.125</v>
      </c>
      <c r="CT23">
        <v>44.311999999999998</v>
      </c>
      <c r="CU23">
        <v>43.625</v>
      </c>
      <c r="CV23">
        <v>43.186999999999998</v>
      </c>
      <c r="CW23">
        <v>26.687000000000001</v>
      </c>
      <c r="CX23">
        <v>1955.11</v>
      </c>
      <c r="CY23">
        <v>39.9</v>
      </c>
      <c r="CZ23">
        <v>0</v>
      </c>
      <c r="DA23">
        <v>119.700000047684</v>
      </c>
      <c r="DB23">
        <v>746.56453846153795</v>
      </c>
      <c r="DC23">
        <v>1.40376069377246</v>
      </c>
      <c r="DD23">
        <v>195.852991000798</v>
      </c>
      <c r="DE23">
        <v>18158.019230769201</v>
      </c>
      <c r="DF23">
        <v>15</v>
      </c>
      <c r="DG23">
        <v>1566751559.5</v>
      </c>
      <c r="DH23" t="s">
        <v>317</v>
      </c>
      <c r="DI23">
        <v>44</v>
      </c>
      <c r="DJ23">
        <v>-0.155</v>
      </c>
      <c r="DK23">
        <v>5.7000000000000002E-2</v>
      </c>
      <c r="DL23">
        <v>500</v>
      </c>
      <c r="DM23">
        <v>13</v>
      </c>
      <c r="DN23">
        <v>0.05</v>
      </c>
      <c r="DO23">
        <v>0.01</v>
      </c>
      <c r="DP23">
        <v>36.672283470864798</v>
      </c>
      <c r="DQ23">
        <v>0.512737317721635</v>
      </c>
      <c r="DR23">
        <v>0.12550624832016899</v>
      </c>
      <c r="DS23">
        <v>0</v>
      </c>
      <c r="DT23">
        <v>0.29910130682181901</v>
      </c>
      <c r="DU23">
        <v>1.2595995592872999E-2</v>
      </c>
      <c r="DV23">
        <v>4.6005344976794201E-3</v>
      </c>
      <c r="DW23">
        <v>1</v>
      </c>
      <c r="DX23">
        <v>1</v>
      </c>
      <c r="DY23">
        <v>2</v>
      </c>
      <c r="DZ23" t="s">
        <v>282</v>
      </c>
      <c r="EA23">
        <v>1.8667499999999999</v>
      </c>
      <c r="EB23">
        <v>1.8632500000000001</v>
      </c>
      <c r="EC23">
        <v>1.8689</v>
      </c>
      <c r="ED23">
        <v>1.8669</v>
      </c>
      <c r="EE23">
        <v>1.8714900000000001</v>
      </c>
      <c r="EF23">
        <v>1.8640099999999999</v>
      </c>
      <c r="EG23">
        <v>1.86568</v>
      </c>
      <c r="EH23">
        <v>1.86554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-0.155</v>
      </c>
      <c r="EW23">
        <v>5.7000000000000002E-2</v>
      </c>
      <c r="EX23">
        <v>2</v>
      </c>
      <c r="EY23">
        <v>508.399</v>
      </c>
      <c r="EZ23">
        <v>538.86800000000005</v>
      </c>
      <c r="FA23">
        <v>21.801300000000001</v>
      </c>
      <c r="FB23">
        <v>28.805499999999999</v>
      </c>
      <c r="FC23">
        <v>29.9999</v>
      </c>
      <c r="FD23">
        <v>28.784099999999999</v>
      </c>
      <c r="FE23">
        <v>28.773</v>
      </c>
      <c r="FF23">
        <v>26.3443</v>
      </c>
      <c r="FG23">
        <v>46.6614</v>
      </c>
      <c r="FH23">
        <v>0</v>
      </c>
      <c r="FI23">
        <v>22.421600000000002</v>
      </c>
      <c r="FJ23">
        <v>500</v>
      </c>
      <c r="FK23">
        <v>13.150399999999999</v>
      </c>
      <c r="FL23">
        <v>101.434</v>
      </c>
      <c r="FM23">
        <v>102.04600000000001</v>
      </c>
    </row>
    <row r="24" spans="1:169" x14ac:dyDescent="0.25">
      <c r="A24">
        <v>9</v>
      </c>
      <c r="B24">
        <v>1566751727</v>
      </c>
      <c r="C24">
        <v>1095.5999999046301</v>
      </c>
      <c r="D24" t="s">
        <v>318</v>
      </c>
      <c r="E24" t="s">
        <v>319</v>
      </c>
      <c r="G24">
        <v>1566751727</v>
      </c>
      <c r="H24">
        <f t="shared" si="0"/>
        <v>4.6763727304666974E-3</v>
      </c>
      <c r="I24">
        <f t="shared" si="1"/>
        <v>38.113198845557378</v>
      </c>
      <c r="J24">
        <f t="shared" si="2"/>
        <v>551.29499999999996</v>
      </c>
      <c r="K24">
        <f t="shared" si="3"/>
        <v>309.28209341298634</v>
      </c>
      <c r="L24">
        <f t="shared" si="4"/>
        <v>30.749751532137523</v>
      </c>
      <c r="M24">
        <f t="shared" si="5"/>
        <v>54.811399146452992</v>
      </c>
      <c r="N24">
        <f t="shared" si="6"/>
        <v>0.28090672259708338</v>
      </c>
      <c r="O24">
        <f t="shared" si="7"/>
        <v>2.2578272511659665</v>
      </c>
      <c r="P24">
        <f t="shared" si="8"/>
        <v>0.26283496251815447</v>
      </c>
      <c r="Q24">
        <f t="shared" si="9"/>
        <v>0.16579854784389783</v>
      </c>
      <c r="R24">
        <f t="shared" si="10"/>
        <v>321.44198067704883</v>
      </c>
      <c r="S24">
        <f t="shared" si="11"/>
        <v>26.924046741118229</v>
      </c>
      <c r="T24">
        <f t="shared" si="12"/>
        <v>27.090800000000002</v>
      </c>
      <c r="U24">
        <f t="shared" si="13"/>
        <v>3.5982915109367619</v>
      </c>
      <c r="V24">
        <f t="shared" si="14"/>
        <v>55.463515476502721</v>
      </c>
      <c r="W24">
        <f t="shared" si="15"/>
        <v>1.87807051842798</v>
      </c>
      <c r="X24">
        <f t="shared" si="16"/>
        <v>3.3861368185787466</v>
      </c>
      <c r="Y24">
        <f t="shared" si="17"/>
        <v>1.7202209925087819</v>
      </c>
      <c r="Z24">
        <f t="shared" si="18"/>
        <v>-206.22803741358135</v>
      </c>
      <c r="AA24">
        <f t="shared" si="19"/>
        <v>-125.54611582367635</v>
      </c>
      <c r="AB24">
        <f t="shared" si="20"/>
        <v>-11.949292829555642</v>
      </c>
      <c r="AC24">
        <f t="shared" si="21"/>
        <v>-22.281465389764506</v>
      </c>
      <c r="AD24">
        <v>-4.1394800668465098E-2</v>
      </c>
      <c r="AE24">
        <v>4.6469290134061703E-2</v>
      </c>
      <c r="AF24">
        <v>3.46922433442634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52939.874314512897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320</v>
      </c>
      <c r="AS24">
        <v>747.16730769230799</v>
      </c>
      <c r="AT24">
        <v>1003.62</v>
      </c>
      <c r="AU24">
        <f t="shared" si="27"/>
        <v>0.25552768209849541</v>
      </c>
      <c r="AV24">
        <v>0.5</v>
      </c>
      <c r="AW24">
        <f t="shared" si="28"/>
        <v>1681.2057000838104</v>
      </c>
      <c r="AX24">
        <f t="shared" si="29"/>
        <v>38.113198845557378</v>
      </c>
      <c r="AY24">
        <f t="shared" si="30"/>
        <v>214.79729783659715</v>
      </c>
      <c r="AZ24">
        <f t="shared" si="31"/>
        <v>0.43448715649349362</v>
      </c>
      <c r="BA24">
        <f t="shared" si="32"/>
        <v>2.3264969208471951E-2</v>
      </c>
      <c r="BB24">
        <f t="shared" si="33"/>
        <v>-1</v>
      </c>
      <c r="BC24" t="s">
        <v>321</v>
      </c>
      <c r="BD24">
        <v>567.55999999999995</v>
      </c>
      <c r="BE24">
        <f t="shared" si="34"/>
        <v>436.06000000000006</v>
      </c>
      <c r="BF24">
        <f t="shared" si="35"/>
        <v>0.58811331538708433</v>
      </c>
      <c r="BG24">
        <f t="shared" si="36"/>
        <v>1.7683064345619848</v>
      </c>
      <c r="BH24">
        <f t="shared" si="37"/>
        <v>0.25552768209849547</v>
      </c>
      <c r="BI24" t="e">
        <f t="shared" si="38"/>
        <v>#DIV/0!</v>
      </c>
      <c r="BJ24">
        <v>2086</v>
      </c>
      <c r="BK24">
        <v>300</v>
      </c>
      <c r="BL24">
        <v>300</v>
      </c>
      <c r="BM24">
        <v>300</v>
      </c>
      <c r="BN24">
        <v>10288.299999999999</v>
      </c>
      <c r="BO24">
        <v>928.04399999999998</v>
      </c>
      <c r="BP24">
        <v>-6.8539899999999999E-3</v>
      </c>
      <c r="BQ24">
        <v>-2.1715100000000001</v>
      </c>
      <c r="BR24">
        <f t="shared" si="39"/>
        <v>2000.01</v>
      </c>
      <c r="BS24">
        <f t="shared" si="40"/>
        <v>1681.2057000838104</v>
      </c>
      <c r="BT24">
        <f t="shared" si="41"/>
        <v>0.84059864704866993</v>
      </c>
      <c r="BU24">
        <f t="shared" si="42"/>
        <v>0.1911972940973401</v>
      </c>
      <c r="BV24" t="s">
        <v>280</v>
      </c>
      <c r="BW24">
        <v>1566751727</v>
      </c>
      <c r="BX24">
        <v>551.29499999999996</v>
      </c>
      <c r="BY24">
        <v>600.125</v>
      </c>
      <c r="BZ24">
        <v>18.889700000000001</v>
      </c>
      <c r="CA24">
        <v>13.384</v>
      </c>
      <c r="CB24">
        <v>499.995</v>
      </c>
      <c r="CC24">
        <v>99.322999999999993</v>
      </c>
      <c r="CD24">
        <v>9.9993399999999996E-2</v>
      </c>
      <c r="CE24">
        <v>26.0594</v>
      </c>
      <c r="CF24">
        <v>27.090800000000002</v>
      </c>
      <c r="CG24">
        <v>999.9</v>
      </c>
      <c r="CH24">
        <v>10050.6</v>
      </c>
      <c r="CI24">
        <v>0</v>
      </c>
      <c r="CJ24">
        <v>1810.2</v>
      </c>
      <c r="CK24">
        <v>2000.01</v>
      </c>
      <c r="CL24">
        <v>0.97999499999999995</v>
      </c>
      <c r="CM24">
        <v>2.00053E-2</v>
      </c>
      <c r="CN24">
        <v>0</v>
      </c>
      <c r="CO24">
        <v>747.75599999999997</v>
      </c>
      <c r="CP24">
        <v>4.99986</v>
      </c>
      <c r="CQ24">
        <v>20460.599999999999</v>
      </c>
      <c r="CR24">
        <v>16272.2</v>
      </c>
      <c r="CS24">
        <v>43.061999999999998</v>
      </c>
      <c r="CT24">
        <v>44.5</v>
      </c>
      <c r="CU24">
        <v>43.75</v>
      </c>
      <c r="CV24">
        <v>43.25</v>
      </c>
      <c r="CW24">
        <v>26.687000000000001</v>
      </c>
      <c r="CX24">
        <v>1955.1</v>
      </c>
      <c r="CY24">
        <v>39.909999999999997</v>
      </c>
      <c r="CZ24">
        <v>0</v>
      </c>
      <c r="DA24">
        <v>120.30000019073501</v>
      </c>
      <c r="DB24">
        <v>747.16730769230799</v>
      </c>
      <c r="DC24">
        <v>4.3066666685707702</v>
      </c>
      <c r="DD24">
        <v>8582.7760688527105</v>
      </c>
      <c r="DE24">
        <v>19630.446153846198</v>
      </c>
      <c r="DF24">
        <v>15</v>
      </c>
      <c r="DG24">
        <v>1566751680</v>
      </c>
      <c r="DH24" t="s">
        <v>322</v>
      </c>
      <c r="DI24">
        <v>45</v>
      </c>
      <c r="DJ24">
        <v>-0.112</v>
      </c>
      <c r="DK24">
        <v>5.8999999999999997E-2</v>
      </c>
      <c r="DL24">
        <v>600</v>
      </c>
      <c r="DM24">
        <v>13</v>
      </c>
      <c r="DN24">
        <v>0.04</v>
      </c>
      <c r="DO24">
        <v>0.02</v>
      </c>
      <c r="DP24">
        <v>37.979017273844804</v>
      </c>
      <c r="DQ24">
        <v>0.16723431859787699</v>
      </c>
      <c r="DR24">
        <v>7.9028876985749105E-2</v>
      </c>
      <c r="DS24">
        <v>1</v>
      </c>
      <c r="DT24">
        <v>0.27846927457756099</v>
      </c>
      <c r="DU24">
        <v>1.6412504714647499E-2</v>
      </c>
      <c r="DV24">
        <v>4.8325453611462203E-3</v>
      </c>
      <c r="DW24">
        <v>1</v>
      </c>
      <c r="DX24">
        <v>2</v>
      </c>
      <c r="DY24">
        <v>2</v>
      </c>
      <c r="DZ24" t="s">
        <v>307</v>
      </c>
      <c r="EA24">
        <v>1.8667199999999999</v>
      </c>
      <c r="EB24">
        <v>1.86324</v>
      </c>
      <c r="EC24">
        <v>1.8689</v>
      </c>
      <c r="ED24">
        <v>1.86687</v>
      </c>
      <c r="EE24">
        <v>1.8714900000000001</v>
      </c>
      <c r="EF24">
        <v>1.8640099999999999</v>
      </c>
      <c r="EG24">
        <v>1.86561</v>
      </c>
      <c r="EH24">
        <v>1.86554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-0.112</v>
      </c>
      <c r="EW24">
        <v>5.8999999999999997E-2</v>
      </c>
      <c r="EX24">
        <v>2</v>
      </c>
      <c r="EY24">
        <v>508.31400000000002</v>
      </c>
      <c r="EZ24">
        <v>538.34199999999998</v>
      </c>
      <c r="FA24">
        <v>20.7501</v>
      </c>
      <c r="FB24">
        <v>28.823799999999999</v>
      </c>
      <c r="FC24">
        <v>30.000499999999999</v>
      </c>
      <c r="FD24">
        <v>28.808700000000002</v>
      </c>
      <c r="FE24">
        <v>28.804600000000001</v>
      </c>
      <c r="FF24">
        <v>30.4819</v>
      </c>
      <c r="FG24">
        <v>46.65</v>
      </c>
      <c r="FH24">
        <v>0</v>
      </c>
      <c r="FI24">
        <v>20.6709</v>
      </c>
      <c r="FJ24">
        <v>600</v>
      </c>
      <c r="FK24">
        <v>13.251200000000001</v>
      </c>
      <c r="FL24">
        <v>101.43300000000001</v>
      </c>
      <c r="FM24">
        <v>102.042</v>
      </c>
    </row>
    <row r="25" spans="1:169" x14ac:dyDescent="0.25">
      <c r="A25">
        <v>10</v>
      </c>
      <c r="B25">
        <v>1566751839.5999999</v>
      </c>
      <c r="C25">
        <v>1208.1999998092699</v>
      </c>
      <c r="D25" t="s">
        <v>323</v>
      </c>
      <c r="E25" t="s">
        <v>324</v>
      </c>
      <c r="G25">
        <v>1566751839.5999999</v>
      </c>
      <c r="H25">
        <f t="shared" si="0"/>
        <v>4.6789714084187082E-3</v>
      </c>
      <c r="I25">
        <f t="shared" si="1"/>
        <v>38.007878643133267</v>
      </c>
      <c r="J25">
        <f t="shared" si="2"/>
        <v>650.74400000000003</v>
      </c>
      <c r="K25">
        <f t="shared" si="3"/>
        <v>405.47343765679722</v>
      </c>
      <c r="L25">
        <f t="shared" si="4"/>
        <v>40.31288645435</v>
      </c>
      <c r="M25">
        <f t="shared" si="5"/>
        <v>64.698119646136007</v>
      </c>
      <c r="N25">
        <f t="shared" si="6"/>
        <v>0.27961460442954372</v>
      </c>
      <c r="O25">
        <f t="shared" si="7"/>
        <v>2.2478775835976421</v>
      </c>
      <c r="P25">
        <f t="shared" si="8"/>
        <v>0.26162921878141782</v>
      </c>
      <c r="Q25">
        <f t="shared" si="9"/>
        <v>0.16503767860419621</v>
      </c>
      <c r="R25">
        <f t="shared" si="10"/>
        <v>321.40846482760003</v>
      </c>
      <c r="S25">
        <f t="shared" si="11"/>
        <v>26.684508198056335</v>
      </c>
      <c r="T25">
        <f t="shared" si="12"/>
        <v>26.9712</v>
      </c>
      <c r="U25">
        <f t="shared" si="13"/>
        <v>3.5731100287657842</v>
      </c>
      <c r="V25">
        <f t="shared" si="14"/>
        <v>55.228140151264029</v>
      </c>
      <c r="W25">
        <f t="shared" si="15"/>
        <v>1.8434883829749003</v>
      </c>
      <c r="X25">
        <f t="shared" si="16"/>
        <v>3.3379512290759399</v>
      </c>
      <c r="Y25">
        <f t="shared" si="17"/>
        <v>1.729621645790884</v>
      </c>
      <c r="Z25">
        <f t="shared" si="18"/>
        <v>-206.34263911126504</v>
      </c>
      <c r="AA25">
        <f t="shared" si="19"/>
        <v>-139.83834427747252</v>
      </c>
      <c r="AB25">
        <f t="shared" si="20"/>
        <v>-13.344330913940732</v>
      </c>
      <c r="AC25">
        <f t="shared" si="21"/>
        <v>-38.116849475078254</v>
      </c>
      <c r="AD25">
        <v>-4.1126633160025697E-2</v>
      </c>
      <c r="AE25">
        <v>4.6168248613074503E-2</v>
      </c>
      <c r="AF25">
        <v>3.45142688568012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52653.63368455397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325</v>
      </c>
      <c r="AS25">
        <v>748.42015384615399</v>
      </c>
      <c r="AT25">
        <v>1009.6</v>
      </c>
      <c r="AU25">
        <f t="shared" si="27"/>
        <v>0.2586963610874069</v>
      </c>
      <c r="AV25">
        <v>0.5</v>
      </c>
      <c r="AW25">
        <f t="shared" si="28"/>
        <v>1681.0293000838194</v>
      </c>
      <c r="AX25">
        <f t="shared" si="29"/>
        <v>38.007878643133267</v>
      </c>
      <c r="AY25">
        <f t="shared" si="30"/>
        <v>217.43808140649733</v>
      </c>
      <c r="AZ25">
        <f t="shared" si="31"/>
        <v>0.43759904912836772</v>
      </c>
      <c r="BA25">
        <f t="shared" si="32"/>
        <v>2.3204758323479704E-2</v>
      </c>
      <c r="BB25">
        <f t="shared" si="33"/>
        <v>-1</v>
      </c>
      <c r="BC25" t="s">
        <v>326</v>
      </c>
      <c r="BD25">
        <v>567.79999999999995</v>
      </c>
      <c r="BE25">
        <f t="shared" si="34"/>
        <v>441.80000000000007</v>
      </c>
      <c r="BF25">
        <f t="shared" si="35"/>
        <v>0.59117212800779984</v>
      </c>
      <c r="BG25">
        <f t="shared" si="36"/>
        <v>1.7780908770693908</v>
      </c>
      <c r="BH25">
        <f t="shared" si="37"/>
        <v>0.2586963610874069</v>
      </c>
      <c r="BI25" t="e">
        <f t="shared" si="38"/>
        <v>#DIV/0!</v>
      </c>
      <c r="BJ25">
        <v>2088</v>
      </c>
      <c r="BK25">
        <v>300</v>
      </c>
      <c r="BL25">
        <v>300</v>
      </c>
      <c r="BM25">
        <v>300</v>
      </c>
      <c r="BN25">
        <v>10287.4</v>
      </c>
      <c r="BO25">
        <v>931.96799999999996</v>
      </c>
      <c r="BP25">
        <v>-6.8532899999999997E-3</v>
      </c>
      <c r="BQ25">
        <v>-2.0867300000000002</v>
      </c>
      <c r="BR25">
        <f t="shared" si="39"/>
        <v>1999.8</v>
      </c>
      <c r="BS25">
        <f t="shared" si="40"/>
        <v>1681.0293000838194</v>
      </c>
      <c r="BT25">
        <f t="shared" si="41"/>
        <v>0.84059870991290098</v>
      </c>
      <c r="BU25">
        <f t="shared" si="42"/>
        <v>0.19119741982580196</v>
      </c>
      <c r="BV25" t="s">
        <v>280</v>
      </c>
      <c r="BW25">
        <v>1566751839.5999999</v>
      </c>
      <c r="BX25">
        <v>650.74400000000003</v>
      </c>
      <c r="BY25">
        <v>699.99599999999998</v>
      </c>
      <c r="BZ25">
        <v>18.542100000000001</v>
      </c>
      <c r="CA25">
        <v>13.0327</v>
      </c>
      <c r="CB25">
        <v>500.11399999999998</v>
      </c>
      <c r="CC25">
        <v>99.321700000000007</v>
      </c>
      <c r="CD25">
        <v>0.10006900000000001</v>
      </c>
      <c r="CE25">
        <v>25.817299999999999</v>
      </c>
      <c r="CF25">
        <v>26.9712</v>
      </c>
      <c r="CG25">
        <v>999.9</v>
      </c>
      <c r="CH25">
        <v>9985.6200000000008</v>
      </c>
      <c r="CI25">
        <v>0</v>
      </c>
      <c r="CJ25">
        <v>1865.63</v>
      </c>
      <c r="CK25">
        <v>1999.8</v>
      </c>
      <c r="CL25">
        <v>0.97999499999999995</v>
      </c>
      <c r="CM25">
        <v>2.00053E-2</v>
      </c>
      <c r="CN25">
        <v>0</v>
      </c>
      <c r="CO25">
        <v>748.31299999999999</v>
      </c>
      <c r="CP25">
        <v>4.99986</v>
      </c>
      <c r="CQ25">
        <v>19744.7</v>
      </c>
      <c r="CR25">
        <v>16270.5</v>
      </c>
      <c r="CS25">
        <v>43.186999999999998</v>
      </c>
      <c r="CT25">
        <v>44.811999999999998</v>
      </c>
      <c r="CU25">
        <v>43.875</v>
      </c>
      <c r="CV25">
        <v>43.561999999999998</v>
      </c>
      <c r="CW25">
        <v>26.687000000000001</v>
      </c>
      <c r="CX25">
        <v>1954.89</v>
      </c>
      <c r="CY25">
        <v>39.909999999999997</v>
      </c>
      <c r="CZ25">
        <v>0</v>
      </c>
      <c r="DA25">
        <v>112.10000014305101</v>
      </c>
      <c r="DB25">
        <v>748.42015384615399</v>
      </c>
      <c r="DC25">
        <v>0.55760682787023896</v>
      </c>
      <c r="DD25">
        <v>5906.0068416288696</v>
      </c>
      <c r="DE25">
        <v>19563.257692307699</v>
      </c>
      <c r="DF25">
        <v>15</v>
      </c>
      <c r="DG25">
        <v>1566751793.5</v>
      </c>
      <c r="DH25" t="s">
        <v>327</v>
      </c>
      <c r="DI25">
        <v>46</v>
      </c>
      <c r="DJ25">
        <v>6.8000000000000005E-2</v>
      </c>
      <c r="DK25">
        <v>5.8000000000000003E-2</v>
      </c>
      <c r="DL25">
        <v>700</v>
      </c>
      <c r="DM25">
        <v>13</v>
      </c>
      <c r="DN25">
        <v>0.02</v>
      </c>
      <c r="DO25">
        <v>0.02</v>
      </c>
      <c r="DP25">
        <v>38.048632935770399</v>
      </c>
      <c r="DQ25">
        <v>6.6462512059241904E-2</v>
      </c>
      <c r="DR25">
        <v>0.25716457201502502</v>
      </c>
      <c r="DS25">
        <v>1</v>
      </c>
      <c r="DT25">
        <v>0.27941757647890197</v>
      </c>
      <c r="DU25">
        <v>2.1598496330626601E-2</v>
      </c>
      <c r="DV25">
        <v>6.13868900427354E-3</v>
      </c>
      <c r="DW25">
        <v>1</v>
      </c>
      <c r="DX25">
        <v>2</v>
      </c>
      <c r="DY25">
        <v>2</v>
      </c>
      <c r="DZ25" t="s">
        <v>307</v>
      </c>
      <c r="EA25">
        <v>1.8667499999999999</v>
      </c>
      <c r="EB25">
        <v>1.8632500000000001</v>
      </c>
      <c r="EC25">
        <v>1.8689</v>
      </c>
      <c r="ED25">
        <v>1.8669100000000001</v>
      </c>
      <c r="EE25">
        <v>1.8714900000000001</v>
      </c>
      <c r="EF25">
        <v>1.8640099999999999</v>
      </c>
      <c r="EG25">
        <v>1.8656699999999999</v>
      </c>
      <c r="EH25">
        <v>1.86554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6.8000000000000005E-2</v>
      </c>
      <c r="EW25">
        <v>5.8000000000000003E-2</v>
      </c>
      <c r="EX25">
        <v>2</v>
      </c>
      <c r="EY25">
        <v>508.24299999999999</v>
      </c>
      <c r="EZ25">
        <v>537.58299999999997</v>
      </c>
      <c r="FA25">
        <v>20.9969</v>
      </c>
      <c r="FB25">
        <v>28.968399999999999</v>
      </c>
      <c r="FC25">
        <v>30.000599999999999</v>
      </c>
      <c r="FD25">
        <v>28.915400000000002</v>
      </c>
      <c r="FE25">
        <v>28.909099999999999</v>
      </c>
      <c r="FF25">
        <v>34.499299999999998</v>
      </c>
      <c r="FG25">
        <v>48.563899999999997</v>
      </c>
      <c r="FH25">
        <v>0</v>
      </c>
      <c r="FI25">
        <v>21.0014</v>
      </c>
      <c r="FJ25">
        <v>700</v>
      </c>
      <c r="FK25">
        <v>13.017300000000001</v>
      </c>
      <c r="FL25">
        <v>101.41200000000001</v>
      </c>
      <c r="FM25">
        <v>102.01600000000001</v>
      </c>
    </row>
    <row r="26" spans="1:169" x14ac:dyDescent="0.25">
      <c r="A26">
        <v>11</v>
      </c>
      <c r="B26">
        <v>1566751960.0999999</v>
      </c>
      <c r="C26">
        <v>1328.6999998092699</v>
      </c>
      <c r="D26" t="s">
        <v>328</v>
      </c>
      <c r="E26" t="s">
        <v>329</v>
      </c>
      <c r="G26">
        <v>1566751960.0999999</v>
      </c>
      <c r="H26">
        <f t="shared" si="0"/>
        <v>4.3622398673528445E-3</v>
      </c>
      <c r="I26">
        <f t="shared" si="1"/>
        <v>37.923022290539379</v>
      </c>
      <c r="J26">
        <f t="shared" si="2"/>
        <v>750.50699999999995</v>
      </c>
      <c r="K26">
        <f t="shared" si="3"/>
        <v>485.89052694348743</v>
      </c>
      <c r="L26">
        <f t="shared" si="4"/>
        <v>48.307775527206424</v>
      </c>
      <c r="M26">
        <f t="shared" si="5"/>
        <v>74.616239002769987</v>
      </c>
      <c r="N26">
        <f t="shared" si="6"/>
        <v>0.25897909994099205</v>
      </c>
      <c r="O26">
        <f t="shared" si="7"/>
        <v>2.2532185699841571</v>
      </c>
      <c r="P26">
        <f t="shared" si="8"/>
        <v>0.24350581967888746</v>
      </c>
      <c r="Q26">
        <f t="shared" si="9"/>
        <v>0.15350425131631598</v>
      </c>
      <c r="R26">
        <f t="shared" si="10"/>
        <v>321.41165681326044</v>
      </c>
      <c r="S26">
        <f t="shared" si="11"/>
        <v>26.650312722386552</v>
      </c>
      <c r="T26">
        <f t="shared" si="12"/>
        <v>26.9133</v>
      </c>
      <c r="U26">
        <f t="shared" si="13"/>
        <v>3.5609746892770313</v>
      </c>
      <c r="V26">
        <f t="shared" si="14"/>
        <v>55.217969097874551</v>
      </c>
      <c r="W26">
        <f t="shared" si="15"/>
        <v>1.8281851970130001</v>
      </c>
      <c r="X26">
        <f t="shared" si="16"/>
        <v>3.3108519325883186</v>
      </c>
      <c r="Y26">
        <f t="shared" si="17"/>
        <v>1.7327894922640312</v>
      </c>
      <c r="Z26">
        <f t="shared" si="18"/>
        <v>-192.37477815026045</v>
      </c>
      <c r="AA26">
        <f t="shared" si="19"/>
        <v>-149.84005335874002</v>
      </c>
      <c r="AB26">
        <f t="shared" si="20"/>
        <v>-14.250916039004434</v>
      </c>
      <c r="AC26">
        <f t="shared" si="21"/>
        <v>-35.054090734744477</v>
      </c>
      <c r="AD26">
        <v>-4.1270451977480901E-2</v>
      </c>
      <c r="AE26">
        <v>4.63296978348883E-2</v>
      </c>
      <c r="AF26">
        <v>3.4609766541641398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52854.517766631965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330</v>
      </c>
      <c r="AS26">
        <v>748.39373076923096</v>
      </c>
      <c r="AT26">
        <v>1011.74</v>
      </c>
      <c r="AU26">
        <f t="shared" si="27"/>
        <v>0.26029045923929972</v>
      </c>
      <c r="AV26">
        <v>0.5</v>
      </c>
      <c r="AW26">
        <f t="shared" si="28"/>
        <v>1681.0461000838184</v>
      </c>
      <c r="AX26">
        <f t="shared" si="29"/>
        <v>37.923022290539379</v>
      </c>
      <c r="AY26">
        <f t="shared" si="30"/>
        <v>218.78013069662543</v>
      </c>
      <c r="AZ26">
        <f t="shared" si="31"/>
        <v>0.44248522347638725</v>
      </c>
      <c r="BA26">
        <f t="shared" si="32"/>
        <v>2.3154048118370248E-2</v>
      </c>
      <c r="BB26">
        <f t="shared" si="33"/>
        <v>-1</v>
      </c>
      <c r="BC26" t="s">
        <v>331</v>
      </c>
      <c r="BD26">
        <v>564.05999999999995</v>
      </c>
      <c r="BE26">
        <f t="shared" si="34"/>
        <v>447.68000000000006</v>
      </c>
      <c r="BF26">
        <f t="shared" si="35"/>
        <v>0.58824667001154618</v>
      </c>
      <c r="BG26">
        <f t="shared" si="36"/>
        <v>1.7936744317980358</v>
      </c>
      <c r="BH26">
        <f t="shared" si="37"/>
        <v>0.26029045923929967</v>
      </c>
      <c r="BI26" t="e">
        <f t="shared" si="38"/>
        <v>#DIV/0!</v>
      </c>
      <c r="BJ26">
        <v>2090</v>
      </c>
      <c r="BK26">
        <v>300</v>
      </c>
      <c r="BL26">
        <v>300</v>
      </c>
      <c r="BM26">
        <v>300</v>
      </c>
      <c r="BN26">
        <v>10287.6</v>
      </c>
      <c r="BO26">
        <v>931.97400000000005</v>
      </c>
      <c r="BP26">
        <v>-6.8533400000000003E-3</v>
      </c>
      <c r="BQ26">
        <v>-1.8928199999999999</v>
      </c>
      <c r="BR26">
        <f t="shared" si="39"/>
        <v>1999.82</v>
      </c>
      <c r="BS26">
        <f t="shared" si="40"/>
        <v>1681.0461000838184</v>
      </c>
      <c r="BT26">
        <f t="shared" si="41"/>
        <v>0.84059870392526248</v>
      </c>
      <c r="BU26">
        <f t="shared" si="42"/>
        <v>0.19119740785052508</v>
      </c>
      <c r="BV26" t="s">
        <v>280</v>
      </c>
      <c r="BW26">
        <v>1566751960.0999999</v>
      </c>
      <c r="BX26">
        <v>750.50699999999995</v>
      </c>
      <c r="BY26">
        <v>799.94299999999998</v>
      </c>
      <c r="BZ26">
        <v>18.388300000000001</v>
      </c>
      <c r="CA26">
        <v>13.2499</v>
      </c>
      <c r="CB26">
        <v>500.00299999999999</v>
      </c>
      <c r="CC26">
        <v>99.321100000000001</v>
      </c>
      <c r="CD26">
        <v>0.10001</v>
      </c>
      <c r="CE26">
        <v>25.6798</v>
      </c>
      <c r="CF26">
        <v>26.9133</v>
      </c>
      <c r="CG26">
        <v>999.9</v>
      </c>
      <c r="CH26">
        <v>10020.6</v>
      </c>
      <c r="CI26">
        <v>0</v>
      </c>
      <c r="CJ26">
        <v>1129.18</v>
      </c>
      <c r="CK26">
        <v>1999.82</v>
      </c>
      <c r="CL26">
        <v>0.97999499999999995</v>
      </c>
      <c r="CM26">
        <v>2.00053E-2</v>
      </c>
      <c r="CN26">
        <v>0</v>
      </c>
      <c r="CO26">
        <v>748.71699999999998</v>
      </c>
      <c r="CP26">
        <v>4.99986</v>
      </c>
      <c r="CQ26">
        <v>18531.2</v>
      </c>
      <c r="CR26">
        <v>16270.7</v>
      </c>
      <c r="CS26">
        <v>43.186999999999998</v>
      </c>
      <c r="CT26">
        <v>44.936999999999998</v>
      </c>
      <c r="CU26">
        <v>44</v>
      </c>
      <c r="CV26">
        <v>43.436999999999998</v>
      </c>
      <c r="CW26">
        <v>26.687000000000001</v>
      </c>
      <c r="CX26">
        <v>1954.91</v>
      </c>
      <c r="CY26">
        <v>39.909999999999997</v>
      </c>
      <c r="CZ26">
        <v>0</v>
      </c>
      <c r="DA26">
        <v>119.89999985694899</v>
      </c>
      <c r="DB26">
        <v>748.39373076923096</v>
      </c>
      <c r="DC26">
        <v>1.79422221112261</v>
      </c>
      <c r="DD26">
        <v>-77.596581147221499</v>
      </c>
      <c r="DE26">
        <v>18539.842307692299</v>
      </c>
      <c r="DF26">
        <v>15</v>
      </c>
      <c r="DG26">
        <v>1566751916.0999999</v>
      </c>
      <c r="DH26" t="s">
        <v>332</v>
      </c>
      <c r="DI26">
        <v>47</v>
      </c>
      <c r="DJ26">
        <v>-3.5000000000000003E-2</v>
      </c>
      <c r="DK26">
        <v>5.7000000000000002E-2</v>
      </c>
      <c r="DL26">
        <v>800</v>
      </c>
      <c r="DM26">
        <v>13</v>
      </c>
      <c r="DN26">
        <v>0.04</v>
      </c>
      <c r="DO26">
        <v>0.02</v>
      </c>
      <c r="DP26">
        <v>37.437846688106603</v>
      </c>
      <c r="DQ26">
        <v>5.5227431400338602</v>
      </c>
      <c r="DR26">
        <v>3.1429275714189999</v>
      </c>
      <c r="DS26">
        <v>0</v>
      </c>
      <c r="DT26">
        <v>0.25097015964459901</v>
      </c>
      <c r="DU26">
        <v>5.4800117829719698E-2</v>
      </c>
      <c r="DV26">
        <v>2.4679565921823299E-2</v>
      </c>
      <c r="DW26">
        <v>1</v>
      </c>
      <c r="DX26">
        <v>1</v>
      </c>
      <c r="DY26">
        <v>2</v>
      </c>
      <c r="DZ26" t="s">
        <v>282</v>
      </c>
      <c r="EA26">
        <v>1.86676</v>
      </c>
      <c r="EB26">
        <v>1.8632500000000001</v>
      </c>
      <c r="EC26">
        <v>1.8689</v>
      </c>
      <c r="ED26">
        <v>1.8669100000000001</v>
      </c>
      <c r="EE26">
        <v>1.8714900000000001</v>
      </c>
      <c r="EF26">
        <v>1.8640099999999999</v>
      </c>
      <c r="EG26">
        <v>1.8656299999999999</v>
      </c>
      <c r="EH26">
        <v>1.86554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-3.5000000000000003E-2</v>
      </c>
      <c r="EW26">
        <v>5.7000000000000002E-2</v>
      </c>
      <c r="EX26">
        <v>2</v>
      </c>
      <c r="EY26">
        <v>508.02600000000001</v>
      </c>
      <c r="EZ26">
        <v>536.73900000000003</v>
      </c>
      <c r="FA26">
        <v>21.2502</v>
      </c>
      <c r="FB26">
        <v>29.1111</v>
      </c>
      <c r="FC26">
        <v>30.000299999999999</v>
      </c>
      <c r="FD26">
        <v>29.043900000000001</v>
      </c>
      <c r="FE26">
        <v>29.0318</v>
      </c>
      <c r="FF26">
        <v>38.433799999999998</v>
      </c>
      <c r="FG26">
        <v>48.010399999999997</v>
      </c>
      <c r="FH26">
        <v>0</v>
      </c>
      <c r="FI26">
        <v>21.298100000000002</v>
      </c>
      <c r="FJ26">
        <v>800</v>
      </c>
      <c r="FK26">
        <v>13.1967</v>
      </c>
      <c r="FL26">
        <v>101.39</v>
      </c>
      <c r="FM26">
        <v>101.99</v>
      </c>
    </row>
    <row r="27" spans="1:169" x14ac:dyDescent="0.25">
      <c r="A27">
        <v>12</v>
      </c>
      <c r="B27">
        <v>1566752037.0999999</v>
      </c>
      <c r="C27">
        <v>1405.6999998092699</v>
      </c>
      <c r="D27" t="s">
        <v>333</v>
      </c>
      <c r="E27" t="s">
        <v>334</v>
      </c>
      <c r="G27">
        <v>1566752037.0999999</v>
      </c>
      <c r="H27">
        <f t="shared" si="0"/>
        <v>3.9264315739093378E-3</v>
      </c>
      <c r="I27">
        <f t="shared" si="1"/>
        <v>38.283782003243296</v>
      </c>
      <c r="J27">
        <f t="shared" si="2"/>
        <v>949.48299999999995</v>
      </c>
      <c r="K27">
        <f t="shared" si="3"/>
        <v>641.5730952054106</v>
      </c>
      <c r="L27">
        <f t="shared" si="4"/>
        <v>63.783248026258683</v>
      </c>
      <c r="M27">
        <f t="shared" si="5"/>
        <v>94.394715330645994</v>
      </c>
      <c r="N27">
        <f t="shared" si="6"/>
        <v>0.22537435095998756</v>
      </c>
      <c r="O27">
        <f t="shared" si="7"/>
        <v>2.2514420572138829</v>
      </c>
      <c r="P27">
        <f t="shared" si="8"/>
        <v>0.21354897700165965</v>
      </c>
      <c r="Q27">
        <f t="shared" si="9"/>
        <v>0.13447884528074661</v>
      </c>
      <c r="R27">
        <f t="shared" si="10"/>
        <v>321.4398229658878</v>
      </c>
      <c r="S27">
        <f t="shared" si="11"/>
        <v>26.900478192663744</v>
      </c>
      <c r="T27">
        <f t="shared" si="12"/>
        <v>27.106999999999999</v>
      </c>
      <c r="U27">
        <f t="shared" si="13"/>
        <v>3.6017142644429367</v>
      </c>
      <c r="V27">
        <f t="shared" si="14"/>
        <v>54.740262891556846</v>
      </c>
      <c r="W27">
        <f t="shared" si="15"/>
        <v>1.8236550424469999</v>
      </c>
      <c r="X27">
        <f t="shared" si="16"/>
        <v>3.3314692807737338</v>
      </c>
      <c r="Y27">
        <f t="shared" si="17"/>
        <v>1.7780592219959368</v>
      </c>
      <c r="Z27">
        <f t="shared" si="18"/>
        <v>-173.15563240940179</v>
      </c>
      <c r="AA27">
        <f t="shared" si="19"/>
        <v>-160.52471168931064</v>
      </c>
      <c r="AB27">
        <f t="shared" si="20"/>
        <v>-15.302025112591844</v>
      </c>
      <c r="AC27">
        <f t="shared" si="21"/>
        <v>-27.542546245416446</v>
      </c>
      <c r="AD27">
        <v>-4.1222580838123697E-2</v>
      </c>
      <c r="AE27">
        <v>4.62759582872177E-2</v>
      </c>
      <c r="AF27">
        <v>3.4577992176630299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52777.143674682877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335</v>
      </c>
      <c r="AS27">
        <v>747.06961538461496</v>
      </c>
      <c r="AT27">
        <v>1011.2</v>
      </c>
      <c r="AU27">
        <f t="shared" si="27"/>
        <v>0.26120488984907542</v>
      </c>
      <c r="AV27">
        <v>0.5</v>
      </c>
      <c r="AW27">
        <f t="shared" si="28"/>
        <v>1681.1970000837898</v>
      </c>
      <c r="AX27">
        <f t="shared" si="29"/>
        <v>38.283782003243296</v>
      </c>
      <c r="AY27">
        <f t="shared" si="30"/>
        <v>219.56843861074117</v>
      </c>
      <c r="AZ27">
        <f t="shared" si="31"/>
        <v>0.44230617088607593</v>
      </c>
      <c r="BA27">
        <f t="shared" si="32"/>
        <v>2.336655490182615E-2</v>
      </c>
      <c r="BB27">
        <f t="shared" si="33"/>
        <v>-1</v>
      </c>
      <c r="BC27" t="s">
        <v>336</v>
      </c>
      <c r="BD27">
        <v>563.94000000000005</v>
      </c>
      <c r="BE27">
        <f t="shared" si="34"/>
        <v>447.26</v>
      </c>
      <c r="BF27">
        <f t="shared" si="35"/>
        <v>0.59055221708935535</v>
      </c>
      <c r="BG27">
        <f t="shared" si="36"/>
        <v>1.7930985565840336</v>
      </c>
      <c r="BH27">
        <f t="shared" si="37"/>
        <v>0.26120488984907542</v>
      </c>
      <c r="BI27" t="e">
        <f t="shared" si="38"/>
        <v>#DIV/0!</v>
      </c>
      <c r="BJ27">
        <v>2092</v>
      </c>
      <c r="BK27">
        <v>300</v>
      </c>
      <c r="BL27">
        <v>300</v>
      </c>
      <c r="BM27">
        <v>300</v>
      </c>
      <c r="BN27">
        <v>10287</v>
      </c>
      <c r="BO27">
        <v>931.471</v>
      </c>
      <c r="BP27">
        <v>-6.8530300000000004E-3</v>
      </c>
      <c r="BQ27">
        <v>-2.8691399999999998</v>
      </c>
      <c r="BR27">
        <f t="shared" si="39"/>
        <v>2000</v>
      </c>
      <c r="BS27">
        <f t="shared" si="40"/>
        <v>1681.1970000837898</v>
      </c>
      <c r="BT27">
        <f t="shared" si="41"/>
        <v>0.84059850004189496</v>
      </c>
      <c r="BU27">
        <f t="shared" si="42"/>
        <v>0.19119700008378998</v>
      </c>
      <c r="BV27" t="s">
        <v>280</v>
      </c>
      <c r="BW27">
        <v>1566752037.0999999</v>
      </c>
      <c r="BX27">
        <v>949.48299999999995</v>
      </c>
      <c r="BY27">
        <v>999.89300000000003</v>
      </c>
      <c r="BZ27">
        <v>18.343499999999999</v>
      </c>
      <c r="CA27">
        <v>13.7186</v>
      </c>
      <c r="CB27">
        <v>500.04199999999997</v>
      </c>
      <c r="CC27">
        <v>99.316900000000004</v>
      </c>
      <c r="CD27">
        <v>0.100062</v>
      </c>
      <c r="CE27">
        <v>25.784500000000001</v>
      </c>
      <c r="CF27">
        <v>27.106999999999999</v>
      </c>
      <c r="CG27">
        <v>999.9</v>
      </c>
      <c r="CH27">
        <v>10009.4</v>
      </c>
      <c r="CI27">
        <v>0</v>
      </c>
      <c r="CJ27">
        <v>1317.06</v>
      </c>
      <c r="CK27">
        <v>2000</v>
      </c>
      <c r="CL27">
        <v>0.97999800000000004</v>
      </c>
      <c r="CM27">
        <v>2.0002200000000001E-2</v>
      </c>
      <c r="CN27">
        <v>0</v>
      </c>
      <c r="CO27">
        <v>746.99800000000005</v>
      </c>
      <c r="CP27">
        <v>4.99986</v>
      </c>
      <c r="CQ27">
        <v>18871.900000000001</v>
      </c>
      <c r="CR27">
        <v>16272.1</v>
      </c>
      <c r="CS27">
        <v>43.25</v>
      </c>
      <c r="CT27">
        <v>44.875</v>
      </c>
      <c r="CU27">
        <v>43.936999999999998</v>
      </c>
      <c r="CV27">
        <v>43.436999999999998</v>
      </c>
      <c r="CW27">
        <v>26.687000000000001</v>
      </c>
      <c r="CX27">
        <v>1955.1</v>
      </c>
      <c r="CY27">
        <v>39.9</v>
      </c>
      <c r="CZ27">
        <v>0</v>
      </c>
      <c r="DA27">
        <v>76.800000190734906</v>
      </c>
      <c r="DB27">
        <v>747.06961538461496</v>
      </c>
      <c r="DC27">
        <v>0.13641025125289399</v>
      </c>
      <c r="DD27">
        <v>1530.75897347874</v>
      </c>
      <c r="DE27">
        <v>18900.503846153799</v>
      </c>
      <c r="DF27">
        <v>15</v>
      </c>
      <c r="DG27">
        <v>1566752063.0999999</v>
      </c>
      <c r="DH27" t="s">
        <v>337</v>
      </c>
      <c r="DI27">
        <v>48</v>
      </c>
      <c r="DJ27">
        <v>0.32</v>
      </c>
      <c r="DK27">
        <v>6.7000000000000004E-2</v>
      </c>
      <c r="DL27">
        <v>1000</v>
      </c>
      <c r="DM27">
        <v>14</v>
      </c>
      <c r="DN27">
        <v>0.03</v>
      </c>
      <c r="DO27">
        <v>0.02</v>
      </c>
      <c r="DP27">
        <v>38.555523301249103</v>
      </c>
      <c r="DQ27">
        <v>-0.17273273331830399</v>
      </c>
      <c r="DR27">
        <v>0.16842340200618899</v>
      </c>
      <c r="DS27">
        <v>1</v>
      </c>
      <c r="DT27">
        <v>0.231899759845408</v>
      </c>
      <c r="DU27">
        <v>-2.19448649637887E-2</v>
      </c>
      <c r="DV27">
        <v>4.6319329330878102E-3</v>
      </c>
      <c r="DW27">
        <v>1</v>
      </c>
      <c r="DX27">
        <v>2</v>
      </c>
      <c r="DY27">
        <v>2</v>
      </c>
      <c r="DZ27" t="s">
        <v>307</v>
      </c>
      <c r="EA27">
        <v>1.8667499999999999</v>
      </c>
      <c r="EB27">
        <v>1.8632500000000001</v>
      </c>
      <c r="EC27">
        <v>1.8689</v>
      </c>
      <c r="ED27">
        <v>1.8669</v>
      </c>
      <c r="EE27">
        <v>1.8714900000000001</v>
      </c>
      <c r="EF27">
        <v>1.8640099999999999</v>
      </c>
      <c r="EG27">
        <v>1.8656200000000001</v>
      </c>
      <c r="EH27">
        <v>1.86554</v>
      </c>
      <c r="EI27" t="s">
        <v>283</v>
      </c>
      <c r="EJ27" t="s">
        <v>19</v>
      </c>
      <c r="EK27" t="s">
        <v>19</v>
      </c>
      <c r="EL27" t="s">
        <v>19</v>
      </c>
      <c r="EM27" t="s">
        <v>284</v>
      </c>
      <c r="EN27" t="s">
        <v>285</v>
      </c>
      <c r="EO27" t="s">
        <v>286</v>
      </c>
      <c r="EP27" t="s">
        <v>286</v>
      </c>
      <c r="EQ27" t="s">
        <v>286</v>
      </c>
      <c r="ER27" t="s">
        <v>286</v>
      </c>
      <c r="ES27">
        <v>0</v>
      </c>
      <c r="ET27">
        <v>100</v>
      </c>
      <c r="EU27">
        <v>100</v>
      </c>
      <c r="EV27">
        <v>0.32</v>
      </c>
      <c r="EW27">
        <v>6.7000000000000004E-2</v>
      </c>
      <c r="EX27">
        <v>2</v>
      </c>
      <c r="EY27">
        <v>508.108</v>
      </c>
      <c r="EZ27">
        <v>537.43299999999999</v>
      </c>
      <c r="FA27">
        <v>21.0185</v>
      </c>
      <c r="FB27">
        <v>29.143599999999999</v>
      </c>
      <c r="FC27">
        <v>30.0002</v>
      </c>
      <c r="FD27">
        <v>29.0869</v>
      </c>
      <c r="FE27">
        <v>29.078099999999999</v>
      </c>
      <c r="FF27">
        <v>46.025700000000001</v>
      </c>
      <c r="FG27">
        <v>45.731999999999999</v>
      </c>
      <c r="FH27">
        <v>0</v>
      </c>
      <c r="FI27">
        <v>20.9497</v>
      </c>
      <c r="FJ27">
        <v>1000</v>
      </c>
      <c r="FK27">
        <v>13.793100000000001</v>
      </c>
      <c r="FL27">
        <v>101.38</v>
      </c>
      <c r="FM27">
        <v>101.98399999999999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2019-08-25T11:56:33Z</dcterms:created>
  <dcterms:modified xsi:type="dcterms:W3CDTF">2019-08-27T22:23:46Z</dcterms:modified>
</cp:coreProperties>
</file>