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01A1A206-BAA4-4263-9D55-B105478ABE3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S27" i="1" s="1"/>
  <c r="BI27" i="1"/>
  <c r="BH27" i="1"/>
  <c r="BG27" i="1"/>
  <c r="BF27" i="1"/>
  <c r="BE27" i="1"/>
  <c r="AZ27" i="1" s="1"/>
  <c r="BB27" i="1"/>
  <c r="AU27" i="1"/>
  <c r="AP27" i="1"/>
  <c r="AO27" i="1"/>
  <c r="AK27" i="1"/>
  <c r="AI27" i="1"/>
  <c r="I27" i="1" s="1"/>
  <c r="AX27" i="1" s="1"/>
  <c r="X27" i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 s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X25" i="1"/>
  <c r="V25" i="1" s="1"/>
  <c r="W25" i="1"/>
  <c r="O25" i="1"/>
  <c r="BU24" i="1"/>
  <c r="BT24" i="1"/>
  <c r="BR24" i="1"/>
  <c r="BS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O24" i="1"/>
  <c r="BU23" i="1"/>
  <c r="BT23" i="1"/>
  <c r="BR23" i="1"/>
  <c r="BS23" i="1" s="1"/>
  <c r="BI23" i="1"/>
  <c r="BH23" i="1"/>
  <c r="BG23" i="1"/>
  <c r="BF23" i="1"/>
  <c r="BE23" i="1"/>
  <c r="BB23" i="1"/>
  <c r="AZ23" i="1"/>
  <c r="AU23" i="1"/>
  <c r="AP23" i="1"/>
  <c r="AO23" i="1"/>
  <c r="AK23" i="1"/>
  <c r="AI23" i="1" s="1"/>
  <c r="X23" i="1"/>
  <c r="W23" i="1"/>
  <c r="V23" i="1" s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/>
  <c r="H22" i="1" s="1"/>
  <c r="X22" i="1"/>
  <c r="W22" i="1"/>
  <c r="V22" i="1" s="1"/>
  <c r="O22" i="1"/>
  <c r="BU21" i="1"/>
  <c r="BT21" i="1"/>
  <c r="BS21" i="1" s="1"/>
  <c r="AW21" i="1" s="1"/>
  <c r="BR21" i="1"/>
  <c r="BI21" i="1"/>
  <c r="BH21" i="1"/>
  <c r="BG21" i="1"/>
  <c r="BF21" i="1"/>
  <c r="BE21" i="1"/>
  <c r="BB21" i="1"/>
  <c r="AZ21" i="1"/>
  <c r="AU21" i="1"/>
  <c r="AP21" i="1"/>
  <c r="AO21" i="1"/>
  <c r="AK21" i="1"/>
  <c r="AI21" i="1" s="1"/>
  <c r="X21" i="1"/>
  <c r="W21" i="1"/>
  <c r="V21" i="1" s="1"/>
  <c r="O21" i="1"/>
  <c r="BU20" i="1"/>
  <c r="BT20" i="1"/>
  <c r="BR20" i="1"/>
  <c r="BS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BU19" i="1"/>
  <c r="BT19" i="1"/>
  <c r="BS19" i="1" s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J19" i="1" s="1"/>
  <c r="X19" i="1"/>
  <c r="V19" i="1" s="1"/>
  <c r="W19" i="1"/>
  <c r="O19" i="1"/>
  <c r="BU18" i="1"/>
  <c r="BT18" i="1"/>
  <c r="BR18" i="1"/>
  <c r="BS18" i="1" s="1"/>
  <c r="AW18" i="1" s="1"/>
  <c r="AY18" i="1" s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X18" i="1"/>
  <c r="W18" i="1"/>
  <c r="O18" i="1"/>
  <c r="BU17" i="1"/>
  <c r="BT17" i="1"/>
  <c r="BR17" i="1"/>
  <c r="BI17" i="1"/>
  <c r="BH17" i="1"/>
  <c r="BG17" i="1"/>
  <c r="BF17" i="1"/>
  <c r="BE17" i="1"/>
  <c r="BB17" i="1"/>
  <c r="AZ17" i="1"/>
  <c r="AU17" i="1"/>
  <c r="AO17" i="1"/>
  <c r="AP17" i="1" s="1"/>
  <c r="AK17" i="1"/>
  <c r="AI17" i="1" s="1"/>
  <c r="X17" i="1"/>
  <c r="W17" i="1"/>
  <c r="V17" i="1" s="1"/>
  <c r="O17" i="1"/>
  <c r="I20" i="1" l="1"/>
  <c r="AX20" i="1" s="1"/>
  <c r="BA20" i="1" s="1"/>
  <c r="J20" i="1"/>
  <c r="M23" i="1"/>
  <c r="J23" i="1"/>
  <c r="AJ23" i="1"/>
  <c r="I22" i="1"/>
  <c r="AX22" i="1" s="1"/>
  <c r="BS26" i="1"/>
  <c r="AJ27" i="1"/>
  <c r="BS25" i="1"/>
  <c r="R25" i="1" s="1"/>
  <c r="M19" i="1"/>
  <c r="J22" i="1"/>
  <c r="V18" i="1"/>
  <c r="M22" i="1"/>
  <c r="BS22" i="1"/>
  <c r="AW22" i="1" s="1"/>
  <c r="AY22" i="1" s="1"/>
  <c r="V24" i="1"/>
  <c r="BS17" i="1"/>
  <c r="AW17" i="1" s="1"/>
  <c r="AY17" i="1" s="1"/>
  <c r="J27" i="1"/>
  <c r="V27" i="1"/>
  <c r="Z22" i="1"/>
  <c r="AW26" i="1"/>
  <c r="AY26" i="1" s="1"/>
  <c r="R26" i="1"/>
  <c r="R24" i="1"/>
  <c r="AW24" i="1"/>
  <c r="AY24" i="1" s="1"/>
  <c r="AJ18" i="1"/>
  <c r="H18" i="1"/>
  <c r="M18" i="1"/>
  <c r="J18" i="1"/>
  <c r="I18" i="1"/>
  <c r="AX18" i="1" s="1"/>
  <c r="BA18" i="1" s="1"/>
  <c r="R20" i="1"/>
  <c r="AW20" i="1"/>
  <c r="R22" i="1"/>
  <c r="AW23" i="1"/>
  <c r="AY23" i="1" s="1"/>
  <c r="R23" i="1"/>
  <c r="BA27" i="1"/>
  <c r="AW19" i="1"/>
  <c r="AY19" i="1" s="1"/>
  <c r="R19" i="1"/>
  <c r="AY20" i="1"/>
  <c r="AY21" i="1"/>
  <c r="R27" i="1"/>
  <c r="AW27" i="1"/>
  <c r="J17" i="1"/>
  <c r="I17" i="1"/>
  <c r="AX17" i="1" s="1"/>
  <c r="H17" i="1"/>
  <c r="AJ17" i="1"/>
  <c r="M17" i="1"/>
  <c r="R17" i="1"/>
  <c r="J24" i="1"/>
  <c r="I24" i="1"/>
  <c r="AX24" i="1" s="1"/>
  <c r="H24" i="1"/>
  <c r="AJ24" i="1"/>
  <c r="M24" i="1"/>
  <c r="H25" i="1"/>
  <c r="AJ25" i="1"/>
  <c r="M25" i="1"/>
  <c r="J25" i="1"/>
  <c r="I25" i="1"/>
  <c r="AX25" i="1" s="1"/>
  <c r="AY27" i="1"/>
  <c r="AJ21" i="1"/>
  <c r="M21" i="1"/>
  <c r="J21" i="1"/>
  <c r="H21" i="1"/>
  <c r="I21" i="1"/>
  <c r="AX21" i="1" s="1"/>
  <c r="BA21" i="1" s="1"/>
  <c r="R18" i="1"/>
  <c r="AJ19" i="1"/>
  <c r="H23" i="1"/>
  <c r="AJ26" i="1"/>
  <c r="H19" i="1"/>
  <c r="M20" i="1"/>
  <c r="R21" i="1"/>
  <c r="I23" i="1"/>
  <c r="AX23" i="1" s="1"/>
  <c r="BA23" i="1" s="1"/>
  <c r="H26" i="1"/>
  <c r="M27" i="1"/>
  <c r="I26" i="1"/>
  <c r="AX26" i="1" s="1"/>
  <c r="AJ20" i="1"/>
  <c r="J26" i="1"/>
  <c r="I19" i="1"/>
  <c r="AX19" i="1" s="1"/>
  <c r="H20" i="1"/>
  <c r="AJ22" i="1"/>
  <c r="H27" i="1"/>
  <c r="BA17" i="1" l="1"/>
  <c r="BA25" i="1"/>
  <c r="AW25" i="1"/>
  <c r="AY25" i="1" s="1"/>
  <c r="BA24" i="1"/>
  <c r="BA19" i="1"/>
  <c r="S26" i="1"/>
  <c r="T26" i="1" s="1"/>
  <c r="P26" i="1" s="1"/>
  <c r="N26" i="1" s="1"/>
  <c r="Q26" i="1" s="1"/>
  <c r="K26" i="1" s="1"/>
  <c r="L26" i="1" s="1"/>
  <c r="BA26" i="1"/>
  <c r="Z23" i="1"/>
  <c r="Z21" i="1"/>
  <c r="Z18" i="1"/>
  <c r="BA22" i="1"/>
  <c r="S25" i="1"/>
  <c r="T25" i="1" s="1"/>
  <c r="Z19" i="1"/>
  <c r="P19" i="1"/>
  <c r="N19" i="1" s="1"/>
  <c r="Q19" i="1" s="1"/>
  <c r="K19" i="1" s="1"/>
  <c r="L19" i="1" s="1"/>
  <c r="Z24" i="1"/>
  <c r="S19" i="1"/>
  <c r="T19" i="1" s="1"/>
  <c r="Z27" i="1"/>
  <c r="Z26" i="1"/>
  <c r="S18" i="1"/>
  <c r="T18" i="1" s="1"/>
  <c r="P18" i="1" s="1"/>
  <c r="N18" i="1" s="1"/>
  <c r="Q18" i="1" s="1"/>
  <c r="K18" i="1" s="1"/>
  <c r="L18" i="1" s="1"/>
  <c r="S23" i="1"/>
  <c r="T23" i="1" s="1"/>
  <c r="P23" i="1" s="1"/>
  <c r="N23" i="1" s="1"/>
  <c r="Q23" i="1" s="1"/>
  <c r="K23" i="1" s="1"/>
  <c r="L23" i="1" s="1"/>
  <c r="Z17" i="1"/>
  <c r="S17" i="1"/>
  <c r="T17" i="1" s="1"/>
  <c r="P17" i="1" s="1"/>
  <c r="N17" i="1" s="1"/>
  <c r="Q17" i="1" s="1"/>
  <c r="K17" i="1" s="1"/>
  <c r="L17" i="1" s="1"/>
  <c r="S27" i="1"/>
  <c r="T27" i="1" s="1"/>
  <c r="P27" i="1" s="1"/>
  <c r="N27" i="1" s="1"/>
  <c r="Q27" i="1" s="1"/>
  <c r="K27" i="1" s="1"/>
  <c r="L27" i="1" s="1"/>
  <c r="S24" i="1"/>
  <c r="T24" i="1" s="1"/>
  <c r="Z20" i="1"/>
  <c r="S21" i="1"/>
  <c r="T21" i="1" s="1"/>
  <c r="P21" i="1" s="1"/>
  <c r="N21" i="1" s="1"/>
  <c r="Q21" i="1" s="1"/>
  <c r="K21" i="1" s="1"/>
  <c r="L21" i="1" s="1"/>
  <c r="P25" i="1"/>
  <c r="N25" i="1" s="1"/>
  <c r="Q25" i="1" s="1"/>
  <c r="K25" i="1" s="1"/>
  <c r="L25" i="1" s="1"/>
  <c r="Z25" i="1"/>
  <c r="S22" i="1"/>
  <c r="T22" i="1" s="1"/>
  <c r="S20" i="1"/>
  <c r="T20" i="1" s="1"/>
  <c r="P20" i="1" s="1"/>
  <c r="N20" i="1" s="1"/>
  <c r="Q20" i="1" s="1"/>
  <c r="K20" i="1" s="1"/>
  <c r="L20" i="1" s="1"/>
  <c r="U20" i="1" l="1"/>
  <c r="Y20" i="1" s="1"/>
  <c r="AB20" i="1"/>
  <c r="AC20" i="1" s="1"/>
  <c r="AA20" i="1"/>
  <c r="AA17" i="1"/>
  <c r="U17" i="1"/>
  <c r="Y17" i="1" s="1"/>
  <c r="AB17" i="1"/>
  <c r="AC17" i="1" s="1"/>
  <c r="U21" i="1"/>
  <c r="Y21" i="1" s="1"/>
  <c r="AB21" i="1"/>
  <c r="AC21" i="1" s="1"/>
  <c r="AA21" i="1"/>
  <c r="U23" i="1"/>
  <c r="Y23" i="1" s="1"/>
  <c r="AB23" i="1"/>
  <c r="AA23" i="1"/>
  <c r="U25" i="1"/>
  <c r="Y25" i="1" s="1"/>
  <c r="AB25" i="1"/>
  <c r="AA25" i="1"/>
  <c r="U22" i="1"/>
  <c r="Y22" i="1" s="1"/>
  <c r="AB22" i="1"/>
  <c r="AC22" i="1" s="1"/>
  <c r="P22" i="1"/>
  <c r="N22" i="1" s="1"/>
  <c r="Q22" i="1" s="1"/>
  <c r="K22" i="1" s="1"/>
  <c r="L22" i="1" s="1"/>
  <c r="AA22" i="1"/>
  <c r="U24" i="1"/>
  <c r="Y24" i="1" s="1"/>
  <c r="AB24" i="1"/>
  <c r="AA24" i="1"/>
  <c r="U19" i="1"/>
  <c r="Y19" i="1" s="1"/>
  <c r="AB19" i="1"/>
  <c r="AC19" i="1" s="1"/>
  <c r="AA19" i="1"/>
  <c r="U27" i="1"/>
  <c r="Y27" i="1" s="1"/>
  <c r="AB27" i="1"/>
  <c r="AA27" i="1"/>
  <c r="P24" i="1"/>
  <c r="N24" i="1" s="1"/>
  <c r="Q24" i="1" s="1"/>
  <c r="K24" i="1" s="1"/>
  <c r="L24" i="1" s="1"/>
  <c r="U26" i="1"/>
  <c r="Y26" i="1" s="1"/>
  <c r="AB26" i="1"/>
  <c r="AA26" i="1"/>
  <c r="AB18" i="1"/>
  <c r="AC18" i="1" s="1"/>
  <c r="U18" i="1"/>
  <c r="Y18" i="1" s="1"/>
  <c r="AA18" i="1"/>
  <c r="AC27" i="1" l="1"/>
  <c r="AC23" i="1"/>
  <c r="AC26" i="1"/>
  <c r="AC25" i="1"/>
  <c r="AC24" i="1"/>
</calcChain>
</file>

<file path=xl/sharedStrings.xml><?xml version="1.0" encoding="utf-8"?>
<sst xmlns="http://schemas.openxmlformats.org/spreadsheetml/2006/main" count="1427" uniqueCount="343">
  <si>
    <t>File opened</t>
  </si>
  <si>
    <t>2019-08-25 11:56:59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</si>
  <si>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</si>
  <si>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</si>
  <si>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</si>
  <si>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</si>
  <si>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</si>
  <si>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</si>
  <si>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</si>
  <si>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</si>
  <si>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</si>
  <si>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</si>
  <si>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</si>
  <si>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</si>
  <si>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</si>
  <si>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</si>
  <si>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</si>
  <si>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</si>
  <si>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</si>
  <si>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</si>
  <si>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</si>
  <si>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</si>
  <si>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</si>
  <si>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11:56:59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</si>
  <si>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</si>
  <si>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</si>
  <si>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</si>
  <si>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</si>
  <si>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</si>
  <si>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</si>
  <si>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</si>
  <si>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</si>
  <si>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</si>
  <si>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</si>
  <si>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</si>
  <si>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</si>
  <si>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</si>
  <si>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</si>
  <si>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</si>
  <si>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</si>
  <si>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</si>
  <si>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</si>
  <si>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</si>
  <si>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</si>
  <si>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</si>
  <si>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</si>
  <si>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</si>
  <si>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</si>
  <si>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</si>
  <si>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</si>
  <si>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</si>
  <si>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</si>
  <si>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</si>
  <si>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</si>
  <si>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</si>
  <si>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</si>
  <si>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</si>
  <si>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</si>
  <si>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</si>
  <si>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</si>
  <si>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</si>
  <si>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</si>
  <si>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</si>
  <si>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</si>
  <si>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</si>
  <si>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</si>
  <si>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</si>
  <si>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</si>
  <si>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</si>
  <si>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</si>
  <si>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</si>
  <si>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</si>
  <si>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</si>
  <si>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</si>
  <si>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</si>
  <si>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</si>
  <si>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</si>
  <si>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</si>
  <si>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</si>
  <si>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</si>
  <si>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</si>
  <si>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</si>
  <si>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</si>
  <si>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</si>
  <si>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</si>
  <si>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</si>
  <si>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</si>
  <si>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</si>
  <si>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</si>
  <si>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</si>
  <si>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</si>
  <si>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</si>
  <si>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</si>
  <si>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</si>
  <si>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</si>
  <si>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</si>
  <si>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</si>
  <si>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</si>
  <si>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</si>
  <si>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</si>
  <si>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</si>
  <si>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</si>
  <si>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</si>
  <si>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</si>
  <si>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</si>
  <si>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</si>
  <si>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</si>
  <si>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</si>
  <si>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</si>
  <si>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</si>
  <si>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</si>
  <si>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</si>
  <si>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</si>
  <si>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</si>
  <si>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</si>
  <si>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</si>
  <si>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</si>
  <si>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</si>
  <si>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</si>
  <si>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</si>
  <si>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</si>
  <si>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</si>
  <si>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</si>
  <si>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</si>
  <si>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</si>
  <si>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</si>
  <si>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</si>
  <si>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</si>
  <si>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</si>
  <si>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</si>
  <si>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</si>
  <si>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</si>
  <si>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</si>
  <si>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</si>
  <si>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</si>
  <si>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</si>
  <si>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</si>
  <si>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</si>
  <si>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</si>
  <si>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</si>
  <si>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</si>
  <si>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</si>
  <si>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</si>
  <si>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</si>
  <si>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</si>
  <si>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</si>
  <si>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</si>
  <si>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</si>
  <si>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</si>
  <si>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</si>
  <si>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</si>
  <si>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</si>
  <si>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</si>
  <si>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</si>
  <si>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</si>
  <si>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</si>
  <si>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</si>
  <si>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</si>
  <si>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</si>
  <si>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</si>
  <si>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</si>
  <si>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</si>
  <si>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</si>
  <si>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</si>
  <si>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</si>
  <si>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</si>
  <si>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</si>
  <si>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</si>
  <si>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</si>
  <si>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</si>
  <si>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</si>
  <si>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</si>
  <si>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</si>
  <si>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</si>
  <si>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</si>
  <si>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</si>
  <si>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</si>
  <si>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</si>
  <si>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</si>
  <si>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</si>
  <si>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</si>
  <si>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</si>
  <si>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</si>
  <si>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</si>
  <si>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</si>
  <si>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</si>
  <si>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</si>
  <si>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</si>
  <si>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</si>
  <si>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</si>
  <si>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</si>
  <si>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</si>
  <si>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</si>
  <si>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</si>
  <si>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</si>
  <si>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</si>
  <si>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</si>
  <si>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</si>
  <si>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</si>
  <si>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</si>
  <si>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</si>
  <si>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</si>
  <si>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</si>
  <si>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</si>
  <si>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</si>
  <si>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</si>
  <si>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</si>
  <si>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</si>
  <si>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</si>
  <si>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</si>
  <si>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</si>
  <si>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</si>
  <si>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</si>
  <si>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</si>
  <si>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</si>
  <si>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</si>
  <si>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</si>
  <si>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</si>
  <si>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</si>
  <si>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</si>
  <si>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</si>
  <si>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</si>
  <si>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</si>
  <si>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</si>
  <si>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</si>
  <si>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</si>
  <si>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</si>
  <si>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</si>
  <si>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</si>
  <si>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</si>
  <si>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</si>
  <si>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</si>
  <si>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</si>
  <si>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</si>
  <si>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</si>
  <si>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</si>
  <si>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</si>
  <si>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</si>
  <si>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</si>
  <si>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</si>
  <si>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</si>
  <si>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</si>
  <si>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</si>
  <si>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</si>
  <si>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</si>
  <si>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</si>
  <si>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</si>
  <si>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</si>
  <si>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</si>
  <si>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</si>
  <si>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</si>
  <si>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</si>
  <si>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</si>
  <si>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</si>
  <si>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</si>
  <si>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</si>
  <si>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</si>
  <si>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</si>
  <si>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</si>
  <si>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</si>
  <si>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</si>
  <si>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</si>
  <si>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</si>
  <si>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</si>
  <si>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</si>
  <si>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</si>
  <si>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</si>
  <si>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</si>
  <si>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</si>
  <si>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</si>
  <si>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</si>
  <si>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</si>
  <si>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</si>
  <si>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</si>
  <si>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</si>
  <si>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</si>
  <si>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12:24:55</t>
  </si>
  <si>
    <t>12:24:55</t>
  </si>
  <si>
    <t>MPF-2094-20190825-12_24_56</t>
  </si>
  <si>
    <t>DARK-2095-20190825-12_25_04</t>
  </si>
  <si>
    <t>0: Broadleaf</t>
  </si>
  <si>
    <t>12:24:01</t>
  </si>
  <si>
    <t>1/2</t>
  </si>
  <si>
    <t>5</t>
  </si>
  <si>
    <t>11111111</t>
  </si>
  <si>
    <t>oooooooo</t>
  </si>
  <si>
    <t>off</t>
  </si>
  <si>
    <t>20190825 12:26:55</t>
  </si>
  <si>
    <t>12:26:55</t>
  </si>
  <si>
    <t>MPF-2096-20190825-12_26_57</t>
  </si>
  <si>
    <t>DARK-2097-20190825-12_27_04</t>
  </si>
  <si>
    <t>12:26:03</t>
  </si>
  <si>
    <t>20190825 12:28:56</t>
  </si>
  <si>
    <t>12:28:56</t>
  </si>
  <si>
    <t>MPF-2098-20190825-12_28_57</t>
  </si>
  <si>
    <t>DARK-2099-20190825-12_29_05</t>
  </si>
  <si>
    <t>12:29:30</t>
  </si>
  <si>
    <t>20190825 12:31:32</t>
  </si>
  <si>
    <t>12:31:32</t>
  </si>
  <si>
    <t>MPF-2100-20190825-12_31_33</t>
  </si>
  <si>
    <t>DARK-2101-20190825-12_31_41</t>
  </si>
  <si>
    <t>12:32:07</t>
  </si>
  <si>
    <t>20190825 12:33:28</t>
  </si>
  <si>
    <t>12:33:28</t>
  </si>
  <si>
    <t>MPF-2102-20190825-12_33_30</t>
  </si>
  <si>
    <t>DARK-2103-20190825-12_33_37</t>
  </si>
  <si>
    <t>12:34:08</t>
  </si>
  <si>
    <t>2/2</t>
  </si>
  <si>
    <t>20190825 12:36:09</t>
  </si>
  <si>
    <t>12:36:09</t>
  </si>
  <si>
    <t>MPF-2104-20190825-12_36_11</t>
  </si>
  <si>
    <t>DARK-2105-20190825-12_36_19</t>
  </si>
  <si>
    <t>12:36:50</t>
  </si>
  <si>
    <t>20190825 12:38:40</t>
  </si>
  <si>
    <t>12:38:40</t>
  </si>
  <si>
    <t>MPF-2106-20190825-12_38_41</t>
  </si>
  <si>
    <t>DARK-2107-20190825-12_38_49</t>
  </si>
  <si>
    <t>12:37:52</t>
  </si>
  <si>
    <t>20190825 12:40:40</t>
  </si>
  <si>
    <t>12:40:40</t>
  </si>
  <si>
    <t>MPF-2108-20190825-12_40_42</t>
  </si>
  <si>
    <t>DARK-2109-20190825-12_40_49</t>
  </si>
  <si>
    <t>12:39:54</t>
  </si>
  <si>
    <t>20190825 12:42:41</t>
  </si>
  <si>
    <t>12:42:41</t>
  </si>
  <si>
    <t>MPF-2110-20190825-12_42_42</t>
  </si>
  <si>
    <t>DARK-2111-20190825-12_42_50</t>
  </si>
  <si>
    <t>12:41:58</t>
  </si>
  <si>
    <t>20190825 12:44:41</t>
  </si>
  <si>
    <t>12:44:41</t>
  </si>
  <si>
    <t>MPF-2112-20190825-12_44_43</t>
  </si>
  <si>
    <t>DARK-2113-20190825-12_44_50</t>
  </si>
  <si>
    <t>12:43:55</t>
  </si>
  <si>
    <t>20190825 12:46:42</t>
  </si>
  <si>
    <t>12:46:42</t>
  </si>
  <si>
    <t>MPF-2114-20190825-12_46_43</t>
  </si>
  <si>
    <t>DARK-2115-20190825-12_46_51</t>
  </si>
  <si>
    <t>12:46:10</t>
  </si>
  <si>
    <t>20190825 12:48:43</t>
  </si>
  <si>
    <t>12:48:43</t>
  </si>
  <si>
    <t>MPF-2116-20190825-12_48_44</t>
  </si>
  <si>
    <t>DARK-2117-20190825-12_48_51</t>
  </si>
  <si>
    <t>12:48:02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</si>
</sst>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34.52516539451652</c:v>
                </c:pt>
                <c:pt idx="1">
                  <c:v>31.377650232424404</c:v>
                </c:pt>
                <c:pt idx="2">
                  <c:v>23.461688914845102</c:v>
                </c:pt>
                <c:pt idx="3">
                  <c:v>14.361534226258939</c:v>
                </c:pt>
                <c:pt idx="4">
                  <c:v>0.31174949773938015</c:v>
                </c:pt>
                <c:pt idx="5">
                  <c:v>35.725182185805899</c:v>
                </c:pt>
                <c:pt idx="6">
                  <c:v>38.567834186797903</c:v>
                </c:pt>
                <c:pt idx="7">
                  <c:v>39.609243767879491</c:v>
                </c:pt>
                <c:pt idx="8">
                  <c:v>39.966871200591108</c:v>
                </c:pt>
                <c:pt idx="9">
                  <c:v>40.216197346119628</c:v>
                </c:pt>
                <c:pt idx="10">
                  <c:v>40.10874596510812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102.82617601608123</c:v>
                </c:pt>
                <c:pt idx="1">
                  <c:v>55.319541575314162</c:v>
                </c:pt>
                <c:pt idx="2">
                  <c:v>37.443361884261442</c:v>
                </c:pt>
                <c:pt idx="3">
                  <c:v>17.337077138900803</c:v>
                </c:pt>
                <c:pt idx="4">
                  <c:v>-5.8805932171411754</c:v>
                </c:pt>
                <c:pt idx="5">
                  <c:v>196.80374247169669</c:v>
                </c:pt>
                <c:pt idx="6">
                  <c:v>254.13798122055414</c:v>
                </c:pt>
                <c:pt idx="7">
                  <c:v>333.77112774748207</c:v>
                </c:pt>
                <c:pt idx="8">
                  <c:v>410.24197059716909</c:v>
                </c:pt>
                <c:pt idx="9">
                  <c:v>485.11440589398967</c:v>
                </c:pt>
                <c:pt idx="10">
                  <c:v>666.47091826178314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9-4F52-9259-B37166F1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15680"/>
        <c:axId val="416214040"/>
      </c:scatterChart>
      <c:valAx>
        <c:axId val="4162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4040"/>
        <c:crosses val="autoZero"/>
        <c:crossBetween val="midCat"/>
      </c:valAx>
      <c:valAx>
        <c:axId val="4162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11</xdr:row>
      <xdr:rowOff>166687</xdr:rowOff>
    </xdr:from>
    <xdr:to>
      <xdr:col>25</xdr:col>
      <xdr:colOff>361950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4557-1248-4D9C-9333-7C6F400D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I33" sqref="I33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1566753895.2</v>
      </c>
      <c r="C17">
        <v>0</v>
      </c>
      <c r="D17" t="s">
        <v>276</v>
      </c>
      <c r="E17" t="s">
        <v>277</v>
      </c>
      <c r="G17">
        <v>1566753895.2</v>
      </c>
      <c r="H17">
        <f t="shared" ref="H17:H27" si="0">CB17*AI17*(BZ17-CA17)/(100*$B$5*(1000-AI17*BZ17))</f>
        <v>3.7347309106724904E-3</v>
      </c>
      <c r="I17">
        <f t="shared" ref="I17:I27" si="1">CB17*AI17*(BY17-BX17*(1000-AI17*CA17)/(1000-AI17*BZ17))/(100*$B$5)</f>
        <v>34.52516539451652</v>
      </c>
      <c r="J17">
        <f t="shared" ref="J17:J27" si="2">BX17 - IF(AI17&gt;1, I17*$B$5*100/(AK17*CH17), 0)</f>
        <v>357.01100000000002</v>
      </c>
      <c r="K17">
        <f t="shared" ref="K17:K27" si="3">((Q17-H17/2)*J17-I17)/(Q17+H17/2)</f>
        <v>102.82617601608123</v>
      </c>
      <c r="L17">
        <f t="shared" ref="L17:L27" si="4">K17*(CC17+CD17)/1000</f>
        <v>10.219502596573543</v>
      </c>
      <c r="M17">
        <f t="shared" ref="M17:M27" si="5">(BX17 - IF(AI17&gt;1, I17*$B$5*100/(AK17*CH17), 0))*(CC17+CD17)/1000</f>
        <v>35.481965612868102</v>
      </c>
      <c r="N17">
        <f t="shared" ref="N17:N27" si="6">2/((1/P17-1/O17)+SIGN(P17)*SQRT((1/P17-1/O17)*(1/P17-1/O17) + 4*$C$5/(($C$5+1)*($C$5+1))*(2*1/P17*1/O17-1/O17*1/O17)))</f>
        <v>0.23371759968005817</v>
      </c>
      <c r="O17">
        <f t="shared" ref="O17:O27" si="7">AF17+AE17*$B$5+AD17*$B$5*$B$5</f>
        <v>2.2447469942906575</v>
      </c>
      <c r="P17">
        <f t="shared" ref="P17:P27" si="8">H17*(1000-(1000*0.61365*EXP(17.502*T17/(240.97+T17))/(CC17+CD17)+BZ17)/2)/(1000*0.61365*EXP(17.502*T17/(240.97+T17))/(CC17+CD17)-BZ17)</f>
        <v>0.22099131404975686</v>
      </c>
      <c r="Q17">
        <f t="shared" ref="Q17:Q27" si="9">1/(($C$5+1)/(N17/1.6)+1/(O17/1.37)) + $C$5/(($C$5+1)/(N17/1.6) + $C$5/(O17/1.37))</f>
        <v>0.13920520075709522</v>
      </c>
      <c r="R17">
        <f t="shared" ref="R17:R27" si="10">(BS17*BU17)</f>
        <v>321.41269108770035</v>
      </c>
      <c r="S17">
        <f t="shared" ref="S17:S27" si="11">(CE17+(R17+2*0.95*0.0000000567*(((CE17+$B$7)+273)^4-(CE17+273)^4)-44100*H17)/(1.84*29.3*O17+8*0.95*0.0000000567*(CE17+273)^3))</f>
        <v>26.787595804354371</v>
      </c>
      <c r="T17">
        <f t="shared" ref="T17:T27" si="12">($C$7*CF17+$D$7*CG17+$E$7*S17)</f>
        <v>26.514099999999999</v>
      </c>
      <c r="U17">
        <f t="shared" ref="U17:U27" si="13">0.61365*EXP(17.502*T17/(240.97+T17))</f>
        <v>3.47828062820615</v>
      </c>
      <c r="V17">
        <f t="shared" ref="V17:V27" si="14">(W17/X17*100)</f>
        <v>55.932918863704998</v>
      </c>
      <c r="W17">
        <f t="shared" ref="W17:W27" si="15">BZ17*(CC17+CD17)/1000</f>
        <v>1.84363383344442</v>
      </c>
      <c r="X17">
        <f t="shared" ref="X17:X27" si="16">0.61365*EXP(17.502*CE17/(240.97+CE17))</f>
        <v>3.2961516596995595</v>
      </c>
      <c r="Y17">
        <f t="shared" ref="Y17:Y27" si="17">(U17-BZ17*(CC17+CD17)/1000)</f>
        <v>1.63464679476173</v>
      </c>
      <c r="Z17">
        <f t="shared" ref="Z17:Z27" si="18">(-H17*44100)</f>
        <v>-164.70163316065683</v>
      </c>
      <c r="AA17">
        <f t="shared" ref="AA17:AA27" si="19">2*29.3*O17*0.92*(CE17-T17)</f>
        <v>-110.04239480017058</v>
      </c>
      <c r="AB17">
        <f t="shared" ref="AB17:AB27" si="20">2*0.95*0.0000000567*(((CE17+$B$7)+273)^4-(T17+273)^4)</f>
        <v>-10.480389824660787</v>
      </c>
      <c r="AC17">
        <f t="shared" ref="AC17:AC27" si="21">R17+AB17+Z17+AA17</f>
        <v>36.188273302212153</v>
      </c>
      <c r="AD17">
        <v>-4.10424777883227E-2</v>
      </c>
      <c r="AE17">
        <v>4.6073776835922398E-2</v>
      </c>
      <c r="AF17">
        <v>3.4458335336547399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52586.870334423802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709.20296153846198</v>
      </c>
      <c r="AT17">
        <v>933.36199999999997</v>
      </c>
      <c r="AU17">
        <f t="shared" ref="AU17:AU27" si="27">1-AS17/AT17</f>
        <v>0.24016302191597472</v>
      </c>
      <c r="AV17">
        <v>0.5</v>
      </c>
      <c r="AW17">
        <f t="shared" ref="AW17:AW27" si="28">BS17</f>
        <v>1681.054200083797</v>
      </c>
      <c r="AX17">
        <f t="shared" ref="AX17:AX27" si="29">I17</f>
        <v>34.52516539451652</v>
      </c>
      <c r="AY17">
        <f t="shared" ref="AY17:AY27" si="30">AU17*AV17*AW17</f>
        <v>201.86352834833315</v>
      </c>
      <c r="AZ17">
        <f t="shared" ref="AZ17:AZ27" si="31">BE17/AT17</f>
        <v>0.40413258735624552</v>
      </c>
      <c r="BA17">
        <f t="shared" ref="BA17:BA27" si="32">(AX17-AQ17)/AW17</f>
        <v>2.11326710303247E-2</v>
      </c>
      <c r="BB17">
        <f t="shared" ref="BB17:BB27" si="33">(AN17-AT17)/AT17</f>
        <v>-1</v>
      </c>
      <c r="BC17" t="s">
        <v>279</v>
      </c>
      <c r="BD17">
        <v>556.16</v>
      </c>
      <c r="BE17">
        <f t="shared" ref="BE17:BE27" si="34">AT17-BD17</f>
        <v>377.202</v>
      </c>
      <c r="BF17">
        <f t="shared" ref="BF17:BF27" si="35">(AT17-AS17)/(AT17-BD17)</f>
        <v>0.59426789481905717</v>
      </c>
      <c r="BG17">
        <f t="shared" ref="BG17:BG27" si="36">(AN17-AT17)/(AN17-BD17)</f>
        <v>1.6782256904487918</v>
      </c>
      <c r="BH17">
        <f t="shared" ref="BH17:BH27" si="37">(AT17-AS17)/(AT17-AM17)</f>
        <v>0.24016302191597472</v>
      </c>
      <c r="BI17" t="e">
        <f t="shared" ref="BI17:BI27" si="38">(AN17-AT17)/(AN17-AM17)</f>
        <v>#DIV/0!</v>
      </c>
      <c r="BJ17">
        <v>2094</v>
      </c>
      <c r="BK17">
        <v>300</v>
      </c>
      <c r="BL17">
        <v>300</v>
      </c>
      <c r="BM17">
        <v>300</v>
      </c>
      <c r="BN17">
        <v>10320.700000000001</v>
      </c>
      <c r="BO17">
        <v>869.39599999999996</v>
      </c>
      <c r="BP17">
        <v>-6.8753499999999997E-3</v>
      </c>
      <c r="BQ17">
        <v>-4.1381800000000003E-2</v>
      </c>
      <c r="BR17">
        <f t="shared" ref="BR17:BR27" si="39">$B$11*CI17+$C$11*CJ17+$F$11*CK17</f>
        <v>1999.83</v>
      </c>
      <c r="BS17">
        <f t="shared" ref="BS17:BS27" si="40">BR17*BT17</f>
        <v>1681.054200083797</v>
      </c>
      <c r="BT17">
        <f t="shared" ref="BT17:BT27" si="41">($B$11*$D$9+$C$11*$D$9+$F$11*((CX17+CP17)/MAX(CX17+CP17+CY17, 0.1)*$I$9+CY17/MAX(CX17+CP17+CY17, 0.1)*$J$9))/($B$11+$C$11+$F$11)</f>
        <v>0.84059855091872659</v>
      </c>
      <c r="BU17">
        <f t="shared" ref="BU17:BU27" si="42">($B$11*$K$9+$C$11*$K$9+$F$11*((CX17+CP17)/MAX(CX17+CP17+CY17, 0.1)*$P$9+CY17/MAX(CX17+CP17+CY17, 0.1)*$Q$9))/($B$11+$C$11+$F$11)</f>
        <v>0.19119710183745331</v>
      </c>
      <c r="BV17" t="s">
        <v>280</v>
      </c>
      <c r="BW17">
        <v>1566753895.2</v>
      </c>
      <c r="BX17">
        <v>357.01100000000002</v>
      </c>
      <c r="BY17">
        <v>400.03199999999998</v>
      </c>
      <c r="BZ17">
        <v>18.5502</v>
      </c>
      <c r="CA17">
        <v>14.1526</v>
      </c>
      <c r="CB17">
        <v>500.10700000000003</v>
      </c>
      <c r="CC17">
        <v>99.286199999999994</v>
      </c>
      <c r="CD17">
        <v>9.9997100000000005E-2</v>
      </c>
      <c r="CE17">
        <v>25.604800000000001</v>
      </c>
      <c r="CF17">
        <v>26.514099999999999</v>
      </c>
      <c r="CG17">
        <v>999.9</v>
      </c>
      <c r="CH17">
        <v>9968.75</v>
      </c>
      <c r="CI17">
        <v>0</v>
      </c>
      <c r="CJ17">
        <v>952.17499999999995</v>
      </c>
      <c r="CK17">
        <v>1999.83</v>
      </c>
      <c r="CL17">
        <v>0.97999899999999995</v>
      </c>
      <c r="CM17">
        <v>2.00007E-2</v>
      </c>
      <c r="CN17">
        <v>0</v>
      </c>
      <c r="CO17">
        <v>711.33799999999997</v>
      </c>
      <c r="CP17">
        <v>4.99986</v>
      </c>
      <c r="CQ17">
        <v>17370.599999999999</v>
      </c>
      <c r="CR17">
        <v>16270.8</v>
      </c>
      <c r="CS17">
        <v>43.311999999999998</v>
      </c>
      <c r="CT17">
        <v>44.686999999999998</v>
      </c>
      <c r="CU17">
        <v>44</v>
      </c>
      <c r="CV17">
        <v>43.375</v>
      </c>
      <c r="CW17">
        <v>26.687000000000001</v>
      </c>
      <c r="CX17">
        <v>1954.93</v>
      </c>
      <c r="CY17">
        <v>39.9</v>
      </c>
      <c r="CZ17">
        <v>0</v>
      </c>
      <c r="DA17">
        <v>1857.2000000476801</v>
      </c>
      <c r="DB17">
        <v>709.20296153846198</v>
      </c>
      <c r="DC17">
        <v>15.8541196695009</v>
      </c>
      <c r="DD17">
        <v>1125.2649571812101</v>
      </c>
      <c r="DE17">
        <v>17232.523076923098</v>
      </c>
      <c r="DF17">
        <v>15</v>
      </c>
      <c r="DG17">
        <v>1566753841.2</v>
      </c>
      <c r="DH17" t="s">
        <v>281</v>
      </c>
      <c r="DI17">
        <v>49</v>
      </c>
      <c r="DJ17">
        <v>-0.23599999999999999</v>
      </c>
      <c r="DK17">
        <v>0.111</v>
      </c>
      <c r="DL17">
        <v>400</v>
      </c>
      <c r="DM17">
        <v>16</v>
      </c>
      <c r="DN17">
        <v>0.06</v>
      </c>
      <c r="DO17">
        <v>0.04</v>
      </c>
      <c r="DP17">
        <v>29.885228994979499</v>
      </c>
      <c r="DQ17">
        <v>16.8370137128008</v>
      </c>
      <c r="DR17">
        <v>3.3504917487152301</v>
      </c>
      <c r="DS17">
        <v>0</v>
      </c>
      <c r="DT17">
        <v>0.19507377830525099</v>
      </c>
      <c r="DU17">
        <v>0.141579456897131</v>
      </c>
      <c r="DV17">
        <v>2.8248459618531001E-2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1.8632599999999999</v>
      </c>
      <c r="EC17">
        <v>1.8689</v>
      </c>
      <c r="ED17">
        <v>1.8669100000000001</v>
      </c>
      <c r="EE17">
        <v>1.8714900000000001</v>
      </c>
      <c r="EF17">
        <v>1.8641099999999999</v>
      </c>
      <c r="EG17">
        <v>1.8656900000000001</v>
      </c>
      <c r="EH17">
        <v>1.86557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-0.23599999999999999</v>
      </c>
      <c r="EW17">
        <v>0.111</v>
      </c>
      <c r="EX17">
        <v>2</v>
      </c>
      <c r="EY17">
        <v>509.35300000000001</v>
      </c>
      <c r="EZ17">
        <v>531.33399999999995</v>
      </c>
      <c r="FA17">
        <v>23.033200000000001</v>
      </c>
      <c r="FB17">
        <v>28.857099999999999</v>
      </c>
      <c r="FC17">
        <v>29.999700000000001</v>
      </c>
      <c r="FD17">
        <v>28.933599999999998</v>
      </c>
      <c r="FE17">
        <v>28.9345</v>
      </c>
      <c r="FF17">
        <v>22.053699999999999</v>
      </c>
      <c r="FG17">
        <v>47.1892</v>
      </c>
      <c r="FH17">
        <v>0</v>
      </c>
      <c r="FI17">
        <v>23.130299999999998</v>
      </c>
      <c r="FJ17">
        <v>400</v>
      </c>
      <c r="FK17">
        <v>13.965</v>
      </c>
      <c r="FL17">
        <v>101.423</v>
      </c>
      <c r="FM17">
        <v>102.06100000000001</v>
      </c>
    </row>
    <row r="18" spans="1:169" x14ac:dyDescent="0.25">
      <c r="A18">
        <v>2</v>
      </c>
      <c r="B18">
        <v>1566754015.8</v>
      </c>
      <c r="C18">
        <v>120.59999990463299</v>
      </c>
      <c r="D18" t="s">
        <v>287</v>
      </c>
      <c r="E18" t="s">
        <v>288</v>
      </c>
      <c r="G18">
        <v>1566754015.8</v>
      </c>
      <c r="H18">
        <f t="shared" si="0"/>
        <v>4.2974374979751692E-3</v>
      </c>
      <c r="I18">
        <f t="shared" si="1"/>
        <v>31.377650232424404</v>
      </c>
      <c r="J18">
        <f t="shared" si="2"/>
        <v>261.05700000000002</v>
      </c>
      <c r="K18">
        <f t="shared" si="3"/>
        <v>55.319541575314162</v>
      </c>
      <c r="L18">
        <f t="shared" si="4"/>
        <v>5.4976963143809883</v>
      </c>
      <c r="M18">
        <f t="shared" si="5"/>
        <v>25.944034709495998</v>
      </c>
      <c r="N18">
        <f t="shared" si="6"/>
        <v>0.26305324769169158</v>
      </c>
      <c r="O18">
        <f t="shared" si="7"/>
        <v>2.2599479752182052</v>
      </c>
      <c r="P18">
        <f t="shared" si="8"/>
        <v>0.24714979210255827</v>
      </c>
      <c r="Q18">
        <f t="shared" si="9"/>
        <v>0.15581729590959431</v>
      </c>
      <c r="R18">
        <f t="shared" si="10"/>
        <v>321.44461094439367</v>
      </c>
      <c r="S18">
        <f t="shared" si="11"/>
        <v>27.515727758770534</v>
      </c>
      <c r="T18">
        <f t="shared" si="12"/>
        <v>27.1662</v>
      </c>
      <c r="U18">
        <f t="shared" si="13"/>
        <v>3.6142462843675234</v>
      </c>
      <c r="V18">
        <f t="shared" si="14"/>
        <v>55.573344140398717</v>
      </c>
      <c r="W18">
        <f t="shared" si="15"/>
        <v>1.9344558085927996</v>
      </c>
      <c r="X18">
        <f t="shared" si="16"/>
        <v>3.480905888451939</v>
      </c>
      <c r="Y18">
        <f t="shared" si="17"/>
        <v>1.6797904757747237</v>
      </c>
      <c r="Z18">
        <f t="shared" si="18"/>
        <v>-189.51699366070497</v>
      </c>
      <c r="AA18">
        <f t="shared" si="19"/>
        <v>-77.891234932908745</v>
      </c>
      <c r="AB18">
        <f t="shared" si="20"/>
        <v>-7.4267536432263084</v>
      </c>
      <c r="AC18">
        <f t="shared" si="21"/>
        <v>46.609628707553625</v>
      </c>
      <c r="AD18">
        <v>-4.1452098636633503E-2</v>
      </c>
      <c r="AE18">
        <v>4.6533612122908498E-2</v>
      </c>
      <c r="AF18">
        <v>3.47302185339956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52926.359095689731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706.62184615384604</v>
      </c>
      <c r="AT18">
        <v>915.06899999999996</v>
      </c>
      <c r="AU18">
        <f t="shared" si="27"/>
        <v>0.22779391919751835</v>
      </c>
      <c r="AV18">
        <v>0.5</v>
      </c>
      <c r="AW18">
        <f t="shared" si="28"/>
        <v>1681.2222000837885</v>
      </c>
      <c r="AX18">
        <f t="shared" si="29"/>
        <v>31.377650232424404</v>
      </c>
      <c r="AY18">
        <f t="shared" si="30"/>
        <v>191.48609699948028</v>
      </c>
      <c r="AZ18">
        <f t="shared" si="31"/>
        <v>0.38878926070055919</v>
      </c>
      <c r="BA18">
        <f t="shared" si="32"/>
        <v>1.9258400365407241E-2</v>
      </c>
      <c r="BB18">
        <f t="shared" si="33"/>
        <v>-1</v>
      </c>
      <c r="BC18" t="s">
        <v>290</v>
      </c>
      <c r="BD18">
        <v>559.29999999999995</v>
      </c>
      <c r="BE18">
        <f t="shared" si="34"/>
        <v>355.76900000000001</v>
      </c>
      <c r="BF18">
        <f t="shared" si="35"/>
        <v>0.58590589356057987</v>
      </c>
      <c r="BG18">
        <f t="shared" si="36"/>
        <v>1.6360969068478455</v>
      </c>
      <c r="BH18">
        <f t="shared" si="37"/>
        <v>0.22779391919751837</v>
      </c>
      <c r="BI18" t="e">
        <f t="shared" si="38"/>
        <v>#DIV/0!</v>
      </c>
      <c r="BJ18">
        <v>2096</v>
      </c>
      <c r="BK18">
        <v>300</v>
      </c>
      <c r="BL18">
        <v>300</v>
      </c>
      <c r="BM18">
        <v>300</v>
      </c>
      <c r="BN18">
        <v>10321.4</v>
      </c>
      <c r="BO18">
        <v>854.04</v>
      </c>
      <c r="BP18">
        <v>-6.8754899999999997E-3</v>
      </c>
      <c r="BQ18">
        <v>-0.540466</v>
      </c>
      <c r="BR18">
        <f t="shared" si="39"/>
        <v>2000.03</v>
      </c>
      <c r="BS18">
        <f t="shared" si="40"/>
        <v>1681.2222000837885</v>
      </c>
      <c r="BT18">
        <f t="shared" si="41"/>
        <v>0.84059849106452833</v>
      </c>
      <c r="BU18">
        <f t="shared" si="42"/>
        <v>0.19119698212905681</v>
      </c>
      <c r="BV18" t="s">
        <v>280</v>
      </c>
      <c r="BW18">
        <v>1566754015.8</v>
      </c>
      <c r="BX18">
        <v>261.05700000000002</v>
      </c>
      <c r="BY18">
        <v>300.053</v>
      </c>
      <c r="BZ18">
        <v>19.4651</v>
      </c>
      <c r="CA18">
        <v>14.409000000000001</v>
      </c>
      <c r="CB18">
        <v>500.04399999999998</v>
      </c>
      <c r="CC18">
        <v>99.280699999999996</v>
      </c>
      <c r="CD18">
        <v>0.10002800000000001</v>
      </c>
      <c r="CE18">
        <v>26.526900000000001</v>
      </c>
      <c r="CF18">
        <v>27.1662</v>
      </c>
      <c r="CG18">
        <v>999.9</v>
      </c>
      <c r="CH18">
        <v>10068.799999999999</v>
      </c>
      <c r="CI18">
        <v>0</v>
      </c>
      <c r="CJ18">
        <v>1284.77</v>
      </c>
      <c r="CK18">
        <v>2000.03</v>
      </c>
      <c r="CL18">
        <v>0.97999899999999995</v>
      </c>
      <c r="CM18">
        <v>2.00007E-2</v>
      </c>
      <c r="CN18">
        <v>0</v>
      </c>
      <c r="CO18">
        <v>706.548</v>
      </c>
      <c r="CP18">
        <v>4.99986</v>
      </c>
      <c r="CQ18">
        <v>17954.3</v>
      </c>
      <c r="CR18">
        <v>16272.4</v>
      </c>
      <c r="CS18">
        <v>43.25</v>
      </c>
      <c r="CT18">
        <v>44.625</v>
      </c>
      <c r="CU18">
        <v>44</v>
      </c>
      <c r="CV18">
        <v>43.25</v>
      </c>
      <c r="CW18">
        <v>26.687000000000001</v>
      </c>
      <c r="CX18">
        <v>1955.13</v>
      </c>
      <c r="CY18">
        <v>39.9</v>
      </c>
      <c r="CZ18">
        <v>0</v>
      </c>
      <c r="DA18">
        <v>119.799999952316</v>
      </c>
      <c r="DB18">
        <v>706.62184615384604</v>
      </c>
      <c r="DC18">
        <v>1.3151453000406801</v>
      </c>
      <c r="DD18">
        <v>-352.98119803740798</v>
      </c>
      <c r="DE18">
        <v>17970.103846153801</v>
      </c>
      <c r="DF18">
        <v>15</v>
      </c>
      <c r="DG18">
        <v>1566753963.8</v>
      </c>
      <c r="DH18" t="s">
        <v>291</v>
      </c>
      <c r="DI18">
        <v>50</v>
      </c>
      <c r="DJ18">
        <v>-0.29099999999999998</v>
      </c>
      <c r="DK18">
        <v>7.0000000000000007E-2</v>
      </c>
      <c r="DL18">
        <v>300</v>
      </c>
      <c r="DM18">
        <v>14</v>
      </c>
      <c r="DN18">
        <v>0.06</v>
      </c>
      <c r="DO18">
        <v>0.02</v>
      </c>
      <c r="DP18">
        <v>30.992163156513801</v>
      </c>
      <c r="DQ18">
        <v>0.83173348599392405</v>
      </c>
      <c r="DR18">
        <v>0.16994963921584</v>
      </c>
      <c r="DS18">
        <v>0</v>
      </c>
      <c r="DT18">
        <v>0.25537380819943001</v>
      </c>
      <c r="DU18">
        <v>2.63958207984668E-2</v>
      </c>
      <c r="DV18">
        <v>6.30538691715808E-3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1.8632500000000001</v>
      </c>
      <c r="EC18">
        <v>1.8689100000000001</v>
      </c>
      <c r="ED18">
        <v>1.8669100000000001</v>
      </c>
      <c r="EE18">
        <v>1.8714900000000001</v>
      </c>
      <c r="EF18">
        <v>1.86405</v>
      </c>
      <c r="EG18">
        <v>1.8656600000000001</v>
      </c>
      <c r="EH18">
        <v>1.86555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-0.29099999999999998</v>
      </c>
      <c r="EW18">
        <v>7.0000000000000007E-2</v>
      </c>
      <c r="EX18">
        <v>2</v>
      </c>
      <c r="EY18">
        <v>509.44600000000003</v>
      </c>
      <c r="EZ18">
        <v>531.64099999999996</v>
      </c>
      <c r="FA18">
        <v>22.073899999999998</v>
      </c>
      <c r="FB18">
        <v>28.749300000000002</v>
      </c>
      <c r="FC18">
        <v>30.000299999999999</v>
      </c>
      <c r="FD18">
        <v>28.8461</v>
      </c>
      <c r="FE18">
        <v>28.853000000000002</v>
      </c>
      <c r="FF18">
        <v>17.610800000000001</v>
      </c>
      <c r="FG18">
        <v>45.471200000000003</v>
      </c>
      <c r="FH18">
        <v>0</v>
      </c>
      <c r="FI18">
        <v>21.912700000000001</v>
      </c>
      <c r="FJ18">
        <v>300</v>
      </c>
      <c r="FK18">
        <v>14.2813</v>
      </c>
      <c r="FL18">
        <v>101.43300000000001</v>
      </c>
      <c r="FM18">
        <v>102.077</v>
      </c>
    </row>
    <row r="19" spans="1:169" x14ac:dyDescent="0.25">
      <c r="A19">
        <v>3</v>
      </c>
      <c r="B19">
        <v>1566754136.3</v>
      </c>
      <c r="C19">
        <v>241.09999990463299</v>
      </c>
      <c r="D19" t="s">
        <v>292</v>
      </c>
      <c r="E19" t="s">
        <v>293</v>
      </c>
      <c r="G19">
        <v>1566754136.3</v>
      </c>
      <c r="H19">
        <f t="shared" si="0"/>
        <v>4.8665058825708386E-3</v>
      </c>
      <c r="I19">
        <f t="shared" si="1"/>
        <v>23.461688914845102</v>
      </c>
      <c r="J19">
        <f t="shared" si="2"/>
        <v>170.87</v>
      </c>
      <c r="K19">
        <f t="shared" si="3"/>
        <v>37.443361884261442</v>
      </c>
      <c r="L19">
        <f t="shared" si="4"/>
        <v>3.7211473459160924</v>
      </c>
      <c r="M19">
        <f t="shared" si="5"/>
        <v>16.981179440085</v>
      </c>
      <c r="N19">
        <f t="shared" si="6"/>
        <v>0.30589073217197194</v>
      </c>
      <c r="O19">
        <f t="shared" si="7"/>
        <v>2.2533609729153805</v>
      </c>
      <c r="P19">
        <f t="shared" si="8"/>
        <v>0.2845530105154308</v>
      </c>
      <c r="Q19">
        <f t="shared" si="9"/>
        <v>0.17963855159543121</v>
      </c>
      <c r="R19">
        <f t="shared" si="10"/>
        <v>321.47812679395258</v>
      </c>
      <c r="S19">
        <f t="shared" si="11"/>
        <v>27.060905363770988</v>
      </c>
      <c r="T19">
        <f t="shared" si="12"/>
        <v>26.8902</v>
      </c>
      <c r="U19">
        <f t="shared" si="13"/>
        <v>3.5561431790410638</v>
      </c>
      <c r="V19">
        <f t="shared" si="14"/>
        <v>55.550787471482636</v>
      </c>
      <c r="W19">
        <f t="shared" si="15"/>
        <v>1.9031900091727501</v>
      </c>
      <c r="X19">
        <f t="shared" si="16"/>
        <v>3.4260360578142395</v>
      </c>
      <c r="Y19">
        <f t="shared" si="17"/>
        <v>1.6529531698683138</v>
      </c>
      <c r="Z19">
        <f t="shared" si="18"/>
        <v>-214.61290942137398</v>
      </c>
      <c r="AA19">
        <f t="shared" si="19"/>
        <v>-76.850270277849546</v>
      </c>
      <c r="AB19">
        <f t="shared" si="20"/>
        <v>-7.3288906659722475</v>
      </c>
      <c r="AC19">
        <f t="shared" si="21"/>
        <v>22.686056428756785</v>
      </c>
      <c r="AD19">
        <v>-4.1274290748106401E-2</v>
      </c>
      <c r="AE19">
        <v>4.6334007191210197E-2</v>
      </c>
      <c r="AF19">
        <v>3.4612313966999499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52756.283905169861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709.49265384615398</v>
      </c>
      <c r="AT19">
        <v>860.93100000000004</v>
      </c>
      <c r="AU19">
        <f t="shared" si="27"/>
        <v>0.17590067746874727</v>
      </c>
      <c r="AV19">
        <v>0.5</v>
      </c>
      <c r="AW19">
        <f t="shared" si="28"/>
        <v>1681.3986000837799</v>
      </c>
      <c r="AX19">
        <f t="shared" si="29"/>
        <v>23.461688914845102</v>
      </c>
      <c r="AY19">
        <f t="shared" si="30"/>
        <v>147.87957642487007</v>
      </c>
      <c r="AZ19">
        <f t="shared" si="31"/>
        <v>0.33567266133987506</v>
      </c>
      <c r="BA19">
        <f t="shared" si="32"/>
        <v>1.4548417557636979E-2</v>
      </c>
      <c r="BB19">
        <f t="shared" si="33"/>
        <v>-1</v>
      </c>
      <c r="BC19" t="s">
        <v>295</v>
      </c>
      <c r="BD19">
        <v>571.94000000000005</v>
      </c>
      <c r="BE19">
        <f t="shared" si="34"/>
        <v>288.99099999999999</v>
      </c>
      <c r="BF19">
        <f t="shared" si="35"/>
        <v>0.52402443727952108</v>
      </c>
      <c r="BG19">
        <f t="shared" si="36"/>
        <v>1.5052820225897821</v>
      </c>
      <c r="BH19">
        <f t="shared" si="37"/>
        <v>0.17590067746874727</v>
      </c>
      <c r="BI19" t="e">
        <f t="shared" si="38"/>
        <v>#DIV/0!</v>
      </c>
      <c r="BJ19">
        <v>2098</v>
      </c>
      <c r="BK19">
        <v>300</v>
      </c>
      <c r="BL19">
        <v>300</v>
      </c>
      <c r="BM19">
        <v>300</v>
      </c>
      <c r="BN19">
        <v>10320.9</v>
      </c>
      <c r="BO19">
        <v>822.41899999999998</v>
      </c>
      <c r="BP19">
        <v>-6.8754699999999998E-3</v>
      </c>
      <c r="BQ19">
        <v>2.2729499999999998</v>
      </c>
      <c r="BR19">
        <f t="shared" si="39"/>
        <v>2000.24</v>
      </c>
      <c r="BS19">
        <f t="shared" si="40"/>
        <v>1681.3986000837799</v>
      </c>
      <c r="BT19">
        <f t="shared" si="41"/>
        <v>0.84059842823050224</v>
      </c>
      <c r="BU19">
        <f t="shared" si="42"/>
        <v>0.19119685646100462</v>
      </c>
      <c r="BV19" t="s">
        <v>280</v>
      </c>
      <c r="BW19">
        <v>1566754136.3</v>
      </c>
      <c r="BX19">
        <v>170.87</v>
      </c>
      <c r="BY19">
        <v>200.02099999999999</v>
      </c>
      <c r="BZ19">
        <v>19.150500000000001</v>
      </c>
      <c r="CA19">
        <v>13.422700000000001</v>
      </c>
      <c r="CB19">
        <v>500.01499999999999</v>
      </c>
      <c r="CC19">
        <v>99.280799999999999</v>
      </c>
      <c r="CD19">
        <v>9.9895499999999998E-2</v>
      </c>
      <c r="CE19">
        <v>26.2576</v>
      </c>
      <c r="CF19">
        <v>26.8902</v>
      </c>
      <c r="CG19">
        <v>999.9</v>
      </c>
      <c r="CH19">
        <v>10025.6</v>
      </c>
      <c r="CI19">
        <v>0</v>
      </c>
      <c r="CJ19">
        <v>1040.6500000000001</v>
      </c>
      <c r="CK19">
        <v>2000.24</v>
      </c>
      <c r="CL19">
        <v>0.98000200000000004</v>
      </c>
      <c r="CM19">
        <v>1.9997600000000001E-2</v>
      </c>
      <c r="CN19">
        <v>0</v>
      </c>
      <c r="CO19">
        <v>709.87400000000002</v>
      </c>
      <c r="CP19">
        <v>4.99986</v>
      </c>
      <c r="CQ19">
        <v>17356.599999999999</v>
      </c>
      <c r="CR19">
        <v>16274.1</v>
      </c>
      <c r="CS19">
        <v>43.25</v>
      </c>
      <c r="CT19">
        <v>44.625</v>
      </c>
      <c r="CU19">
        <v>43.936999999999998</v>
      </c>
      <c r="CV19">
        <v>43.25</v>
      </c>
      <c r="CW19">
        <v>26.687000000000001</v>
      </c>
      <c r="CX19">
        <v>1955.34</v>
      </c>
      <c r="CY19">
        <v>39.9</v>
      </c>
      <c r="CZ19">
        <v>0</v>
      </c>
      <c r="DA19">
        <v>120</v>
      </c>
      <c r="DB19">
        <v>709.49265384615398</v>
      </c>
      <c r="DC19">
        <v>-3.2502221978912602</v>
      </c>
      <c r="DD19">
        <v>369.87692338270801</v>
      </c>
      <c r="DE19">
        <v>17258.95</v>
      </c>
      <c r="DF19">
        <v>15</v>
      </c>
      <c r="DG19">
        <v>1566754170.8</v>
      </c>
      <c r="DH19" t="s">
        <v>296</v>
      </c>
      <c r="DI19">
        <v>51</v>
      </c>
      <c r="DJ19">
        <v>-0.22700000000000001</v>
      </c>
      <c r="DK19">
        <v>6.0999999999999999E-2</v>
      </c>
      <c r="DL19">
        <v>200</v>
      </c>
      <c r="DM19">
        <v>13</v>
      </c>
      <c r="DN19">
        <v>0.08</v>
      </c>
      <c r="DO19">
        <v>0.02</v>
      </c>
      <c r="DP19">
        <v>22.925886113250101</v>
      </c>
      <c r="DQ19">
        <v>1.5248076006447</v>
      </c>
      <c r="DR19">
        <v>0.30363535913005701</v>
      </c>
      <c r="DS19">
        <v>0</v>
      </c>
      <c r="DT19">
        <v>0.29560840946591499</v>
      </c>
      <c r="DU19">
        <v>3.4621168512599998E-2</v>
      </c>
      <c r="DV19">
        <v>6.92722256309042E-3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1.8632500000000001</v>
      </c>
      <c r="EC19">
        <v>1.8689</v>
      </c>
      <c r="ED19">
        <v>1.8669100000000001</v>
      </c>
      <c r="EE19">
        <v>1.8714999999999999</v>
      </c>
      <c r="EF19">
        <v>1.86408</v>
      </c>
      <c r="EG19">
        <v>1.8656600000000001</v>
      </c>
      <c r="EH19">
        <v>1.86555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-0.22700000000000001</v>
      </c>
      <c r="EW19">
        <v>6.0999999999999999E-2</v>
      </c>
      <c r="EX19">
        <v>2</v>
      </c>
      <c r="EY19">
        <v>509.63</v>
      </c>
      <c r="EZ19">
        <v>530.87400000000002</v>
      </c>
      <c r="FA19">
        <v>22.269500000000001</v>
      </c>
      <c r="FB19">
        <v>28.7394</v>
      </c>
      <c r="FC19">
        <v>30</v>
      </c>
      <c r="FD19">
        <v>28.798400000000001</v>
      </c>
      <c r="FE19">
        <v>28.802600000000002</v>
      </c>
      <c r="FF19">
        <v>12.9594</v>
      </c>
      <c r="FG19">
        <v>49.552100000000003</v>
      </c>
      <c r="FH19">
        <v>0</v>
      </c>
      <c r="FI19">
        <v>22.3323</v>
      </c>
      <c r="FJ19">
        <v>200</v>
      </c>
      <c r="FK19">
        <v>13.302099999999999</v>
      </c>
      <c r="FL19">
        <v>101.438</v>
      </c>
      <c r="FM19">
        <v>102.084</v>
      </c>
    </row>
    <row r="20" spans="1:169" x14ac:dyDescent="0.25">
      <c r="A20">
        <v>4</v>
      </c>
      <c r="B20">
        <v>1566754292.3</v>
      </c>
      <c r="C20">
        <v>397.09999990463302</v>
      </c>
      <c r="D20" t="s">
        <v>297</v>
      </c>
      <c r="E20" t="s">
        <v>298</v>
      </c>
      <c r="G20">
        <v>1566754292.3</v>
      </c>
      <c r="H20">
        <f t="shared" si="0"/>
        <v>6.0096224495540182E-3</v>
      </c>
      <c r="I20">
        <f t="shared" si="1"/>
        <v>14.361534226258939</v>
      </c>
      <c r="J20">
        <f t="shared" si="2"/>
        <v>82.146000000000001</v>
      </c>
      <c r="K20">
        <f t="shared" si="3"/>
        <v>17.337077138900803</v>
      </c>
      <c r="L20">
        <f t="shared" si="4"/>
        <v>1.7228580479233084</v>
      </c>
      <c r="M20">
        <f t="shared" si="5"/>
        <v>8.1631924499634003</v>
      </c>
      <c r="N20">
        <f t="shared" si="6"/>
        <v>0.39170368218219359</v>
      </c>
      <c r="O20">
        <f t="shared" si="7"/>
        <v>2.2515482273547631</v>
      </c>
      <c r="P20">
        <f t="shared" si="8"/>
        <v>0.3574079636660954</v>
      </c>
      <c r="Q20">
        <f t="shared" si="9"/>
        <v>0.22621055012042235</v>
      </c>
      <c r="R20">
        <f t="shared" si="10"/>
        <v>321.4398229658878</v>
      </c>
      <c r="S20">
        <f t="shared" si="11"/>
        <v>27.001868258987503</v>
      </c>
      <c r="T20">
        <f t="shared" si="12"/>
        <v>26.886099999999999</v>
      </c>
      <c r="U20">
        <f t="shared" si="13"/>
        <v>3.5552862365256837</v>
      </c>
      <c r="V20">
        <f t="shared" si="14"/>
        <v>55.293758652634416</v>
      </c>
      <c r="W20">
        <f t="shared" si="15"/>
        <v>1.9304828209525602</v>
      </c>
      <c r="X20">
        <f t="shared" si="16"/>
        <v>3.4913213859817507</v>
      </c>
      <c r="Y20">
        <f t="shared" si="17"/>
        <v>1.6248034155731235</v>
      </c>
      <c r="Z20">
        <f t="shared" si="18"/>
        <v>-265.02435002533218</v>
      </c>
      <c r="AA20">
        <f t="shared" si="19"/>
        <v>-37.447416888226613</v>
      </c>
      <c r="AB20">
        <f t="shared" si="20"/>
        <v>-3.5797328514578761</v>
      </c>
      <c r="AC20">
        <f t="shared" si="21"/>
        <v>15.388323200871113</v>
      </c>
      <c r="AD20">
        <v>-4.1225440810320001E-2</v>
      </c>
      <c r="AE20">
        <v>4.6279168856555399E-2</v>
      </c>
      <c r="AF20">
        <v>3.4579890833869502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52639.991661592438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723.70065384615395</v>
      </c>
      <c r="AT20">
        <v>823.721</v>
      </c>
      <c r="AU20">
        <f t="shared" si="27"/>
        <v>0.1214250288068971</v>
      </c>
      <c r="AV20">
        <v>0.5</v>
      </c>
      <c r="AW20">
        <f t="shared" si="28"/>
        <v>1681.1970000837898</v>
      </c>
      <c r="AX20">
        <f t="shared" si="29"/>
        <v>14.361534226258939</v>
      </c>
      <c r="AY20">
        <f t="shared" si="30"/>
        <v>102.06969708262157</v>
      </c>
      <c r="AZ20">
        <f t="shared" si="31"/>
        <v>0.28631174875959214</v>
      </c>
      <c r="BA20">
        <f t="shared" si="32"/>
        <v>9.1372600745143664E-3</v>
      </c>
      <c r="BB20">
        <f t="shared" si="33"/>
        <v>-1</v>
      </c>
      <c r="BC20" t="s">
        <v>300</v>
      </c>
      <c r="BD20">
        <v>587.88</v>
      </c>
      <c r="BE20">
        <f t="shared" si="34"/>
        <v>235.84100000000001</v>
      </c>
      <c r="BF20">
        <f t="shared" si="35"/>
        <v>0.42410075497409716</v>
      </c>
      <c r="BG20">
        <f t="shared" si="36"/>
        <v>1.4011720078927672</v>
      </c>
      <c r="BH20">
        <f t="shared" si="37"/>
        <v>0.12142502880689705</v>
      </c>
      <c r="BI20" t="e">
        <f t="shared" si="38"/>
        <v>#DIV/0!</v>
      </c>
      <c r="BJ20">
        <v>2100</v>
      </c>
      <c r="BK20">
        <v>300</v>
      </c>
      <c r="BL20">
        <v>300</v>
      </c>
      <c r="BM20">
        <v>300</v>
      </c>
      <c r="BN20">
        <v>10320.9</v>
      </c>
      <c r="BO20">
        <v>800.56500000000005</v>
      </c>
      <c r="BP20">
        <v>-6.8752500000000003E-3</v>
      </c>
      <c r="BQ20">
        <v>0.87853999999999999</v>
      </c>
      <c r="BR20">
        <f t="shared" si="39"/>
        <v>2000</v>
      </c>
      <c r="BS20">
        <f t="shared" si="40"/>
        <v>1681.1970000837898</v>
      </c>
      <c r="BT20">
        <f t="shared" si="41"/>
        <v>0.84059850004189496</v>
      </c>
      <c r="BU20">
        <f t="shared" si="42"/>
        <v>0.19119700008378998</v>
      </c>
      <c r="BV20" t="s">
        <v>280</v>
      </c>
      <c r="BW20">
        <v>1566754292.3</v>
      </c>
      <c r="BX20">
        <v>82.146000000000001</v>
      </c>
      <c r="BY20">
        <v>99.971100000000007</v>
      </c>
      <c r="BZ20">
        <v>19.426400000000001</v>
      </c>
      <c r="CA20">
        <v>12.355399999999999</v>
      </c>
      <c r="CB20">
        <v>500.03199999999998</v>
      </c>
      <c r="CC20">
        <v>99.274199999999993</v>
      </c>
      <c r="CD20">
        <v>9.9992899999999996E-2</v>
      </c>
      <c r="CE20">
        <v>26.5776</v>
      </c>
      <c r="CF20">
        <v>26.886099999999999</v>
      </c>
      <c r="CG20">
        <v>999.9</v>
      </c>
      <c r="CH20">
        <v>10014.4</v>
      </c>
      <c r="CI20">
        <v>0</v>
      </c>
      <c r="CJ20">
        <v>1091.72</v>
      </c>
      <c r="CK20">
        <v>2000</v>
      </c>
      <c r="CL20">
        <v>0.97999899999999995</v>
      </c>
      <c r="CM20">
        <v>2.00007E-2</v>
      </c>
      <c r="CN20">
        <v>0</v>
      </c>
      <c r="CO20">
        <v>722.54600000000005</v>
      </c>
      <c r="CP20">
        <v>4.99986</v>
      </c>
      <c r="CQ20">
        <v>17935.3</v>
      </c>
      <c r="CR20">
        <v>16272.1</v>
      </c>
      <c r="CS20">
        <v>43.375</v>
      </c>
      <c r="CT20">
        <v>44.875</v>
      </c>
      <c r="CU20">
        <v>44.125</v>
      </c>
      <c r="CV20">
        <v>43.5</v>
      </c>
      <c r="CW20">
        <v>26.687000000000001</v>
      </c>
      <c r="CX20">
        <v>1955.1</v>
      </c>
      <c r="CY20">
        <v>39.9</v>
      </c>
      <c r="CZ20">
        <v>0</v>
      </c>
      <c r="DA20">
        <v>155.60000014305101</v>
      </c>
      <c r="DB20">
        <v>723.70065384615395</v>
      </c>
      <c r="DC20">
        <v>-4.6377777805112101</v>
      </c>
      <c r="DD20">
        <v>735.28547048662404</v>
      </c>
      <c r="DE20">
        <v>17801.4038461538</v>
      </c>
      <c r="DF20">
        <v>15</v>
      </c>
      <c r="DG20">
        <v>1566754327.3</v>
      </c>
      <c r="DH20" t="s">
        <v>301</v>
      </c>
      <c r="DI20">
        <v>52</v>
      </c>
      <c r="DJ20">
        <v>-0.20599999999999999</v>
      </c>
      <c r="DK20">
        <v>4.2999999999999997E-2</v>
      </c>
      <c r="DL20">
        <v>100</v>
      </c>
      <c r="DM20">
        <v>12</v>
      </c>
      <c r="DN20">
        <v>0.08</v>
      </c>
      <c r="DO20">
        <v>0.01</v>
      </c>
      <c r="DP20">
        <v>14.0295087377974</v>
      </c>
      <c r="DQ20">
        <v>1.1159141443485501</v>
      </c>
      <c r="DR20">
        <v>0.22144167690991301</v>
      </c>
      <c r="DS20">
        <v>0</v>
      </c>
      <c r="DT20">
        <v>0.37731121442549398</v>
      </c>
      <c r="DU20">
        <v>5.0639972483186697E-2</v>
      </c>
      <c r="DV20">
        <v>1.0021880511657E-2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1.86327</v>
      </c>
      <c r="EC20">
        <v>1.8689100000000001</v>
      </c>
      <c r="ED20">
        <v>1.8669100000000001</v>
      </c>
      <c r="EE20">
        <v>1.8714999999999999</v>
      </c>
      <c r="EF20">
        <v>1.86405</v>
      </c>
      <c r="EG20">
        <v>1.86568</v>
      </c>
      <c r="EH20">
        <v>1.86555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-0.20599999999999999</v>
      </c>
      <c r="EW20">
        <v>4.2999999999999997E-2</v>
      </c>
      <c r="EX20">
        <v>2</v>
      </c>
      <c r="EY20">
        <v>510.44900000000001</v>
      </c>
      <c r="EZ20">
        <v>528.64300000000003</v>
      </c>
      <c r="FA20">
        <v>22.864999999999998</v>
      </c>
      <c r="FB20">
        <v>28.8096</v>
      </c>
      <c r="FC20">
        <v>30.0002</v>
      </c>
      <c r="FD20">
        <v>28.8186</v>
      </c>
      <c r="FE20">
        <v>28.818000000000001</v>
      </c>
      <c r="FF20">
        <v>8.1280599999999996</v>
      </c>
      <c r="FG20">
        <v>53.431899999999999</v>
      </c>
      <c r="FH20">
        <v>0</v>
      </c>
      <c r="FI20">
        <v>22.9284</v>
      </c>
      <c r="FJ20">
        <v>100</v>
      </c>
      <c r="FK20">
        <v>12.2348</v>
      </c>
      <c r="FL20">
        <v>101.426</v>
      </c>
      <c r="FM20">
        <v>102.071</v>
      </c>
    </row>
    <row r="21" spans="1:169" x14ac:dyDescent="0.25">
      <c r="A21">
        <v>5</v>
      </c>
      <c r="B21">
        <v>1566754408.8</v>
      </c>
      <c r="C21">
        <v>513.59999990463302</v>
      </c>
      <c r="D21" t="s">
        <v>302</v>
      </c>
      <c r="E21" t="s">
        <v>303</v>
      </c>
      <c r="G21">
        <v>1566754408.8</v>
      </c>
      <c r="H21">
        <f t="shared" si="0"/>
        <v>6.6921277798935707E-3</v>
      </c>
      <c r="I21">
        <f t="shared" si="1"/>
        <v>0.31174949773938015</v>
      </c>
      <c r="J21">
        <f t="shared" si="2"/>
        <v>-4.8012199999999998</v>
      </c>
      <c r="K21">
        <f t="shared" si="3"/>
        <v>-5.8805932171411754</v>
      </c>
      <c r="L21">
        <f t="shared" si="4"/>
        <v>-0.58435921070968044</v>
      </c>
      <c r="M21">
        <f t="shared" si="5"/>
        <v>-0.47710103828733796</v>
      </c>
      <c r="N21">
        <f t="shared" si="6"/>
        <v>0.44754399215716906</v>
      </c>
      <c r="O21">
        <f t="shared" si="7"/>
        <v>2.2519710368928543</v>
      </c>
      <c r="P21">
        <f t="shared" si="8"/>
        <v>0.40337015180366198</v>
      </c>
      <c r="Q21">
        <f t="shared" si="9"/>
        <v>0.25571087356176969</v>
      </c>
      <c r="R21">
        <f t="shared" si="10"/>
        <v>321.40949910203256</v>
      </c>
      <c r="S21">
        <f t="shared" si="11"/>
        <v>27.101896590521264</v>
      </c>
      <c r="T21">
        <f t="shared" si="12"/>
        <v>26.959800000000001</v>
      </c>
      <c r="U21">
        <f t="shared" si="13"/>
        <v>3.5707178371710637</v>
      </c>
      <c r="V21">
        <f t="shared" si="14"/>
        <v>55.296370835195042</v>
      </c>
      <c r="W21">
        <f t="shared" si="15"/>
        <v>1.9680484904637898</v>
      </c>
      <c r="X21">
        <f t="shared" si="16"/>
        <v>3.5590916017424528</v>
      </c>
      <c r="Y21">
        <f t="shared" si="17"/>
        <v>1.6026693467072739</v>
      </c>
      <c r="Z21">
        <f t="shared" si="18"/>
        <v>-295.12283509330649</v>
      </c>
      <c r="AA21">
        <f t="shared" si="19"/>
        <v>-6.7381585710239555</v>
      </c>
      <c r="AB21">
        <f t="shared" si="20"/>
        <v>-0.64529494890449957</v>
      </c>
      <c r="AC21">
        <f t="shared" si="21"/>
        <v>18.903210488797601</v>
      </c>
      <c r="AD21">
        <v>-4.12368315103811E-2</v>
      </c>
      <c r="AE21">
        <v>4.6291955915254E-2</v>
      </c>
      <c r="AF21">
        <v>3.4587452357750501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52596.505530211798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760.28792307692299</v>
      </c>
      <c r="AT21">
        <v>797.88199999999995</v>
      </c>
      <c r="AU21">
        <f t="shared" si="27"/>
        <v>4.7117339309668549E-2</v>
      </c>
      <c r="AV21">
        <v>0.5</v>
      </c>
      <c r="AW21">
        <f t="shared" si="28"/>
        <v>1681.0374000837978</v>
      </c>
      <c r="AX21">
        <f t="shared" si="29"/>
        <v>0.31174949773938015</v>
      </c>
      <c r="AY21">
        <f t="shared" si="30"/>
        <v>39.603004785995672</v>
      </c>
      <c r="AZ21">
        <f t="shared" si="31"/>
        <v>0.21314179289669388</v>
      </c>
      <c r="BA21">
        <f t="shared" si="32"/>
        <v>7.8032142394570813E-4</v>
      </c>
      <c r="BB21">
        <f t="shared" si="33"/>
        <v>-1</v>
      </c>
      <c r="BC21" t="s">
        <v>305</v>
      </c>
      <c r="BD21">
        <v>627.82000000000005</v>
      </c>
      <c r="BE21">
        <f t="shared" si="34"/>
        <v>170.0619999999999</v>
      </c>
      <c r="BF21">
        <f t="shared" si="35"/>
        <v>0.22106100670977041</v>
      </c>
      <c r="BG21">
        <f t="shared" si="36"/>
        <v>1.2708770029626324</v>
      </c>
      <c r="BH21">
        <f t="shared" si="37"/>
        <v>4.7117339309668542E-2</v>
      </c>
      <c r="BI21" t="e">
        <f t="shared" si="38"/>
        <v>#DIV/0!</v>
      </c>
      <c r="BJ21">
        <v>2102</v>
      </c>
      <c r="BK21">
        <v>300</v>
      </c>
      <c r="BL21">
        <v>300</v>
      </c>
      <c r="BM21">
        <v>300</v>
      </c>
      <c r="BN21">
        <v>10321</v>
      </c>
      <c r="BO21">
        <v>785.52</v>
      </c>
      <c r="BP21">
        <v>-6.8748799999999999E-3</v>
      </c>
      <c r="BQ21">
        <v>-4.1809100000000002E-2</v>
      </c>
      <c r="BR21">
        <f t="shared" si="39"/>
        <v>1999.81</v>
      </c>
      <c r="BS21">
        <f t="shared" si="40"/>
        <v>1681.0374000837978</v>
      </c>
      <c r="BT21">
        <f t="shared" si="41"/>
        <v>0.84059855690480489</v>
      </c>
      <c r="BU21">
        <f t="shared" si="42"/>
        <v>0.19119711380960985</v>
      </c>
      <c r="BV21" t="s">
        <v>280</v>
      </c>
      <c r="BW21">
        <v>1566754408.8</v>
      </c>
      <c r="BX21">
        <v>-4.8012199999999998</v>
      </c>
      <c r="BY21">
        <v>-4.4657200000000001</v>
      </c>
      <c r="BZ21">
        <v>19.805099999999999</v>
      </c>
      <c r="CA21">
        <v>11.9346</v>
      </c>
      <c r="CB21">
        <v>500.06400000000002</v>
      </c>
      <c r="CC21">
        <v>99.270899999999997</v>
      </c>
      <c r="CD21">
        <v>9.9892900000000007E-2</v>
      </c>
      <c r="CE21">
        <v>26.904299999999999</v>
      </c>
      <c r="CF21">
        <v>26.959800000000001</v>
      </c>
      <c r="CG21">
        <v>999.9</v>
      </c>
      <c r="CH21">
        <v>10017.5</v>
      </c>
      <c r="CI21">
        <v>0</v>
      </c>
      <c r="CJ21">
        <v>1450.24</v>
      </c>
      <c r="CK21">
        <v>1999.81</v>
      </c>
      <c r="CL21">
        <v>0.97999599999999998</v>
      </c>
      <c r="CM21">
        <v>2.0003799999999999E-2</v>
      </c>
      <c r="CN21">
        <v>0</v>
      </c>
      <c r="CO21">
        <v>760.07100000000003</v>
      </c>
      <c r="CP21">
        <v>4.99986</v>
      </c>
      <c r="CQ21">
        <v>19125.099999999999</v>
      </c>
      <c r="CR21">
        <v>16270.6</v>
      </c>
      <c r="CS21">
        <v>43.436999999999998</v>
      </c>
      <c r="CT21">
        <v>44.936999999999998</v>
      </c>
      <c r="CU21">
        <v>44.186999999999998</v>
      </c>
      <c r="CV21">
        <v>43.561999999999998</v>
      </c>
      <c r="CW21">
        <v>26.687000000000001</v>
      </c>
      <c r="CX21">
        <v>1954.91</v>
      </c>
      <c r="CY21">
        <v>39.9</v>
      </c>
      <c r="CZ21">
        <v>0</v>
      </c>
      <c r="DA21">
        <v>116</v>
      </c>
      <c r="DB21">
        <v>760.28792307692299</v>
      </c>
      <c r="DC21">
        <v>-4.7712136819958904</v>
      </c>
      <c r="DD21">
        <v>1284.2256387314801</v>
      </c>
      <c r="DE21">
        <v>18838.8615384615</v>
      </c>
      <c r="DF21">
        <v>15</v>
      </c>
      <c r="DG21">
        <v>1566754448.3</v>
      </c>
      <c r="DH21" t="s">
        <v>306</v>
      </c>
      <c r="DI21">
        <v>53</v>
      </c>
      <c r="DJ21">
        <v>-0.42099999999999999</v>
      </c>
      <c r="DK21">
        <v>3.9E-2</v>
      </c>
      <c r="DL21">
        <v>-4</v>
      </c>
      <c r="DM21">
        <v>12</v>
      </c>
      <c r="DN21">
        <v>0.31</v>
      </c>
      <c r="DO21">
        <v>0.01</v>
      </c>
      <c r="DP21">
        <v>6.5596107196302905E-2</v>
      </c>
      <c r="DQ21">
        <v>0.26906615557709002</v>
      </c>
      <c r="DR21">
        <v>6.3168626816158993E-2</v>
      </c>
      <c r="DS21">
        <v>1</v>
      </c>
      <c r="DT21">
        <v>0.429339961950926</v>
      </c>
      <c r="DU21">
        <v>4.5734956812571101E-2</v>
      </c>
      <c r="DV21">
        <v>9.0548866925632202E-3</v>
      </c>
      <c r="DW21">
        <v>1</v>
      </c>
      <c r="DX21">
        <v>2</v>
      </c>
      <c r="DY21">
        <v>2</v>
      </c>
      <c r="DZ21" t="s">
        <v>307</v>
      </c>
      <c r="EA21">
        <v>1.86676</v>
      </c>
      <c r="EB21">
        <v>1.8633200000000001</v>
      </c>
      <c r="EC21">
        <v>1.86893</v>
      </c>
      <c r="ED21">
        <v>1.8669199999999999</v>
      </c>
      <c r="EE21">
        <v>1.8715599999999999</v>
      </c>
      <c r="EF21">
        <v>1.86416</v>
      </c>
      <c r="EG21">
        <v>1.8656900000000001</v>
      </c>
      <c r="EH21">
        <v>1.8656600000000001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-0.42099999999999999</v>
      </c>
      <c r="EW21">
        <v>3.9E-2</v>
      </c>
      <c r="EX21">
        <v>2</v>
      </c>
      <c r="EY21">
        <v>510.11700000000002</v>
      </c>
      <c r="EZ21">
        <v>528.13</v>
      </c>
      <c r="FA21">
        <v>23.4757</v>
      </c>
      <c r="FB21">
        <v>28.838000000000001</v>
      </c>
      <c r="FC21">
        <v>29.9998</v>
      </c>
      <c r="FD21">
        <v>28.8383</v>
      </c>
      <c r="FE21">
        <v>28.831600000000002</v>
      </c>
      <c r="FF21">
        <v>0</v>
      </c>
      <c r="FG21">
        <v>54.693600000000004</v>
      </c>
      <c r="FH21">
        <v>0</v>
      </c>
      <c r="FI21">
        <v>23.483000000000001</v>
      </c>
      <c r="FJ21">
        <v>0</v>
      </c>
      <c r="FK21">
        <v>11.837999999999999</v>
      </c>
      <c r="FL21">
        <v>101.422</v>
      </c>
      <c r="FM21">
        <v>102.074</v>
      </c>
    </row>
    <row r="22" spans="1:169" x14ac:dyDescent="0.25">
      <c r="A22">
        <v>7</v>
      </c>
      <c r="B22">
        <v>1566754720.3</v>
      </c>
      <c r="C22">
        <v>825.09999990463302</v>
      </c>
      <c r="D22" t="s">
        <v>313</v>
      </c>
      <c r="E22" t="s">
        <v>314</v>
      </c>
      <c r="G22">
        <v>1566754720.3</v>
      </c>
      <c r="H22">
        <f t="shared" si="0"/>
        <v>6.3217503233070739E-3</v>
      </c>
      <c r="I22">
        <f t="shared" si="1"/>
        <v>35.725182185805899</v>
      </c>
      <c r="J22">
        <f t="shared" si="2"/>
        <v>354.495</v>
      </c>
      <c r="K22">
        <f t="shared" si="3"/>
        <v>196.80374247169669</v>
      </c>
      <c r="L22">
        <f t="shared" si="4"/>
        <v>19.557817078190332</v>
      </c>
      <c r="M22">
        <f t="shared" si="5"/>
        <v>35.228742492689996</v>
      </c>
      <c r="N22">
        <f t="shared" si="6"/>
        <v>0.41309328612018092</v>
      </c>
      <c r="O22">
        <f t="shared" si="7"/>
        <v>2.2537925474401175</v>
      </c>
      <c r="P22">
        <f t="shared" si="8"/>
        <v>0.37517792058114285</v>
      </c>
      <c r="Q22">
        <f t="shared" si="9"/>
        <v>0.23760206668914785</v>
      </c>
      <c r="R22">
        <f t="shared" si="10"/>
        <v>321.49089473664998</v>
      </c>
      <c r="S22">
        <f t="shared" si="11"/>
        <v>27.014210572313068</v>
      </c>
      <c r="T22">
        <f t="shared" si="12"/>
        <v>26.940999999999999</v>
      </c>
      <c r="U22">
        <f t="shared" si="13"/>
        <v>3.5667758732974324</v>
      </c>
      <c r="V22">
        <f t="shared" si="14"/>
        <v>55.150335741473597</v>
      </c>
      <c r="W22">
        <f t="shared" si="15"/>
        <v>1.9386516270959999</v>
      </c>
      <c r="X22">
        <f t="shared" si="16"/>
        <v>3.5152127381123348</v>
      </c>
      <c r="Y22">
        <f t="shared" si="17"/>
        <v>1.6281242462014325</v>
      </c>
      <c r="Z22">
        <f t="shared" si="18"/>
        <v>-278.78918925784194</v>
      </c>
      <c r="AA22">
        <f t="shared" si="19"/>
        <v>-30.085000441235501</v>
      </c>
      <c r="AB22">
        <f t="shared" si="20"/>
        <v>-2.8755240049156239</v>
      </c>
      <c r="AC22">
        <f t="shared" si="21"/>
        <v>9.7411810326569039</v>
      </c>
      <c r="AD22">
        <v>-4.1285926093038099E-2</v>
      </c>
      <c r="AE22">
        <v>4.6347068885208197E-2</v>
      </c>
      <c r="AF22">
        <v>3.4620034734782399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52693.720407565095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700.97346153846104</v>
      </c>
      <c r="AT22">
        <v>937.25400000000002</v>
      </c>
      <c r="AU22">
        <f t="shared" si="27"/>
        <v>0.25209872506443176</v>
      </c>
      <c r="AV22">
        <v>0.5</v>
      </c>
      <c r="AW22">
        <f t="shared" si="28"/>
        <v>1681.4658000837765</v>
      </c>
      <c r="AX22">
        <f t="shared" si="29"/>
        <v>35.725182185805899</v>
      </c>
      <c r="AY22">
        <f t="shared" si="30"/>
        <v>211.94769222028236</v>
      </c>
      <c r="AZ22">
        <f t="shared" si="31"/>
        <v>0.4201571825780418</v>
      </c>
      <c r="BA22">
        <f t="shared" si="32"/>
        <v>2.1841171068704535E-2</v>
      </c>
      <c r="BB22">
        <f t="shared" si="33"/>
        <v>-1</v>
      </c>
      <c r="BC22" t="s">
        <v>316</v>
      </c>
      <c r="BD22">
        <v>543.46</v>
      </c>
      <c r="BE22">
        <f t="shared" si="34"/>
        <v>393.79399999999998</v>
      </c>
      <c r="BF22">
        <f t="shared" si="35"/>
        <v>0.60001050920414989</v>
      </c>
      <c r="BG22">
        <f t="shared" si="36"/>
        <v>1.7246053067383063</v>
      </c>
      <c r="BH22">
        <f t="shared" si="37"/>
        <v>0.25209872506443182</v>
      </c>
      <c r="BI22" t="e">
        <f t="shared" si="38"/>
        <v>#DIV/0!</v>
      </c>
      <c r="BJ22">
        <v>2106</v>
      </c>
      <c r="BK22">
        <v>300</v>
      </c>
      <c r="BL22">
        <v>300</v>
      </c>
      <c r="BM22">
        <v>300</v>
      </c>
      <c r="BN22">
        <v>10320.700000000001</v>
      </c>
      <c r="BO22">
        <v>864.30600000000004</v>
      </c>
      <c r="BP22">
        <v>-6.8752099999999997E-3</v>
      </c>
      <c r="BQ22">
        <v>-2.8659699999999999</v>
      </c>
      <c r="BR22">
        <f t="shared" si="39"/>
        <v>2000.32</v>
      </c>
      <c r="BS22">
        <f t="shared" si="40"/>
        <v>1681.4658000837765</v>
      </c>
      <c r="BT22">
        <f t="shared" si="41"/>
        <v>0.84059840429720067</v>
      </c>
      <c r="BU22">
        <f t="shared" si="42"/>
        <v>0.1911968085944015</v>
      </c>
      <c r="BV22" t="s">
        <v>280</v>
      </c>
      <c r="BW22">
        <v>1566754720.3</v>
      </c>
      <c r="BX22">
        <v>354.495</v>
      </c>
      <c r="BY22">
        <v>400.05500000000001</v>
      </c>
      <c r="BZ22">
        <v>19.507999999999999</v>
      </c>
      <c r="CA22">
        <v>12.069800000000001</v>
      </c>
      <c r="CB22">
        <v>499.99400000000003</v>
      </c>
      <c r="CC22">
        <v>99.277100000000004</v>
      </c>
      <c r="CD22">
        <v>0.100162</v>
      </c>
      <c r="CE22">
        <v>26.6934</v>
      </c>
      <c r="CF22">
        <v>26.940999999999999</v>
      </c>
      <c r="CG22">
        <v>999.9</v>
      </c>
      <c r="CH22">
        <v>10028.799999999999</v>
      </c>
      <c r="CI22">
        <v>0</v>
      </c>
      <c r="CJ22">
        <v>1397.92</v>
      </c>
      <c r="CK22">
        <v>2000.32</v>
      </c>
      <c r="CL22">
        <v>0.98000200000000004</v>
      </c>
      <c r="CM22">
        <v>1.9997600000000001E-2</v>
      </c>
      <c r="CN22">
        <v>0</v>
      </c>
      <c r="CO22">
        <v>701.14700000000005</v>
      </c>
      <c r="CP22">
        <v>4.99986</v>
      </c>
      <c r="CQ22">
        <v>18406.400000000001</v>
      </c>
      <c r="CR22">
        <v>16274.8</v>
      </c>
      <c r="CS22">
        <v>43.811999999999998</v>
      </c>
      <c r="CT22">
        <v>45.436999999999998</v>
      </c>
      <c r="CU22">
        <v>44.561999999999998</v>
      </c>
      <c r="CV22">
        <v>43.875</v>
      </c>
      <c r="CW22">
        <v>26.687000000000001</v>
      </c>
      <c r="CX22">
        <v>1955.42</v>
      </c>
      <c r="CY22">
        <v>39.9</v>
      </c>
      <c r="CZ22">
        <v>0</v>
      </c>
      <c r="DA22">
        <v>150.30000019073501</v>
      </c>
      <c r="DB22">
        <v>700.97346153846104</v>
      </c>
      <c r="DC22">
        <v>-0.230564101819311</v>
      </c>
      <c r="DD22">
        <v>1174.3213688314499</v>
      </c>
      <c r="DE22">
        <v>18180.150000000001</v>
      </c>
      <c r="DF22">
        <v>15</v>
      </c>
      <c r="DG22">
        <v>1566754672.3</v>
      </c>
      <c r="DH22" t="s">
        <v>317</v>
      </c>
      <c r="DI22">
        <v>55</v>
      </c>
      <c r="DJ22">
        <v>-0.17499999999999999</v>
      </c>
      <c r="DK22">
        <v>4.2000000000000003E-2</v>
      </c>
      <c r="DL22">
        <v>400</v>
      </c>
      <c r="DM22">
        <v>12</v>
      </c>
      <c r="DN22">
        <v>0.04</v>
      </c>
      <c r="DO22">
        <v>0.01</v>
      </c>
      <c r="DP22">
        <v>35.488765272922997</v>
      </c>
      <c r="DQ22">
        <v>0.28233777800197402</v>
      </c>
      <c r="DR22">
        <v>8.6619921923831E-2</v>
      </c>
      <c r="DS22">
        <v>1</v>
      </c>
      <c r="DT22">
        <v>0.41085420699682801</v>
      </c>
      <c r="DU22">
        <v>2.7137508305102101E-2</v>
      </c>
      <c r="DV22">
        <v>7.0997319970077504E-3</v>
      </c>
      <c r="DW22">
        <v>1</v>
      </c>
      <c r="DX22">
        <v>2</v>
      </c>
      <c r="DY22">
        <v>2</v>
      </c>
      <c r="DZ22" t="s">
        <v>307</v>
      </c>
      <c r="EA22">
        <v>1.86676</v>
      </c>
      <c r="EB22">
        <v>1.8632599999999999</v>
      </c>
      <c r="EC22">
        <v>1.8689</v>
      </c>
      <c r="ED22">
        <v>1.8669100000000001</v>
      </c>
      <c r="EE22">
        <v>1.87151</v>
      </c>
      <c r="EF22">
        <v>1.8640300000000001</v>
      </c>
      <c r="EG22">
        <v>1.8656699999999999</v>
      </c>
      <c r="EH22">
        <v>1.86555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-0.17499999999999999</v>
      </c>
      <c r="EW22">
        <v>4.2000000000000003E-2</v>
      </c>
      <c r="EX22">
        <v>2</v>
      </c>
      <c r="EY22">
        <v>509.375</v>
      </c>
      <c r="EZ22">
        <v>527.33699999999999</v>
      </c>
      <c r="FA22">
        <v>22.5747</v>
      </c>
      <c r="FB22">
        <v>29.162199999999999</v>
      </c>
      <c r="FC22">
        <v>30.001000000000001</v>
      </c>
      <c r="FD22">
        <v>29.076699999999999</v>
      </c>
      <c r="FE22">
        <v>29.061299999999999</v>
      </c>
      <c r="FF22">
        <v>22.106000000000002</v>
      </c>
      <c r="FG22">
        <v>54.062199999999997</v>
      </c>
      <c r="FH22">
        <v>0</v>
      </c>
      <c r="FI22">
        <v>22.5289</v>
      </c>
      <c r="FJ22">
        <v>400</v>
      </c>
      <c r="FK22">
        <v>12.1058</v>
      </c>
      <c r="FL22">
        <v>101.374</v>
      </c>
      <c r="FM22">
        <v>102.014</v>
      </c>
    </row>
    <row r="23" spans="1:169" x14ac:dyDescent="0.25">
      <c r="A23">
        <v>8</v>
      </c>
      <c r="B23">
        <v>1566754840.8</v>
      </c>
      <c r="C23">
        <v>945.59999990463302</v>
      </c>
      <c r="D23" t="s">
        <v>318</v>
      </c>
      <c r="E23" t="s">
        <v>319</v>
      </c>
      <c r="G23">
        <v>1566754840.8</v>
      </c>
      <c r="H23">
        <f t="shared" si="0"/>
        <v>5.6454201760116722E-3</v>
      </c>
      <c r="I23">
        <f t="shared" si="1"/>
        <v>38.567834186797903</v>
      </c>
      <c r="J23">
        <f t="shared" si="2"/>
        <v>450.66399999999999</v>
      </c>
      <c r="K23">
        <f t="shared" si="3"/>
        <v>254.13798122055414</v>
      </c>
      <c r="L23">
        <f t="shared" si="4"/>
        <v>25.255472446996837</v>
      </c>
      <c r="M23">
        <f t="shared" si="5"/>
        <v>44.785640383976002</v>
      </c>
      <c r="N23">
        <f t="shared" si="6"/>
        <v>0.35484748910881581</v>
      </c>
      <c r="O23">
        <f t="shared" si="7"/>
        <v>2.2479531658401237</v>
      </c>
      <c r="P23">
        <f t="shared" si="8"/>
        <v>0.32641014049135447</v>
      </c>
      <c r="Q23">
        <f t="shared" si="9"/>
        <v>0.2063710754490562</v>
      </c>
      <c r="R23">
        <f t="shared" si="10"/>
        <v>321.44780293006465</v>
      </c>
      <c r="S23">
        <f t="shared" si="11"/>
        <v>27.221165302512709</v>
      </c>
      <c r="T23">
        <f t="shared" si="12"/>
        <v>27.1174</v>
      </c>
      <c r="U23">
        <f t="shared" si="13"/>
        <v>3.6039130851991263</v>
      </c>
      <c r="V23">
        <f t="shared" si="14"/>
        <v>55.048810941388574</v>
      </c>
      <c r="W23">
        <f t="shared" si="15"/>
        <v>1.9330219528626</v>
      </c>
      <c r="X23">
        <f t="shared" si="16"/>
        <v>3.5114690395778432</v>
      </c>
      <c r="Y23">
        <f t="shared" si="17"/>
        <v>1.6708911323365263</v>
      </c>
      <c r="Z23">
        <f t="shared" si="18"/>
        <v>-248.96302976211476</v>
      </c>
      <c r="AA23">
        <f t="shared" si="19"/>
        <v>-53.578828941041223</v>
      </c>
      <c r="AB23">
        <f t="shared" si="20"/>
        <v>-5.1384358874236833</v>
      </c>
      <c r="AC23">
        <f t="shared" si="21"/>
        <v>13.767508339485005</v>
      </c>
      <c r="AD23">
        <v>-4.1128666240495999E-2</v>
      </c>
      <c r="AE23">
        <v>4.6170530924009898E-2</v>
      </c>
      <c r="AF23">
        <v>3.4515619649539202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52504.409826760209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703.97611538461501</v>
      </c>
      <c r="AT23">
        <v>968.947</v>
      </c>
      <c r="AU23">
        <f t="shared" si="27"/>
        <v>0.27346272253836901</v>
      </c>
      <c r="AV23">
        <v>0.5</v>
      </c>
      <c r="AW23">
        <f t="shared" si="28"/>
        <v>1681.2390000837879</v>
      </c>
      <c r="AX23">
        <f t="shared" si="29"/>
        <v>38.567834186797903</v>
      </c>
      <c r="AY23">
        <f t="shared" si="30"/>
        <v>229.87809710029893</v>
      </c>
      <c r="AZ23">
        <f t="shared" si="31"/>
        <v>0.43712091579828416</v>
      </c>
      <c r="BA23">
        <f t="shared" si="32"/>
        <v>2.3534925245504035E-2</v>
      </c>
      <c r="BB23">
        <f t="shared" si="33"/>
        <v>-1</v>
      </c>
      <c r="BC23" t="s">
        <v>321</v>
      </c>
      <c r="BD23">
        <v>545.4</v>
      </c>
      <c r="BE23">
        <f t="shared" si="34"/>
        <v>423.54700000000003</v>
      </c>
      <c r="BF23">
        <f t="shared" si="35"/>
        <v>0.62559972002017483</v>
      </c>
      <c r="BG23">
        <f t="shared" si="36"/>
        <v>1.7765804913824716</v>
      </c>
      <c r="BH23">
        <f t="shared" si="37"/>
        <v>0.27346272253836895</v>
      </c>
      <c r="BI23" t="e">
        <f t="shared" si="38"/>
        <v>#DIV/0!</v>
      </c>
      <c r="BJ23">
        <v>2108</v>
      </c>
      <c r="BK23">
        <v>300</v>
      </c>
      <c r="BL23">
        <v>300</v>
      </c>
      <c r="BM23">
        <v>300</v>
      </c>
      <c r="BN23">
        <v>10320.5</v>
      </c>
      <c r="BO23">
        <v>886.73299999999995</v>
      </c>
      <c r="BP23">
        <v>-6.8749299999999996E-3</v>
      </c>
      <c r="BQ23">
        <v>-4.1272599999999997</v>
      </c>
      <c r="BR23">
        <f t="shared" si="39"/>
        <v>2000.05</v>
      </c>
      <c r="BS23">
        <f t="shared" si="40"/>
        <v>1681.2390000837879</v>
      </c>
      <c r="BT23">
        <f t="shared" si="41"/>
        <v>0.84059848507976698</v>
      </c>
      <c r="BU23">
        <f t="shared" si="42"/>
        <v>0.19119697015953394</v>
      </c>
      <c r="BV23" t="s">
        <v>280</v>
      </c>
      <c r="BW23">
        <v>1566754840.8</v>
      </c>
      <c r="BX23">
        <v>450.66399999999999</v>
      </c>
      <c r="BY23">
        <v>499.99299999999999</v>
      </c>
      <c r="BZ23">
        <v>19.4514</v>
      </c>
      <c r="CA23">
        <v>12.8094</v>
      </c>
      <c r="CB23">
        <v>500.05500000000001</v>
      </c>
      <c r="CC23">
        <v>99.276899999999998</v>
      </c>
      <c r="CD23">
        <v>0.100109</v>
      </c>
      <c r="CE23">
        <v>26.6753</v>
      </c>
      <c r="CF23">
        <v>27.1174</v>
      </c>
      <c r="CG23">
        <v>999.9</v>
      </c>
      <c r="CH23">
        <v>9990.6200000000008</v>
      </c>
      <c r="CI23">
        <v>0</v>
      </c>
      <c r="CJ23">
        <v>1952.08</v>
      </c>
      <c r="CK23">
        <v>2000.05</v>
      </c>
      <c r="CL23">
        <v>0.97999899999999995</v>
      </c>
      <c r="CM23">
        <v>2.00007E-2</v>
      </c>
      <c r="CN23">
        <v>0</v>
      </c>
      <c r="CO23">
        <v>704.44</v>
      </c>
      <c r="CP23">
        <v>4.99986</v>
      </c>
      <c r="CQ23">
        <v>19773.5</v>
      </c>
      <c r="CR23">
        <v>16272.5</v>
      </c>
      <c r="CS23">
        <v>43.811999999999998</v>
      </c>
      <c r="CT23">
        <v>45.436999999999998</v>
      </c>
      <c r="CU23">
        <v>44.561999999999998</v>
      </c>
      <c r="CV23">
        <v>44</v>
      </c>
      <c r="CW23">
        <v>26.687000000000001</v>
      </c>
      <c r="CX23">
        <v>1955.15</v>
      </c>
      <c r="CY23">
        <v>39.9</v>
      </c>
      <c r="CZ23">
        <v>0</v>
      </c>
      <c r="DA23">
        <v>119.80000019073501</v>
      </c>
      <c r="DB23">
        <v>703.97611538461501</v>
      </c>
      <c r="DC23">
        <v>3.3004102397489801</v>
      </c>
      <c r="DD23">
        <v>2465.8017079901101</v>
      </c>
      <c r="DE23">
        <v>19588.6192307692</v>
      </c>
      <c r="DF23">
        <v>15</v>
      </c>
      <c r="DG23">
        <v>1566754794.3</v>
      </c>
      <c r="DH23" t="s">
        <v>322</v>
      </c>
      <c r="DI23">
        <v>56</v>
      </c>
      <c r="DJ23">
        <v>-0.11</v>
      </c>
      <c r="DK23">
        <v>4.4999999999999998E-2</v>
      </c>
      <c r="DL23">
        <v>500</v>
      </c>
      <c r="DM23">
        <v>12</v>
      </c>
      <c r="DN23">
        <v>0.03</v>
      </c>
      <c r="DO23">
        <v>0.01</v>
      </c>
      <c r="DP23">
        <v>38.241484611210502</v>
      </c>
      <c r="DQ23">
        <v>1.3785692162874901</v>
      </c>
      <c r="DR23">
        <v>0.37397094893710803</v>
      </c>
      <c r="DS23">
        <v>0</v>
      </c>
      <c r="DT23">
        <v>0.35709460308915603</v>
      </c>
      <c r="DU23">
        <v>8.9008305759530199E-3</v>
      </c>
      <c r="DV23">
        <v>5.4731084434768203E-3</v>
      </c>
      <c r="DW23">
        <v>1</v>
      </c>
      <c r="DX23">
        <v>1</v>
      </c>
      <c r="DY23">
        <v>2</v>
      </c>
      <c r="DZ23" t="s">
        <v>282</v>
      </c>
      <c r="EA23">
        <v>1.86676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1.86402</v>
      </c>
      <c r="EG23">
        <v>1.8656200000000001</v>
      </c>
      <c r="EH23">
        <v>1.86554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-0.11</v>
      </c>
      <c r="EW23">
        <v>4.4999999999999998E-2</v>
      </c>
      <c r="EX23">
        <v>2</v>
      </c>
      <c r="EY23">
        <v>508.976</v>
      </c>
      <c r="EZ23">
        <v>527.88900000000001</v>
      </c>
      <c r="FA23">
        <v>21.279599999999999</v>
      </c>
      <c r="FB23">
        <v>29.240500000000001</v>
      </c>
      <c r="FC23">
        <v>30.000900000000001</v>
      </c>
      <c r="FD23">
        <v>29.160900000000002</v>
      </c>
      <c r="FE23">
        <v>29.145800000000001</v>
      </c>
      <c r="FF23">
        <v>26.390799999999999</v>
      </c>
      <c r="FG23">
        <v>51.234099999999998</v>
      </c>
      <c r="FH23">
        <v>0</v>
      </c>
      <c r="FI23">
        <v>21.1584</v>
      </c>
      <c r="FJ23">
        <v>500</v>
      </c>
      <c r="FK23">
        <v>12.817299999999999</v>
      </c>
      <c r="FL23">
        <v>101.361</v>
      </c>
      <c r="FM23">
        <v>101.998</v>
      </c>
    </row>
    <row r="24" spans="1:169" x14ac:dyDescent="0.25">
      <c r="A24">
        <v>9</v>
      </c>
      <c r="B24">
        <v>1566754961.4000001</v>
      </c>
      <c r="C24">
        <v>1066.2000000476801</v>
      </c>
      <c r="D24" t="s">
        <v>323</v>
      </c>
      <c r="E24" t="s">
        <v>324</v>
      </c>
      <c r="G24">
        <v>1566754961.4000001</v>
      </c>
      <c r="H24">
        <f t="shared" si="0"/>
        <v>5.3849261490767526E-3</v>
      </c>
      <c r="I24">
        <f t="shared" si="1"/>
        <v>39.609243767879491</v>
      </c>
      <c r="J24">
        <f t="shared" si="2"/>
        <v>548.91499999999996</v>
      </c>
      <c r="K24">
        <f t="shared" si="3"/>
        <v>333.77112774748207</v>
      </c>
      <c r="L24">
        <f t="shared" si="4"/>
        <v>33.171527449925534</v>
      </c>
      <c r="M24">
        <f t="shared" si="5"/>
        <v>54.553397452495005</v>
      </c>
      <c r="N24">
        <f t="shared" si="6"/>
        <v>0.33418428979940434</v>
      </c>
      <c r="O24">
        <f t="shared" si="7"/>
        <v>2.2502623460382569</v>
      </c>
      <c r="P24">
        <f t="shared" si="8"/>
        <v>0.30885960263592688</v>
      </c>
      <c r="Q24">
        <f t="shared" si="9"/>
        <v>0.19515240259303027</v>
      </c>
      <c r="R24">
        <f t="shared" si="10"/>
        <v>321.41109509486631</v>
      </c>
      <c r="S24">
        <f t="shared" si="11"/>
        <v>26.936712628464001</v>
      </c>
      <c r="T24">
        <f t="shared" si="12"/>
        <v>27.034099999999999</v>
      </c>
      <c r="U24">
        <f t="shared" si="13"/>
        <v>3.5863342220611236</v>
      </c>
      <c r="V24">
        <f t="shared" si="14"/>
        <v>55.344168156134977</v>
      </c>
      <c r="W24">
        <f t="shared" si="15"/>
        <v>1.9014256404013004</v>
      </c>
      <c r="X24">
        <f t="shared" si="16"/>
        <v>3.4356386657345119</v>
      </c>
      <c r="Y24">
        <f t="shared" si="17"/>
        <v>1.6849085816598233</v>
      </c>
      <c r="Z24">
        <f t="shared" si="18"/>
        <v>-237.4752431742848</v>
      </c>
      <c r="AA24">
        <f t="shared" si="19"/>
        <v>-88.451600298478823</v>
      </c>
      <c r="AB24">
        <f t="shared" si="20"/>
        <v>-8.4549732748380499</v>
      </c>
      <c r="AC24">
        <f t="shared" si="21"/>
        <v>-12.970721652735349</v>
      </c>
      <c r="AD24">
        <v>-4.1190810429100701E-2</v>
      </c>
      <c r="AE24">
        <v>4.6240293219848697E-2</v>
      </c>
      <c r="AF24">
        <v>3.4556897621667901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52645.707984752749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706.77588461538403</v>
      </c>
      <c r="AT24">
        <v>982.25599999999997</v>
      </c>
      <c r="AU24">
        <f t="shared" si="27"/>
        <v>0.28045653616227939</v>
      </c>
      <c r="AV24">
        <v>0.5</v>
      </c>
      <c r="AW24">
        <f t="shared" si="28"/>
        <v>1681.0458000837971</v>
      </c>
      <c r="AX24">
        <f t="shared" si="29"/>
        <v>39.609243767879491</v>
      </c>
      <c r="AY24">
        <f t="shared" si="30"/>
        <v>235.73014111082466</v>
      </c>
      <c r="AZ24">
        <f t="shared" si="31"/>
        <v>0.4453584401622388</v>
      </c>
      <c r="BA24">
        <f t="shared" si="32"/>
        <v>2.4157131094141037E-2</v>
      </c>
      <c r="BB24">
        <f t="shared" si="33"/>
        <v>-1</v>
      </c>
      <c r="BC24" t="s">
        <v>326</v>
      </c>
      <c r="BD24">
        <v>544.79999999999995</v>
      </c>
      <c r="BE24">
        <f t="shared" si="34"/>
        <v>437.45600000000002</v>
      </c>
      <c r="BF24">
        <f t="shared" si="35"/>
        <v>0.62973216822861255</v>
      </c>
      <c r="BG24">
        <f t="shared" si="36"/>
        <v>1.8029662261380324</v>
      </c>
      <c r="BH24">
        <f t="shared" si="37"/>
        <v>0.28045653616227945</v>
      </c>
      <c r="BI24" t="e">
        <f t="shared" si="38"/>
        <v>#DIV/0!</v>
      </c>
      <c r="BJ24">
        <v>2110</v>
      </c>
      <c r="BK24">
        <v>300</v>
      </c>
      <c r="BL24">
        <v>300</v>
      </c>
      <c r="BM24">
        <v>300</v>
      </c>
      <c r="BN24">
        <v>10319.9</v>
      </c>
      <c r="BO24">
        <v>898.58399999999995</v>
      </c>
      <c r="BP24">
        <v>-6.8746399999999996E-3</v>
      </c>
      <c r="BQ24">
        <v>-3.81006</v>
      </c>
      <c r="BR24">
        <f t="shared" si="39"/>
        <v>1999.82</v>
      </c>
      <c r="BS24">
        <f t="shared" si="40"/>
        <v>1681.0458000837971</v>
      </c>
      <c r="BT24">
        <f t="shared" si="41"/>
        <v>0.84059855391175065</v>
      </c>
      <c r="BU24">
        <f t="shared" si="42"/>
        <v>0.19119710782350163</v>
      </c>
      <c r="BV24" t="s">
        <v>280</v>
      </c>
      <c r="BW24">
        <v>1566754961.4000001</v>
      </c>
      <c r="BX24">
        <v>548.91499999999996</v>
      </c>
      <c r="BY24">
        <v>599.98199999999997</v>
      </c>
      <c r="BZ24">
        <v>19.132100000000001</v>
      </c>
      <c r="CA24">
        <v>12.795199999999999</v>
      </c>
      <c r="CB24">
        <v>500.10899999999998</v>
      </c>
      <c r="CC24">
        <v>99.284000000000006</v>
      </c>
      <c r="CD24">
        <v>0.100053</v>
      </c>
      <c r="CE24">
        <v>26.305</v>
      </c>
      <c r="CF24">
        <v>27.034099999999999</v>
      </c>
      <c r="CG24">
        <v>999.9</v>
      </c>
      <c r="CH24">
        <v>10005</v>
      </c>
      <c r="CI24">
        <v>0</v>
      </c>
      <c r="CJ24">
        <v>1251.81</v>
      </c>
      <c r="CK24">
        <v>1999.82</v>
      </c>
      <c r="CL24">
        <v>0.97999899999999995</v>
      </c>
      <c r="CM24">
        <v>2.00007E-2</v>
      </c>
      <c r="CN24">
        <v>0</v>
      </c>
      <c r="CO24">
        <v>706.86199999999997</v>
      </c>
      <c r="CP24">
        <v>4.99986</v>
      </c>
      <c r="CQ24">
        <v>19457.2</v>
      </c>
      <c r="CR24">
        <v>16270.7</v>
      </c>
      <c r="CS24">
        <v>44.125</v>
      </c>
      <c r="CT24">
        <v>45.875</v>
      </c>
      <c r="CU24">
        <v>44.875</v>
      </c>
      <c r="CV24">
        <v>44.436999999999998</v>
      </c>
      <c r="CW24">
        <v>26.687000000000001</v>
      </c>
      <c r="CX24">
        <v>1954.92</v>
      </c>
      <c r="CY24">
        <v>39.9</v>
      </c>
      <c r="CZ24">
        <v>0</v>
      </c>
      <c r="DA24">
        <v>119.799999952316</v>
      </c>
      <c r="DB24">
        <v>706.77588461538403</v>
      </c>
      <c r="DC24">
        <v>1.58991451752388</v>
      </c>
      <c r="DD24">
        <v>-2434.81025360181</v>
      </c>
      <c r="DE24">
        <v>19998.330769230801</v>
      </c>
      <c r="DF24">
        <v>15</v>
      </c>
      <c r="DG24">
        <v>1566754918.8</v>
      </c>
      <c r="DH24" t="s">
        <v>327</v>
      </c>
      <c r="DI24">
        <v>57</v>
      </c>
      <c r="DJ24">
        <v>-8.3000000000000004E-2</v>
      </c>
      <c r="DK24">
        <v>5.3999999999999999E-2</v>
      </c>
      <c r="DL24">
        <v>600</v>
      </c>
      <c r="DM24">
        <v>13</v>
      </c>
      <c r="DN24">
        <v>0.05</v>
      </c>
      <c r="DO24">
        <v>0.01</v>
      </c>
      <c r="DP24">
        <v>37.0206993901107</v>
      </c>
      <c r="DQ24">
        <v>20.292652074277399</v>
      </c>
      <c r="DR24">
        <v>8.1313491558537407</v>
      </c>
      <c r="DS24">
        <v>0</v>
      </c>
      <c r="DT24">
        <v>0.31205321547398501</v>
      </c>
      <c r="DU24">
        <v>0.19154506631421001</v>
      </c>
      <c r="DV24">
        <v>7.3463966958792398E-2</v>
      </c>
      <c r="DW24">
        <v>1</v>
      </c>
      <c r="DX24">
        <v>1</v>
      </c>
      <c r="DY24">
        <v>2</v>
      </c>
      <c r="DZ24" t="s">
        <v>282</v>
      </c>
      <c r="EA24">
        <v>1.8667400000000001</v>
      </c>
      <c r="EB24">
        <v>1.8632500000000001</v>
      </c>
      <c r="EC24">
        <v>1.8689</v>
      </c>
      <c r="ED24">
        <v>1.8669</v>
      </c>
      <c r="EE24">
        <v>1.8714999999999999</v>
      </c>
      <c r="EF24">
        <v>1.8640099999999999</v>
      </c>
      <c r="EG24">
        <v>1.8655999999999999</v>
      </c>
      <c r="EH24">
        <v>1.86554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-8.3000000000000004E-2</v>
      </c>
      <c r="EW24">
        <v>5.3999999999999999E-2</v>
      </c>
      <c r="EX24">
        <v>2</v>
      </c>
      <c r="EY24">
        <v>508.59300000000002</v>
      </c>
      <c r="EZ24">
        <v>526.88699999999994</v>
      </c>
      <c r="FA24">
        <v>20.288900000000002</v>
      </c>
      <c r="FB24">
        <v>29.430599999999998</v>
      </c>
      <c r="FC24">
        <v>30.000800000000002</v>
      </c>
      <c r="FD24">
        <v>29.311599999999999</v>
      </c>
      <c r="FE24">
        <v>29.2958</v>
      </c>
      <c r="FF24">
        <v>30.5395</v>
      </c>
      <c r="FG24">
        <v>51.665100000000002</v>
      </c>
      <c r="FH24">
        <v>0</v>
      </c>
      <c r="FI24">
        <v>20.2715</v>
      </c>
      <c r="FJ24">
        <v>600</v>
      </c>
      <c r="FK24">
        <v>12.7704</v>
      </c>
      <c r="FL24">
        <v>101.334</v>
      </c>
      <c r="FM24">
        <v>101.962</v>
      </c>
    </row>
    <row r="25" spans="1:169" x14ac:dyDescent="0.25">
      <c r="A25">
        <v>10</v>
      </c>
      <c r="B25">
        <v>1566755081.9000001</v>
      </c>
      <c r="C25">
        <v>1186.7000000476801</v>
      </c>
      <c r="D25" t="s">
        <v>328</v>
      </c>
      <c r="E25" t="s">
        <v>329</v>
      </c>
      <c r="G25">
        <v>1566755081.9000001</v>
      </c>
      <c r="H25">
        <f t="shared" si="0"/>
        <v>5.0122299311344577E-3</v>
      </c>
      <c r="I25">
        <f t="shared" si="1"/>
        <v>39.966871200591108</v>
      </c>
      <c r="J25">
        <f t="shared" si="2"/>
        <v>648.23500000000001</v>
      </c>
      <c r="K25">
        <f t="shared" si="3"/>
        <v>410.24197059716909</v>
      </c>
      <c r="L25">
        <f t="shared" si="4"/>
        <v>40.772995645070992</v>
      </c>
      <c r="M25">
        <f t="shared" si="5"/>
        <v>64.426569503625004</v>
      </c>
      <c r="N25">
        <f t="shared" si="6"/>
        <v>0.30494812497057611</v>
      </c>
      <c r="O25">
        <f t="shared" si="7"/>
        <v>2.2451516419678721</v>
      </c>
      <c r="P25">
        <f t="shared" si="8"/>
        <v>0.28366506220282528</v>
      </c>
      <c r="Q25">
        <f t="shared" si="9"/>
        <v>0.17907892632088146</v>
      </c>
      <c r="R25">
        <f t="shared" si="10"/>
        <v>321.41053337665244</v>
      </c>
      <c r="S25">
        <f t="shared" si="11"/>
        <v>26.969238298379512</v>
      </c>
      <c r="T25">
        <f t="shared" si="12"/>
        <v>26.979800000000001</v>
      </c>
      <c r="U25">
        <f t="shared" si="13"/>
        <v>3.5749155901946383</v>
      </c>
      <c r="V25">
        <f t="shared" si="14"/>
        <v>54.636654717716802</v>
      </c>
      <c r="W25">
        <f t="shared" si="15"/>
        <v>1.8668583321300001</v>
      </c>
      <c r="X25">
        <f t="shared" si="16"/>
        <v>3.4168606071788683</v>
      </c>
      <c r="Y25">
        <f t="shared" si="17"/>
        <v>1.7080572580646383</v>
      </c>
      <c r="Z25">
        <f t="shared" si="18"/>
        <v>-221.03933996302959</v>
      </c>
      <c r="AA25">
        <f t="shared" si="19"/>
        <v>-92.910776320992341</v>
      </c>
      <c r="AB25">
        <f t="shared" si="20"/>
        <v>-8.894885499671469</v>
      </c>
      <c r="AC25">
        <f t="shared" si="21"/>
        <v>-1.4344684070409812</v>
      </c>
      <c r="AD25">
        <v>-4.1053349443488603E-2</v>
      </c>
      <c r="AE25">
        <v>4.6085981221255401E-2</v>
      </c>
      <c r="AF25">
        <v>3.4465563346059298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52493.491990917515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707.40061538461498</v>
      </c>
      <c r="AT25">
        <v>988.89099999999996</v>
      </c>
      <c r="AU25">
        <f t="shared" si="27"/>
        <v>0.28465259024036516</v>
      </c>
      <c r="AV25">
        <v>0.5</v>
      </c>
      <c r="AW25">
        <f t="shared" si="28"/>
        <v>1681.0455000837762</v>
      </c>
      <c r="AX25">
        <f t="shared" si="29"/>
        <v>39.966871200591108</v>
      </c>
      <c r="AY25">
        <f t="shared" si="30"/>
        <v>239.25697795537843</v>
      </c>
      <c r="AZ25">
        <f t="shared" si="31"/>
        <v>0.44586410433505813</v>
      </c>
      <c r="BA25">
        <f t="shared" si="32"/>
        <v>2.4369876483741511E-2</v>
      </c>
      <c r="BB25">
        <f t="shared" si="33"/>
        <v>-1</v>
      </c>
      <c r="BC25" t="s">
        <v>331</v>
      </c>
      <c r="BD25">
        <v>547.98</v>
      </c>
      <c r="BE25">
        <f t="shared" si="34"/>
        <v>440.91099999999994</v>
      </c>
      <c r="BF25">
        <f t="shared" si="35"/>
        <v>0.63842903582669752</v>
      </c>
      <c r="BG25">
        <f t="shared" si="36"/>
        <v>1.8046114821708821</v>
      </c>
      <c r="BH25">
        <f t="shared" si="37"/>
        <v>0.28465259024036521</v>
      </c>
      <c r="BI25" t="e">
        <f t="shared" si="38"/>
        <v>#DIV/0!</v>
      </c>
      <c r="BJ25">
        <v>2112</v>
      </c>
      <c r="BK25">
        <v>300</v>
      </c>
      <c r="BL25">
        <v>300</v>
      </c>
      <c r="BM25">
        <v>300</v>
      </c>
      <c r="BN25">
        <v>10318.299999999999</v>
      </c>
      <c r="BO25">
        <v>901.54200000000003</v>
      </c>
      <c r="BP25">
        <v>-6.8731900000000004E-3</v>
      </c>
      <c r="BQ25">
        <v>-3.4047900000000002</v>
      </c>
      <c r="BR25">
        <f t="shared" si="39"/>
        <v>1999.82</v>
      </c>
      <c r="BS25">
        <f t="shared" si="40"/>
        <v>1681.0455000837762</v>
      </c>
      <c r="BT25">
        <f t="shared" si="41"/>
        <v>0.84059840389823903</v>
      </c>
      <c r="BU25">
        <f t="shared" si="42"/>
        <v>0.19119680779647824</v>
      </c>
      <c r="BV25" t="s">
        <v>280</v>
      </c>
      <c r="BW25">
        <v>1566755081.9000001</v>
      </c>
      <c r="BX25">
        <v>648.23500000000001</v>
      </c>
      <c r="BY25">
        <v>700.08100000000002</v>
      </c>
      <c r="BZ25">
        <v>18.7836</v>
      </c>
      <c r="CA25">
        <v>12.8834</v>
      </c>
      <c r="CB25">
        <v>500.12700000000001</v>
      </c>
      <c r="CC25">
        <v>99.287599999999998</v>
      </c>
      <c r="CD25">
        <v>0.100075</v>
      </c>
      <c r="CE25">
        <v>26.212199999999999</v>
      </c>
      <c r="CF25">
        <v>26.979800000000001</v>
      </c>
      <c r="CG25">
        <v>999.9</v>
      </c>
      <c r="CH25">
        <v>9971.25</v>
      </c>
      <c r="CI25">
        <v>0</v>
      </c>
      <c r="CJ25">
        <v>1182.05</v>
      </c>
      <c r="CK25">
        <v>1999.82</v>
      </c>
      <c r="CL25">
        <v>0.98000200000000004</v>
      </c>
      <c r="CM25">
        <v>1.9997600000000001E-2</v>
      </c>
      <c r="CN25">
        <v>0</v>
      </c>
      <c r="CO25">
        <v>707.78599999999994</v>
      </c>
      <c r="CP25">
        <v>4.99986</v>
      </c>
      <c r="CQ25">
        <v>18190.599999999999</v>
      </c>
      <c r="CR25">
        <v>16270.7</v>
      </c>
      <c r="CS25">
        <v>44.375</v>
      </c>
      <c r="CT25">
        <v>46.186999999999998</v>
      </c>
      <c r="CU25">
        <v>45.125</v>
      </c>
      <c r="CV25">
        <v>44.686999999999998</v>
      </c>
      <c r="CW25">
        <v>26.687000000000001</v>
      </c>
      <c r="CX25">
        <v>1954.93</v>
      </c>
      <c r="CY25">
        <v>39.89</v>
      </c>
      <c r="CZ25">
        <v>0</v>
      </c>
      <c r="DA25">
        <v>119.89999985694899</v>
      </c>
      <c r="DB25">
        <v>707.40061538461498</v>
      </c>
      <c r="DC25">
        <v>1.9809230754142499</v>
      </c>
      <c r="DD25">
        <v>364.259829292939</v>
      </c>
      <c r="DE25">
        <v>18169.5</v>
      </c>
      <c r="DF25">
        <v>15</v>
      </c>
      <c r="DG25">
        <v>1566755035.3</v>
      </c>
      <c r="DH25" t="s">
        <v>332</v>
      </c>
      <c r="DI25">
        <v>58</v>
      </c>
      <c r="DJ25">
        <v>-3.7999999999999999E-2</v>
      </c>
      <c r="DK25">
        <v>5.2999999999999999E-2</v>
      </c>
      <c r="DL25">
        <v>700</v>
      </c>
      <c r="DM25">
        <v>13</v>
      </c>
      <c r="DN25">
        <v>0.03</v>
      </c>
      <c r="DO25">
        <v>0.01</v>
      </c>
      <c r="DP25">
        <v>39.813484148712803</v>
      </c>
      <c r="DQ25">
        <v>0.22481064631393999</v>
      </c>
      <c r="DR25">
        <v>0.10844322935680201</v>
      </c>
      <c r="DS25">
        <v>1</v>
      </c>
      <c r="DT25">
        <v>0.30869673026415001</v>
      </c>
      <c r="DU25">
        <v>1.14294061201824E-3</v>
      </c>
      <c r="DV25">
        <v>4.2634103874516103E-3</v>
      </c>
      <c r="DW25">
        <v>1</v>
      </c>
      <c r="DX25">
        <v>2</v>
      </c>
      <c r="DY25">
        <v>2</v>
      </c>
      <c r="DZ25" t="s">
        <v>307</v>
      </c>
      <c r="EA25">
        <v>1.86676</v>
      </c>
      <c r="EB25">
        <v>1.8632500000000001</v>
      </c>
      <c r="EC25">
        <v>1.8689</v>
      </c>
      <c r="ED25">
        <v>1.8669100000000001</v>
      </c>
      <c r="EE25">
        <v>1.8714900000000001</v>
      </c>
      <c r="EF25">
        <v>1.8640099999999999</v>
      </c>
      <c r="EG25">
        <v>1.8656600000000001</v>
      </c>
      <c r="EH25">
        <v>1.86554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-3.7999999999999999E-2</v>
      </c>
      <c r="EW25">
        <v>5.2999999999999999E-2</v>
      </c>
      <c r="EX25">
        <v>2</v>
      </c>
      <c r="EY25">
        <v>508.72399999999999</v>
      </c>
      <c r="EZ25">
        <v>526.14400000000001</v>
      </c>
      <c r="FA25">
        <v>21.624099999999999</v>
      </c>
      <c r="FB25">
        <v>29.664899999999999</v>
      </c>
      <c r="FC25">
        <v>30.000499999999999</v>
      </c>
      <c r="FD25">
        <v>29.5151</v>
      </c>
      <c r="FE25">
        <v>29.491299999999999</v>
      </c>
      <c r="FF25">
        <v>34.581400000000002</v>
      </c>
      <c r="FG25">
        <v>51.366199999999999</v>
      </c>
      <c r="FH25">
        <v>0</v>
      </c>
      <c r="FI25">
        <v>21.6342</v>
      </c>
      <c r="FJ25">
        <v>700</v>
      </c>
      <c r="FK25">
        <v>12.9755</v>
      </c>
      <c r="FL25">
        <v>101.29600000000001</v>
      </c>
      <c r="FM25">
        <v>101.91500000000001</v>
      </c>
    </row>
    <row r="26" spans="1:169" x14ac:dyDescent="0.25">
      <c r="A26">
        <v>11</v>
      </c>
      <c r="B26">
        <v>1566755202.5</v>
      </c>
      <c r="C26">
        <v>1307.2999999523199</v>
      </c>
      <c r="D26" t="s">
        <v>333</v>
      </c>
      <c r="E26" t="s">
        <v>334</v>
      </c>
      <c r="G26">
        <v>1566755202.5</v>
      </c>
      <c r="H26">
        <f t="shared" si="0"/>
        <v>4.6089376649465124E-3</v>
      </c>
      <c r="I26">
        <f t="shared" si="1"/>
        <v>40.216197346119628</v>
      </c>
      <c r="J26">
        <f t="shared" si="2"/>
        <v>747.62300000000005</v>
      </c>
      <c r="K26">
        <f t="shared" si="3"/>
        <v>485.11440589398967</v>
      </c>
      <c r="L26">
        <f t="shared" si="4"/>
        <v>48.214022768518234</v>
      </c>
      <c r="M26">
        <f t="shared" si="5"/>
        <v>74.303941310176</v>
      </c>
      <c r="N26">
        <f t="shared" si="6"/>
        <v>0.27783906350035847</v>
      </c>
      <c r="O26">
        <f t="shared" si="7"/>
        <v>2.2414023245884271</v>
      </c>
      <c r="P26">
        <f t="shared" si="8"/>
        <v>0.26002578866636228</v>
      </c>
      <c r="Q26">
        <f t="shared" si="9"/>
        <v>0.16402130537196169</v>
      </c>
      <c r="R26">
        <f t="shared" si="10"/>
        <v>321.40949910203256</v>
      </c>
      <c r="S26">
        <f t="shared" si="11"/>
        <v>27.088446706328352</v>
      </c>
      <c r="T26">
        <f t="shared" si="12"/>
        <v>27.0702</v>
      </c>
      <c r="U26">
        <f t="shared" si="13"/>
        <v>3.5939432215521365</v>
      </c>
      <c r="V26">
        <f t="shared" si="14"/>
        <v>55.098820548225667</v>
      </c>
      <c r="W26">
        <f t="shared" si="15"/>
        <v>1.8808376774527997</v>
      </c>
      <c r="X26">
        <f t="shared" si="16"/>
        <v>3.4135715769207473</v>
      </c>
      <c r="Y26">
        <f t="shared" si="17"/>
        <v>1.7131055440993368</v>
      </c>
      <c r="Z26">
        <f t="shared" si="18"/>
        <v>-203.25415102414121</v>
      </c>
      <c r="AA26">
        <f t="shared" si="19"/>
        <v>-105.6490849203234</v>
      </c>
      <c r="AB26">
        <f t="shared" si="20"/>
        <v>-10.135080420008913</v>
      </c>
      <c r="AC26">
        <f t="shared" si="21"/>
        <v>2.3711827375590104</v>
      </c>
      <c r="AD26">
        <v>-4.0952683991545599E-2</v>
      </c>
      <c r="AE26">
        <v>4.5972975432671398E-2</v>
      </c>
      <c r="AF26">
        <v>3.4398610956880402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52372.738594437891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335</v>
      </c>
      <c r="AS26">
        <v>707.303615384615</v>
      </c>
      <c r="AT26">
        <v>992.40800000000002</v>
      </c>
      <c r="AU26">
        <f t="shared" si="27"/>
        <v>0.28728545579578657</v>
      </c>
      <c r="AV26">
        <v>0.5</v>
      </c>
      <c r="AW26">
        <f t="shared" si="28"/>
        <v>1681.0374000837978</v>
      </c>
      <c r="AX26">
        <f t="shared" si="29"/>
        <v>40.216197346119628</v>
      </c>
      <c r="AY26">
        <f t="shared" si="30"/>
        <v>241.46879784641894</v>
      </c>
      <c r="AZ26">
        <f t="shared" si="31"/>
        <v>0.44857357054759733</v>
      </c>
      <c r="BA26">
        <f t="shared" si="32"/>
        <v>2.451831074315482E-2</v>
      </c>
      <c r="BB26">
        <f t="shared" si="33"/>
        <v>-1</v>
      </c>
      <c r="BC26" t="s">
        <v>336</v>
      </c>
      <c r="BD26">
        <v>547.24</v>
      </c>
      <c r="BE26">
        <f t="shared" si="34"/>
        <v>445.16800000000001</v>
      </c>
      <c r="BF26">
        <f t="shared" si="35"/>
        <v>0.64044222544159735</v>
      </c>
      <c r="BG26">
        <f t="shared" si="36"/>
        <v>1.8134785468898473</v>
      </c>
      <c r="BH26">
        <f t="shared" si="37"/>
        <v>0.28728545579578663</v>
      </c>
      <c r="BI26" t="e">
        <f t="shared" si="38"/>
        <v>#DIV/0!</v>
      </c>
      <c r="BJ26">
        <v>2114</v>
      </c>
      <c r="BK26">
        <v>300</v>
      </c>
      <c r="BL26">
        <v>300</v>
      </c>
      <c r="BM26">
        <v>300</v>
      </c>
      <c r="BN26">
        <v>10318.799999999999</v>
      </c>
      <c r="BO26">
        <v>904.221</v>
      </c>
      <c r="BP26">
        <v>-6.8737499999999997E-3</v>
      </c>
      <c r="BQ26">
        <v>-2.8055400000000001</v>
      </c>
      <c r="BR26">
        <f t="shared" si="39"/>
        <v>1999.81</v>
      </c>
      <c r="BS26">
        <f t="shared" si="40"/>
        <v>1681.0374000837978</v>
      </c>
      <c r="BT26">
        <f t="shared" si="41"/>
        <v>0.84059855690480489</v>
      </c>
      <c r="BU26">
        <f t="shared" si="42"/>
        <v>0.19119711380960985</v>
      </c>
      <c r="BV26" t="s">
        <v>280</v>
      </c>
      <c r="BW26">
        <v>1566755202.5</v>
      </c>
      <c r="BX26">
        <v>747.62300000000005</v>
      </c>
      <c r="BY26">
        <v>800.01</v>
      </c>
      <c r="BZ26">
        <v>18.924399999999999</v>
      </c>
      <c r="CA26">
        <v>13.4991</v>
      </c>
      <c r="CB26">
        <v>500.07</v>
      </c>
      <c r="CC26">
        <v>99.286799999999999</v>
      </c>
      <c r="CD26">
        <v>0.10011200000000001</v>
      </c>
      <c r="CE26">
        <v>26.195900000000002</v>
      </c>
      <c r="CF26">
        <v>27.0702</v>
      </c>
      <c r="CG26">
        <v>999.9</v>
      </c>
      <c r="CH26">
        <v>9946.8799999999992</v>
      </c>
      <c r="CI26">
        <v>0</v>
      </c>
      <c r="CJ26">
        <v>2071.96</v>
      </c>
      <c r="CK26">
        <v>1999.81</v>
      </c>
      <c r="CL26">
        <v>0.97999899999999995</v>
      </c>
      <c r="CM26">
        <v>2.00007E-2</v>
      </c>
      <c r="CN26">
        <v>0</v>
      </c>
      <c r="CO26">
        <v>708.125</v>
      </c>
      <c r="CP26">
        <v>4.99986</v>
      </c>
      <c r="CQ26">
        <v>19609.7</v>
      </c>
      <c r="CR26">
        <v>16270.6</v>
      </c>
      <c r="CS26">
        <v>44.311999999999998</v>
      </c>
      <c r="CT26">
        <v>46.186999999999998</v>
      </c>
      <c r="CU26">
        <v>45.186999999999998</v>
      </c>
      <c r="CV26">
        <v>44.561999999999998</v>
      </c>
      <c r="CW26">
        <v>26.687000000000001</v>
      </c>
      <c r="CX26">
        <v>1954.91</v>
      </c>
      <c r="CY26">
        <v>39.9</v>
      </c>
      <c r="CZ26">
        <v>0</v>
      </c>
      <c r="DA26">
        <v>120</v>
      </c>
      <c r="DB26">
        <v>707.303615384615</v>
      </c>
      <c r="DC26">
        <v>0.79658119095292501</v>
      </c>
      <c r="DD26">
        <v>-4013.2854683972701</v>
      </c>
      <c r="DE26">
        <v>20258.538461538501</v>
      </c>
      <c r="DF26">
        <v>15</v>
      </c>
      <c r="DG26">
        <v>1566755170.9000001</v>
      </c>
      <c r="DH26" t="s">
        <v>337</v>
      </c>
      <c r="DI26">
        <v>59</v>
      </c>
      <c r="DJ26">
        <v>-8.1000000000000003E-2</v>
      </c>
      <c r="DK26">
        <v>6.3E-2</v>
      </c>
      <c r="DL26">
        <v>800</v>
      </c>
      <c r="DM26">
        <v>13</v>
      </c>
      <c r="DN26">
        <v>0.03</v>
      </c>
      <c r="DO26">
        <v>0.01</v>
      </c>
      <c r="DP26">
        <v>27.0562526884455</v>
      </c>
      <c r="DQ26">
        <v>77.485907384062401</v>
      </c>
      <c r="DR26">
        <v>18.1795810065761</v>
      </c>
      <c r="DS26">
        <v>0</v>
      </c>
      <c r="DT26">
        <v>0.18414006148204801</v>
      </c>
      <c r="DU26">
        <v>0.54350341233047705</v>
      </c>
      <c r="DV26">
        <v>0.125351257043017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1.8632500000000001</v>
      </c>
      <c r="EC26">
        <v>1.8689</v>
      </c>
      <c r="ED26">
        <v>1.8668800000000001</v>
      </c>
      <c r="EE26">
        <v>1.8714900000000001</v>
      </c>
      <c r="EF26">
        <v>1.8640099999999999</v>
      </c>
      <c r="EG26">
        <v>1.86564</v>
      </c>
      <c r="EH26">
        <v>1.86554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-8.1000000000000003E-2</v>
      </c>
      <c r="EW26">
        <v>6.3E-2</v>
      </c>
      <c r="EX26">
        <v>2</v>
      </c>
      <c r="EY26">
        <v>507.947</v>
      </c>
      <c r="EZ26">
        <v>526.48099999999999</v>
      </c>
      <c r="FA26">
        <v>20.622</v>
      </c>
      <c r="FB26">
        <v>29.763300000000001</v>
      </c>
      <c r="FC26">
        <v>30.000499999999999</v>
      </c>
      <c r="FD26">
        <v>29.6464</v>
      </c>
      <c r="FE26">
        <v>29.623200000000001</v>
      </c>
      <c r="FF26">
        <v>38.531999999999996</v>
      </c>
      <c r="FG26">
        <v>48.797699999999999</v>
      </c>
      <c r="FH26">
        <v>0</v>
      </c>
      <c r="FI26">
        <v>20.5731</v>
      </c>
      <c r="FJ26">
        <v>800</v>
      </c>
      <c r="FK26">
        <v>13.494300000000001</v>
      </c>
      <c r="FL26">
        <v>101.274</v>
      </c>
      <c r="FM26">
        <v>101.895</v>
      </c>
    </row>
    <row r="27" spans="1:169" x14ac:dyDescent="0.25">
      <c r="A27">
        <v>12</v>
      </c>
      <c r="B27">
        <v>1566755323</v>
      </c>
      <c r="C27">
        <v>1427.7999999523199</v>
      </c>
      <c r="D27" t="s">
        <v>338</v>
      </c>
      <c r="E27" t="s">
        <v>339</v>
      </c>
      <c r="G27">
        <v>1566755323</v>
      </c>
      <c r="H27">
        <f t="shared" si="0"/>
        <v>4.3911874540805999E-3</v>
      </c>
      <c r="I27">
        <f t="shared" si="1"/>
        <v>40.10874596510812</v>
      </c>
      <c r="J27">
        <f t="shared" si="2"/>
        <v>946.94600000000003</v>
      </c>
      <c r="K27">
        <f t="shared" si="3"/>
        <v>666.47091826178314</v>
      </c>
      <c r="L27">
        <f t="shared" si="4"/>
        <v>66.233689912644309</v>
      </c>
      <c r="M27">
        <f t="shared" si="5"/>
        <v>94.10722360039</v>
      </c>
      <c r="N27">
        <f t="shared" si="6"/>
        <v>0.26279349626396886</v>
      </c>
      <c r="O27">
        <f t="shared" si="7"/>
        <v>2.2492402238210389</v>
      </c>
      <c r="P27">
        <f t="shared" si="8"/>
        <v>0.24684976990420834</v>
      </c>
      <c r="Q27">
        <f t="shared" si="9"/>
        <v>0.15563291312518979</v>
      </c>
      <c r="R27">
        <f t="shared" si="10"/>
        <v>321.42489731219257</v>
      </c>
      <c r="S27">
        <f t="shared" si="11"/>
        <v>26.984377086395384</v>
      </c>
      <c r="T27">
        <f t="shared" si="12"/>
        <v>26.975899999999999</v>
      </c>
      <c r="U27">
        <f t="shared" si="13"/>
        <v>3.5740966904108005</v>
      </c>
      <c r="V27">
        <f t="shared" si="14"/>
        <v>54.889139744531711</v>
      </c>
      <c r="W27">
        <f t="shared" si="15"/>
        <v>1.8545248616150003</v>
      </c>
      <c r="X27">
        <f t="shared" si="16"/>
        <v>3.3786735777722878</v>
      </c>
      <c r="Y27">
        <f t="shared" si="17"/>
        <v>1.7195718287958002</v>
      </c>
      <c r="Z27">
        <f t="shared" si="18"/>
        <v>-193.65136672495444</v>
      </c>
      <c r="AA27">
        <f t="shared" si="19"/>
        <v>-115.65877894730522</v>
      </c>
      <c r="AB27">
        <f t="shared" si="20"/>
        <v>-11.041833659633875</v>
      </c>
      <c r="AC27">
        <f t="shared" si="21"/>
        <v>1.0729179802990245</v>
      </c>
      <c r="AD27">
        <v>-4.1163296174575197E-2</v>
      </c>
      <c r="AE27">
        <v>4.6209406058762698E-2</v>
      </c>
      <c r="AF27">
        <v>3.4538624497531698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52661.662663689443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340</v>
      </c>
      <c r="AS27">
        <v>707.77938461538497</v>
      </c>
      <c r="AT27">
        <v>992.21</v>
      </c>
      <c r="AU27">
        <f t="shared" si="27"/>
        <v>0.2866637258086645</v>
      </c>
      <c r="AV27">
        <v>0.5</v>
      </c>
      <c r="AW27">
        <f t="shared" si="28"/>
        <v>1681.1211000837727</v>
      </c>
      <c r="AX27">
        <f t="shared" si="29"/>
        <v>40.10874596510812</v>
      </c>
      <c r="AY27">
        <f t="shared" si="30"/>
        <v>240.95821904278753</v>
      </c>
      <c r="AZ27">
        <f t="shared" si="31"/>
        <v>0.44489573779744213</v>
      </c>
      <c r="BA27">
        <f t="shared" si="32"/>
        <v>2.4453173517993209E-2</v>
      </c>
      <c r="BB27">
        <f t="shared" si="33"/>
        <v>-1</v>
      </c>
      <c r="BC27" t="s">
        <v>341</v>
      </c>
      <c r="BD27">
        <v>550.78</v>
      </c>
      <c r="BE27">
        <f t="shared" si="34"/>
        <v>441.43000000000006</v>
      </c>
      <c r="BF27">
        <f t="shared" si="35"/>
        <v>0.64433911466056915</v>
      </c>
      <c r="BG27">
        <f t="shared" si="36"/>
        <v>1.8014633792076693</v>
      </c>
      <c r="BH27">
        <f t="shared" si="37"/>
        <v>0.28666372580866456</v>
      </c>
      <c r="BI27" t="e">
        <f t="shared" si="38"/>
        <v>#DIV/0!</v>
      </c>
      <c r="BJ27">
        <v>2116</v>
      </c>
      <c r="BK27">
        <v>300</v>
      </c>
      <c r="BL27">
        <v>300</v>
      </c>
      <c r="BM27">
        <v>300</v>
      </c>
      <c r="BN27">
        <v>10318.1</v>
      </c>
      <c r="BO27">
        <v>906.34799999999996</v>
      </c>
      <c r="BP27">
        <v>-6.8733500000000003E-3</v>
      </c>
      <c r="BQ27">
        <v>-3.2578100000000001</v>
      </c>
      <c r="BR27">
        <f t="shared" si="39"/>
        <v>1999.91</v>
      </c>
      <c r="BS27">
        <f t="shared" si="40"/>
        <v>1681.1211000837727</v>
      </c>
      <c r="BT27">
        <f t="shared" si="41"/>
        <v>0.84059837696884987</v>
      </c>
      <c r="BU27">
        <f t="shared" si="42"/>
        <v>0.19119675393769997</v>
      </c>
      <c r="BV27" t="s">
        <v>280</v>
      </c>
      <c r="BW27">
        <v>1566755323</v>
      </c>
      <c r="BX27">
        <v>946.94600000000003</v>
      </c>
      <c r="BY27">
        <v>1000.05</v>
      </c>
      <c r="BZ27">
        <v>18.661000000000001</v>
      </c>
      <c r="CA27">
        <v>13.4915</v>
      </c>
      <c r="CB27">
        <v>500.154</v>
      </c>
      <c r="CC27">
        <v>99.279700000000005</v>
      </c>
      <c r="CD27">
        <v>0.10001500000000001</v>
      </c>
      <c r="CE27">
        <v>26.022099999999998</v>
      </c>
      <c r="CF27">
        <v>26.975899999999999</v>
      </c>
      <c r="CG27">
        <v>999.9</v>
      </c>
      <c r="CH27">
        <v>9998.75</v>
      </c>
      <c r="CI27">
        <v>0</v>
      </c>
      <c r="CJ27">
        <v>1856.1</v>
      </c>
      <c r="CK27">
        <v>1999.91</v>
      </c>
      <c r="CL27">
        <v>0.98000200000000004</v>
      </c>
      <c r="CM27">
        <v>1.9997600000000001E-2</v>
      </c>
      <c r="CN27">
        <v>0</v>
      </c>
      <c r="CO27">
        <v>707.63</v>
      </c>
      <c r="CP27">
        <v>4.99986</v>
      </c>
      <c r="CQ27">
        <v>19504.599999999999</v>
      </c>
      <c r="CR27">
        <v>16271.4</v>
      </c>
      <c r="CS27">
        <v>44.375</v>
      </c>
      <c r="CT27">
        <v>46.061999999999998</v>
      </c>
      <c r="CU27">
        <v>45.186999999999998</v>
      </c>
      <c r="CV27">
        <v>44.625</v>
      </c>
      <c r="CW27">
        <v>26.687000000000001</v>
      </c>
      <c r="CX27">
        <v>1955.02</v>
      </c>
      <c r="CY27">
        <v>39.89</v>
      </c>
      <c r="CZ27">
        <v>0</v>
      </c>
      <c r="DA27">
        <v>120</v>
      </c>
      <c r="DB27">
        <v>707.77938461538497</v>
      </c>
      <c r="DC27">
        <v>8.9641025151947495E-2</v>
      </c>
      <c r="DD27">
        <v>4344.0307730181403</v>
      </c>
      <c r="DE27">
        <v>19007.896153846199</v>
      </c>
      <c r="DF27">
        <v>15</v>
      </c>
      <c r="DG27">
        <v>1566755282</v>
      </c>
      <c r="DH27" t="s">
        <v>342</v>
      </c>
      <c r="DI27">
        <v>60</v>
      </c>
      <c r="DJ27">
        <v>0.32100000000000001</v>
      </c>
      <c r="DK27">
        <v>6.4000000000000001E-2</v>
      </c>
      <c r="DL27">
        <v>1000</v>
      </c>
      <c r="DM27">
        <v>13</v>
      </c>
      <c r="DN27">
        <v>0.04</v>
      </c>
      <c r="DO27">
        <v>0.02</v>
      </c>
      <c r="DP27">
        <v>36.300781699631401</v>
      </c>
      <c r="DQ27">
        <v>29.919616594018301</v>
      </c>
      <c r="DR27">
        <v>10.468773656210301</v>
      </c>
      <c r="DS27">
        <v>0</v>
      </c>
      <c r="DT27">
        <v>0.237730590972137</v>
      </c>
      <c r="DU27">
        <v>0.20752012543310899</v>
      </c>
      <c r="DV27">
        <v>7.1114383587780106E-2</v>
      </c>
      <c r="DW27">
        <v>1</v>
      </c>
      <c r="DX27">
        <v>1</v>
      </c>
      <c r="DY27">
        <v>2</v>
      </c>
      <c r="DZ27" t="s">
        <v>282</v>
      </c>
      <c r="EA27">
        <v>1.8667499999999999</v>
      </c>
      <c r="EB27">
        <v>1.8632500000000001</v>
      </c>
      <c r="EC27">
        <v>1.8689</v>
      </c>
      <c r="ED27">
        <v>1.8669100000000001</v>
      </c>
      <c r="EE27">
        <v>1.8714900000000001</v>
      </c>
      <c r="EF27">
        <v>1.8640099999999999</v>
      </c>
      <c r="EG27">
        <v>1.8656299999999999</v>
      </c>
      <c r="EH27">
        <v>1.86554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0.32100000000000001</v>
      </c>
      <c r="EW27">
        <v>6.4000000000000001E-2</v>
      </c>
      <c r="EX27">
        <v>2</v>
      </c>
      <c r="EY27">
        <v>508.69400000000002</v>
      </c>
      <c r="EZ27">
        <v>526.66200000000003</v>
      </c>
      <c r="FA27">
        <v>20.9</v>
      </c>
      <c r="FB27">
        <v>29.8567</v>
      </c>
      <c r="FC27">
        <v>30.0002</v>
      </c>
      <c r="FD27">
        <v>29.7545</v>
      </c>
      <c r="FE27">
        <v>29.7363</v>
      </c>
      <c r="FF27">
        <v>46.115200000000002</v>
      </c>
      <c r="FG27">
        <v>49.398699999999998</v>
      </c>
      <c r="FH27">
        <v>0</v>
      </c>
      <c r="FI27">
        <v>20.913599999999999</v>
      </c>
      <c r="FJ27">
        <v>1000</v>
      </c>
      <c r="FK27">
        <v>13.567600000000001</v>
      </c>
      <c r="FL27">
        <v>101.26</v>
      </c>
      <c r="FM27">
        <v>101.879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2019-08-25T12:50:53Z</dcterms:created>
  <dcterms:modified xsi:type="dcterms:W3CDTF">2019-08-27T22:24:09Z</dcterms:modified>
</cp:coreProperties>
</file>