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784E927D-9F98-4B5E-82CD-1D930C07F55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M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W23" i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M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CC21" i="1" l="1"/>
  <c r="AW21" i="1" s="1"/>
  <c r="CC25" i="1"/>
  <c r="AW25" i="1" s="1"/>
  <c r="AY25" i="1" s="1"/>
  <c r="CC17" i="1"/>
  <c r="CC20" i="1"/>
  <c r="R20" i="1" s="1"/>
  <c r="V23" i="1"/>
  <c r="V24" i="1"/>
  <c r="V19" i="1"/>
  <c r="V21" i="1"/>
  <c r="J17" i="1"/>
  <c r="I17" i="1"/>
  <c r="AX17" i="1" s="1"/>
  <c r="M22" i="1"/>
  <c r="AJ22" i="1"/>
  <c r="I22" i="1"/>
  <c r="AX22" i="1" s="1"/>
  <c r="H24" i="1"/>
  <c r="Z24" i="1" s="1"/>
  <c r="I24" i="1"/>
  <c r="AX24" i="1" s="1"/>
  <c r="I18" i="1"/>
  <c r="AX18" i="1" s="1"/>
  <c r="CC18" i="1"/>
  <c r="AW18" i="1" s="1"/>
  <c r="AY18" i="1" s="1"/>
  <c r="V22" i="1"/>
  <c r="CC23" i="1"/>
  <c r="V26" i="1"/>
  <c r="I23" i="1"/>
  <c r="AX23" i="1" s="1"/>
  <c r="AY21" i="1"/>
  <c r="CC24" i="1"/>
  <c r="AW24" i="1" s="1"/>
  <c r="CC26" i="1"/>
  <c r="V20" i="1"/>
  <c r="AW22" i="1"/>
  <c r="AY22" i="1" s="1"/>
  <c r="R22" i="1"/>
  <c r="J20" i="1"/>
  <c r="I20" i="1"/>
  <c r="AX20" i="1" s="1"/>
  <c r="H20" i="1"/>
  <c r="AJ20" i="1"/>
  <c r="M20" i="1"/>
  <c r="AJ21" i="1"/>
  <c r="H21" i="1"/>
  <c r="M21" i="1"/>
  <c r="J21" i="1"/>
  <c r="I21" i="1"/>
  <c r="AX21" i="1" s="1"/>
  <c r="R23" i="1"/>
  <c r="AW23" i="1"/>
  <c r="J26" i="1"/>
  <c r="I26" i="1"/>
  <c r="AX26" i="1" s="1"/>
  <c r="H26" i="1"/>
  <c r="AJ26" i="1"/>
  <c r="M26" i="1"/>
  <c r="R26" i="1"/>
  <c r="AW26" i="1"/>
  <c r="AY26" i="1" s="1"/>
  <c r="R17" i="1"/>
  <c r="AW17" i="1"/>
  <c r="AY17" i="1" s="1"/>
  <c r="Z18" i="1"/>
  <c r="M17" i="1"/>
  <c r="J18" i="1"/>
  <c r="AJ19" i="1"/>
  <c r="AW20" i="1"/>
  <c r="AY20" i="1" s="1"/>
  <c r="H22" i="1"/>
  <c r="M23" i="1"/>
  <c r="J24" i="1"/>
  <c r="AJ25" i="1"/>
  <c r="H25" i="1"/>
  <c r="R21" i="1"/>
  <c r="AJ17" i="1"/>
  <c r="I19" i="1"/>
  <c r="AX19" i="1" s="1"/>
  <c r="BA19" i="1" s="1"/>
  <c r="J22" i="1"/>
  <c r="AJ23" i="1"/>
  <c r="I25" i="1"/>
  <c r="AX25" i="1" s="1"/>
  <c r="H19" i="1"/>
  <c r="H17" i="1"/>
  <c r="M18" i="1"/>
  <c r="J19" i="1"/>
  <c r="R19" i="1"/>
  <c r="H23" i="1"/>
  <c r="M24" i="1"/>
  <c r="J25" i="1"/>
  <c r="AJ18" i="1"/>
  <c r="AJ24" i="1"/>
  <c r="R24" i="1" l="1"/>
  <c r="BA21" i="1"/>
  <c r="BA22" i="1"/>
  <c r="R25" i="1"/>
  <c r="BA25" i="1"/>
  <c r="AY24" i="1"/>
  <c r="BA24" i="1"/>
  <c r="R18" i="1"/>
  <c r="S18" i="1" s="1"/>
  <c r="T18" i="1" s="1"/>
  <c r="BA26" i="1"/>
  <c r="BA23" i="1"/>
  <c r="Z17" i="1"/>
  <c r="Z19" i="1"/>
  <c r="S25" i="1"/>
  <c r="T25" i="1" s="1"/>
  <c r="P25" i="1" s="1"/>
  <c r="N25" i="1" s="1"/>
  <c r="Q25" i="1" s="1"/>
  <c r="K25" i="1" s="1"/>
  <c r="L25" i="1" s="1"/>
  <c r="S23" i="1"/>
  <c r="T23" i="1" s="1"/>
  <c r="Z20" i="1"/>
  <c r="Z26" i="1"/>
  <c r="BA20" i="1"/>
  <c r="Z23" i="1"/>
  <c r="Z22" i="1"/>
  <c r="BA17" i="1"/>
  <c r="S17" i="1"/>
  <c r="T17" i="1" s="1"/>
  <c r="BA18" i="1"/>
  <c r="S19" i="1"/>
  <c r="T19" i="1" s="1"/>
  <c r="P19" i="1" s="1"/>
  <c r="N19" i="1" s="1"/>
  <c r="Q19" i="1" s="1"/>
  <c r="K19" i="1" s="1"/>
  <c r="L19" i="1" s="1"/>
  <c r="Z21" i="1"/>
  <c r="S22" i="1"/>
  <c r="T22" i="1" s="1"/>
  <c r="P22" i="1" s="1"/>
  <c r="N22" i="1" s="1"/>
  <c r="Q22" i="1" s="1"/>
  <c r="K22" i="1" s="1"/>
  <c r="L22" i="1" s="1"/>
  <c r="Z25" i="1"/>
  <c r="S24" i="1"/>
  <c r="T24" i="1" s="1"/>
  <c r="AY23" i="1"/>
  <c r="S21" i="1"/>
  <c r="T21" i="1" s="1"/>
  <c r="S26" i="1"/>
  <c r="T26" i="1" s="1"/>
  <c r="P26" i="1" s="1"/>
  <c r="N26" i="1" s="1"/>
  <c r="Q26" i="1" s="1"/>
  <c r="K26" i="1" s="1"/>
  <c r="L26" i="1" s="1"/>
  <c r="S20" i="1"/>
  <c r="T20" i="1" s="1"/>
  <c r="U24" i="1" l="1"/>
  <c r="Y24" i="1" s="1"/>
  <c r="AB24" i="1"/>
  <c r="P24" i="1"/>
  <c r="N24" i="1" s="1"/>
  <c r="Q24" i="1" s="1"/>
  <c r="K24" i="1" s="1"/>
  <c r="L24" i="1" s="1"/>
  <c r="AA24" i="1"/>
  <c r="AA17" i="1"/>
  <c r="AB17" i="1"/>
  <c r="AC17" i="1" s="1"/>
  <c r="U17" i="1"/>
  <c r="Y17" i="1" s="1"/>
  <c r="AA23" i="1"/>
  <c r="U23" i="1"/>
  <c r="Y23" i="1" s="1"/>
  <c r="AB23" i="1"/>
  <c r="U25" i="1"/>
  <c r="Y25" i="1" s="1"/>
  <c r="AB25" i="1"/>
  <c r="AC25" i="1" s="1"/>
  <c r="AA25" i="1"/>
  <c r="AA20" i="1"/>
  <c r="U20" i="1"/>
  <c r="Y20" i="1" s="1"/>
  <c r="AB20" i="1"/>
  <c r="AC20" i="1" s="1"/>
  <c r="U26" i="1"/>
  <c r="Y26" i="1" s="1"/>
  <c r="AB26" i="1"/>
  <c r="AA26" i="1"/>
  <c r="U22" i="1"/>
  <c r="Y22" i="1" s="1"/>
  <c r="AB22" i="1"/>
  <c r="AA22" i="1"/>
  <c r="P20" i="1"/>
  <c r="N20" i="1" s="1"/>
  <c r="Q20" i="1" s="1"/>
  <c r="K20" i="1" s="1"/>
  <c r="L20" i="1" s="1"/>
  <c r="U19" i="1"/>
  <c r="Y19" i="1" s="1"/>
  <c r="AB19" i="1"/>
  <c r="AA19" i="1"/>
  <c r="U21" i="1"/>
  <c r="Y21" i="1" s="1"/>
  <c r="AB21" i="1"/>
  <c r="AC21" i="1" s="1"/>
  <c r="AA21" i="1"/>
  <c r="P23" i="1"/>
  <c r="N23" i="1" s="1"/>
  <c r="Q23" i="1" s="1"/>
  <c r="K23" i="1" s="1"/>
  <c r="L23" i="1" s="1"/>
  <c r="U18" i="1"/>
  <c r="Y18" i="1" s="1"/>
  <c r="AA18" i="1"/>
  <c r="AB18" i="1"/>
  <c r="P18" i="1"/>
  <c r="N18" i="1" s="1"/>
  <c r="Q18" i="1" s="1"/>
  <c r="K18" i="1" s="1"/>
  <c r="L18" i="1" s="1"/>
  <c r="P17" i="1"/>
  <c r="N17" i="1" s="1"/>
  <c r="Q17" i="1" s="1"/>
  <c r="K17" i="1" s="1"/>
  <c r="L17" i="1" s="1"/>
  <c r="P21" i="1"/>
  <c r="N21" i="1" s="1"/>
  <c r="Q21" i="1" s="1"/>
  <c r="K21" i="1" s="1"/>
  <c r="L21" i="1" s="1"/>
  <c r="AC19" i="1" l="1"/>
  <c r="AC22" i="1"/>
  <c r="AC26" i="1"/>
  <c r="AC23" i="1"/>
  <c r="AC24" i="1"/>
  <c r="AC18" i="1"/>
</calcChain>
</file>

<file path=xl/sharedStrings.xml><?xml version="1.0" encoding="utf-8"?>
<sst xmlns="http://schemas.openxmlformats.org/spreadsheetml/2006/main" count="2956" uniqueCount="409">
  <si>
    <t>File opened</t>
  </si>
  <si>
    <t>2019-08-25 12:39:01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</si>
  <si>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</si>
  <si>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</si>
  <si>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</si>
  <si>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</si>
  <si>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</si>
  <si>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</si>
  <si>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</si>
  <si>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</si>
  <si>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</si>
  <si>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</si>
  <si>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</si>
  <si>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</si>
  <si>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</si>
  <si>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</si>
  <si>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</si>
  <si>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</si>
  <si>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</si>
  <si>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</si>
  <si>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</si>
  <si>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</si>
  <si>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</si>
  <si>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12:39:01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</si>
  <si>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</si>
  <si>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</si>
  <si>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</si>
  <si>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</si>
  <si>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</si>
  <si>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</si>
  <si>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</si>
  <si>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</si>
  <si>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</si>
  <si>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</si>
  <si>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</si>
  <si>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</si>
  <si>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</si>
  <si>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</si>
  <si>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</si>
  <si>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</si>
  <si>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</si>
  <si>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</si>
  <si>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</si>
  <si>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</si>
  <si>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</si>
  <si>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</si>
  <si>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</si>
  <si>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</si>
  <si>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</si>
  <si>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</si>
  <si>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</si>
  <si>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</si>
  <si>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</si>
  <si>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</si>
  <si>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</si>
  <si>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</si>
  <si>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</si>
  <si>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</si>
  <si>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</si>
  <si>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</si>
  <si>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</si>
  <si>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</si>
  <si>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</si>
  <si>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</si>
  <si>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</si>
  <si>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</si>
  <si>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</si>
  <si>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</si>
  <si>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</si>
  <si>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</si>
  <si>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</si>
  <si>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</si>
  <si>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</si>
  <si>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</si>
  <si>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</si>
  <si>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</si>
  <si>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</si>
  <si>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</si>
  <si>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</si>
  <si>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</si>
  <si>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</si>
  <si>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</si>
  <si>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</si>
  <si>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</si>
  <si>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</si>
  <si>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</si>
  <si>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</si>
  <si>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</si>
  <si>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</si>
  <si>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</si>
  <si>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</si>
  <si>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</si>
  <si>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</si>
  <si>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</si>
  <si>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</si>
  <si>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</si>
  <si>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</si>
  <si>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</si>
  <si>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</si>
  <si>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</si>
  <si>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</si>
  <si>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</si>
  <si>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</si>
  <si>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</si>
  <si>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</si>
  <si>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</si>
  <si>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</si>
  <si>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</si>
  <si>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</si>
  <si>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</si>
  <si>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</si>
  <si>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</si>
  <si>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</si>
  <si>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</si>
  <si>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</si>
  <si>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</si>
  <si>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</si>
  <si>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</si>
  <si>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</si>
  <si>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</si>
  <si>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</si>
  <si>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</si>
  <si>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</si>
  <si>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</si>
  <si>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</si>
  <si>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</si>
  <si>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</si>
  <si>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</si>
  <si>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</si>
  <si>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</si>
  <si>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</si>
  <si>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</si>
  <si>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</si>
  <si>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</si>
  <si>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</si>
  <si>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</si>
  <si>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</si>
  <si>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</si>
  <si>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</si>
  <si>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</si>
  <si>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</si>
  <si>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</si>
  <si>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</si>
  <si>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</si>
  <si>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</si>
  <si>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</si>
  <si>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</si>
  <si>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</si>
  <si>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</si>
  <si>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</si>
  <si>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</si>
  <si>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</si>
  <si>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</si>
  <si>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</si>
  <si>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</si>
  <si>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</si>
  <si>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</si>
  <si>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</si>
  <si>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</si>
  <si>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</si>
  <si>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</si>
  <si>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</si>
  <si>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</si>
  <si>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</si>
  <si>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</si>
  <si>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</si>
  <si>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</si>
  <si>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</si>
  <si>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</si>
  <si>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</si>
  <si>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</si>
  <si>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</si>
  <si>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</si>
  <si>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</si>
  <si>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</si>
  <si>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</si>
  <si>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</si>
  <si>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</si>
  <si>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</si>
  <si>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</si>
  <si>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</si>
  <si>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</si>
  <si>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</si>
  <si>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</si>
  <si>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</si>
  <si>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</si>
  <si>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</si>
  <si>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</si>
  <si>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</si>
  <si>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</si>
  <si>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</si>
  <si>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</si>
  <si>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</si>
  <si>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</si>
  <si>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</si>
  <si>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</si>
  <si>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</si>
  <si>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</si>
  <si>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</si>
  <si>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</si>
  <si>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</si>
  <si>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</si>
  <si>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</si>
  <si>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</si>
  <si>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</si>
  <si>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</si>
  <si>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</si>
  <si>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</si>
  <si>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</si>
  <si>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</si>
  <si>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</si>
  <si>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</si>
  <si>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</si>
  <si>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</si>
  <si>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</si>
  <si>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</si>
  <si>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</si>
  <si>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</si>
  <si>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</si>
  <si>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</si>
  <si>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</si>
  <si>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</si>
  <si>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</si>
  <si>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</si>
  <si>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</si>
  <si>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</si>
  <si>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</si>
  <si>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</si>
  <si>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</si>
  <si>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</si>
  <si>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</si>
  <si>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</si>
  <si>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</si>
  <si>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</si>
  <si>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</si>
  <si>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</si>
  <si>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</si>
  <si>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</si>
  <si>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</si>
  <si>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</si>
  <si>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</si>
  <si>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</si>
  <si>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</si>
  <si>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</si>
  <si>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</si>
  <si>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</si>
  <si>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</si>
  <si>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</si>
  <si>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</si>
  <si>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</si>
  <si>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</si>
  <si>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</si>
  <si>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</si>
  <si>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</si>
  <si>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</si>
  <si>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</si>
  <si>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</si>
  <si>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</si>
  <si>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</si>
  <si>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</si>
  <si>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</si>
  <si>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</si>
  <si>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</si>
  <si>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</si>
  <si>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</si>
  <si>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</si>
  <si>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</si>
  <si>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</si>
  <si>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</si>
  <si>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</si>
  <si>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</si>
  <si>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</si>
  <si>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</si>
  <si>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</si>
  <si>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</si>
  <si>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</si>
  <si>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</si>
  <si>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</si>
  <si>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</si>
  <si>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</si>
  <si>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</si>
  <si>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</si>
  <si>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</si>
  <si>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</si>
  <si>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</si>
  <si>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</si>
  <si>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</si>
  <si>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</si>
  <si>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</si>
  <si>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</si>
  <si>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</si>
  <si>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</si>
  <si>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</si>
  <si>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</si>
  <si>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</si>
  <si>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</si>
  <si>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</si>
  <si>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</si>
  <si>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</si>
  <si>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</si>
  <si>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</si>
  <si>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</si>
  <si>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</si>
  <si>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</si>
  <si>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</si>
  <si>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</si>
  <si>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</si>
  <si>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</si>
  <si>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</si>
  <si>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</si>
  <si>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</si>
  <si>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</si>
  <si>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</si>
  <si>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</si>
  <si>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</si>
  <si>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</si>
  <si>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</si>
  <si>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</si>
  <si>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</si>
  <si>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</si>
  <si>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</si>
  <si>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</si>
  <si>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</si>
  <si>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</si>
  <si>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</si>
  <si>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</si>
  <si>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</si>
  <si>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</si>
  <si>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</si>
  <si>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</si>
  <si>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</si>
  <si>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</si>
  <si>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</si>
  <si>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</si>
  <si>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</si>
  <si>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</si>
  <si>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</si>
  <si>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</si>
  <si>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</si>
  <si>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</si>
  <si>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</si>
  <si>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12:43:19</t>
  </si>
  <si>
    <t>12:43:19</t>
  </si>
  <si>
    <t>MPF-1990-20181017-18_08_33</t>
  </si>
  <si>
    <t>DARK-1991-20181017-18_08_35</t>
  </si>
  <si>
    <t>-</t>
  </si>
  <si>
    <t>0: Broadleaf</t>
  </si>
  <si>
    <t>12:43:45</t>
  </si>
  <si>
    <t>2/2</t>
  </si>
  <si>
    <t>5</t>
  </si>
  <si>
    <t>11111111</t>
  </si>
  <si>
    <t>oooooooo</t>
  </si>
  <si>
    <t>off</t>
  </si>
  <si>
    <t>20190826 12:45:19</t>
  </si>
  <si>
    <t>12:45:19</t>
  </si>
  <si>
    <t>MPF-1992-20181017-18_10_33</t>
  </si>
  <si>
    <t>DARK-1993-20181017-18_10_34</t>
  </si>
  <si>
    <t>12:44:48</t>
  </si>
  <si>
    <t>20190826 12:47:20</t>
  </si>
  <si>
    <t>12:47:20</t>
  </si>
  <si>
    <t>MPF-1994-20181017-18_12_33</t>
  </si>
  <si>
    <t>DARK-1995-20181017-18_12_35</t>
  </si>
  <si>
    <t>12:46:36</t>
  </si>
  <si>
    <t>1/2</t>
  </si>
  <si>
    <t>20190826 12:49:20</t>
  </si>
  <si>
    <t>12:49:20</t>
  </si>
  <si>
    <t>MPF-1996-20181017-18_14_34</t>
  </si>
  <si>
    <t>DARK-1997-20181017-18_14_35</t>
  </si>
  <si>
    <t>12:48:26</t>
  </si>
  <si>
    <t>20190826 12:50:25</t>
  </si>
  <si>
    <t>12:50:25</t>
  </si>
  <si>
    <t>MPF-1998-20181017-18_15_38</t>
  </si>
  <si>
    <t>DARK-1999-20181017-18_15_40</t>
  </si>
  <si>
    <t>12:51:01</t>
  </si>
  <si>
    <t>20190826 12:53:02</t>
  </si>
  <si>
    <t>12:53:02</t>
  </si>
  <si>
    <t>MPF-2000-20181017-18_18_16</t>
  </si>
  <si>
    <t>DARK-2001-20181017-18_18_18</t>
  </si>
  <si>
    <t>12:53:29</t>
  </si>
  <si>
    <t>20190826 12:55:06</t>
  </si>
  <si>
    <t>12:55:06</t>
  </si>
  <si>
    <t>MPF-2002-20181017-18_20_19</t>
  </si>
  <si>
    <t>DARK-2003-20181017-18_20_21</t>
  </si>
  <si>
    <t>12:54:31</t>
  </si>
  <si>
    <t>20190826 12:56:51</t>
  </si>
  <si>
    <t>12:56:51</t>
  </si>
  <si>
    <t>MPF-2004-20181017-18_22_04</t>
  </si>
  <si>
    <t>DARK-2005-20181017-18_22_06</t>
  </si>
  <si>
    <t>12:56:16</t>
  </si>
  <si>
    <t>20190826 12:58:41</t>
  </si>
  <si>
    <t>12:58:41</t>
  </si>
  <si>
    <t>MPF-2006-20181017-18_23_55</t>
  </si>
  <si>
    <t>DARK-2007-20181017-18_23_57</t>
  </si>
  <si>
    <t>12:58:01</t>
  </si>
  <si>
    <t>20190826 13:00:24</t>
  </si>
  <si>
    <t>13:00:24</t>
  </si>
  <si>
    <t>MPF-2008-20181017-18_25_37</t>
  </si>
  <si>
    <t>DARK-2009-20181017-18_25_39</t>
  </si>
  <si>
    <t>12:59:46</t>
  </si>
  <si>
    <t>20190826 13:02:15</t>
  </si>
  <si>
    <t>13:02:15</t>
  </si>
  <si>
    <t>MPF-2010-20181017-18_27_28</t>
  </si>
  <si>
    <t>DARK-2011-20181017-18_27_30</t>
  </si>
  <si>
    <t>13:01:35</t>
  </si>
  <si>
    <t>20190826 13:04:15</t>
  </si>
  <si>
    <t>13:04:15</t>
  </si>
  <si>
    <t>MPF-2012-20181017-18_29_29</t>
  </si>
  <si>
    <t>DARK-2013-20181017-18_29_31</t>
  </si>
  <si>
    <t>13:03:14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</si>
</sst>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34.792590941493877</c:v>
                </c:pt>
                <c:pt idx="1">
                  <c:v>27.646819390477784</c:v>
                </c:pt>
                <c:pt idx="2">
                  <c:v>21.806994396002725</c:v>
                </c:pt>
                <c:pt idx="3">
                  <c:v>13.392242908153014</c:v>
                </c:pt>
                <c:pt idx="4">
                  <c:v>0.41646381013335709</c:v>
                </c:pt>
                <c:pt idx="5">
                  <c:v>36.763742340121489</c:v>
                </c:pt>
                <c:pt idx="6">
                  <c:v>37.757241590608437</c:v>
                </c:pt>
                <c:pt idx="7">
                  <c:v>37.756622787537395</c:v>
                </c:pt>
                <c:pt idx="8">
                  <c:v>37.616075436631824</c:v>
                </c:pt>
                <c:pt idx="9">
                  <c:v>37.842802587742668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79.406389027306517</c:v>
                </c:pt>
                <c:pt idx="1">
                  <c:v>50.390734652365566</c:v>
                </c:pt>
                <c:pt idx="2">
                  <c:v>28.877855892665824</c:v>
                </c:pt>
                <c:pt idx="3">
                  <c:v>15.143242506927207</c:v>
                </c:pt>
                <c:pt idx="4">
                  <c:v>-1.9130634778509479</c:v>
                </c:pt>
                <c:pt idx="5">
                  <c:v>196.5290020236535</c:v>
                </c:pt>
                <c:pt idx="6">
                  <c:v>237.90527054911803</c:v>
                </c:pt>
                <c:pt idx="7">
                  <c:v>278.25436978746586</c:v>
                </c:pt>
                <c:pt idx="8">
                  <c:v>290.51281431872968</c:v>
                </c:pt>
                <c:pt idx="9">
                  <c:v>515.90339810671071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8-42D4-A543-304AD910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79568"/>
        <c:axId val="318228008"/>
      </c:scatterChart>
      <c:valAx>
        <c:axId val="4172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8008"/>
        <c:crosses val="autoZero"/>
        <c:crossBetween val="midCat"/>
      </c:valAx>
      <c:valAx>
        <c:axId val="3182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61912</xdr:rowOff>
    </xdr:from>
    <xdr:to>
      <xdr:col>17</xdr:col>
      <xdr:colOff>485775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91892-DF1E-4FCB-A418-308DCDAB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workbookViewId="0">
      <selection activeCell="W4" sqref="W4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1566841399.5</v>
      </c>
      <c r="C17">
        <v>0</v>
      </c>
      <c r="D17" t="s">
        <v>341</v>
      </c>
      <c r="E17" t="s">
        <v>342</v>
      </c>
      <c r="G17">
        <v>1566841399.5</v>
      </c>
      <c r="H17">
        <f t="shared" ref="H17:H26" si="0">CN17*AI17*(CL17-CM17)/(100*CF17*(1000-AI17*CL17))</f>
        <v>3.8271038463831091E-3</v>
      </c>
      <c r="I17">
        <f t="shared" ref="I17:I26" si="1">CN17*AI17*(CK17-CJ17*(1000-AI17*CM17)/(1000-AI17*CL17))/(100*CF17)</f>
        <v>34.792590941493877</v>
      </c>
      <c r="J17">
        <f t="shared" ref="J17:J26" si="2">CJ17 - IF(AI17&gt;1, I17*CF17*100/(AK17*CV17), 0)</f>
        <v>356.63099999999997</v>
      </c>
      <c r="K17">
        <f t="shared" ref="K17:K26" si="3">((Q17-H17/2)*J17-I17)/(Q17+H17/2)</f>
        <v>79.406389027306517</v>
      </c>
      <c r="L17">
        <f t="shared" ref="L17:L26" si="4">K17*(CO17+CP17)/1000</f>
        <v>7.8915025468261097</v>
      </c>
      <c r="M17">
        <f t="shared" ref="M17:M26" si="5">(CJ17 - IF(AI17&gt;1, I17*CF17*100/(AK17*CV17), 0))*(CO17+CP17)/1000</f>
        <v>35.442418163724</v>
      </c>
      <c r="N17">
        <f t="shared" ref="N17:N26" si="6">2/((1/P17-1/O17)+SIGN(P17)*SQRT((1/P17-1/O17)*(1/P17-1/O17) + 4*CG17/((CG17+1)*(CG17+1))*(2*1/P17*1/O17-1/O17*1/O17)))</f>
        <v>0.21493562631765831</v>
      </c>
      <c r="O17">
        <f t="shared" ref="O17:O26" si="7">AF17+AE17*CF17+AD17*CF17*CF17</f>
        <v>2.2490721147808115</v>
      </c>
      <c r="P17">
        <f t="shared" ref="P17:P26" si="8">H17*(1000-(1000*0.61365*EXP(17.502*T17/(240.97+T17))/(CO17+CP17)+CL17)/2)/(1000*0.61365*EXP(17.502*T17/(240.97+T17))/(CO17+CP17)-CL17)</f>
        <v>0.20414142331162022</v>
      </c>
      <c r="Q17">
        <f t="shared" ref="Q17:Q26" si="9">1/((CG17+1)/(N17/1.6)+1/(O17/1.37)) + CG17/((CG17+1)/(N17/1.6) + CG17/(O17/1.37))</f>
        <v>0.12851301693903272</v>
      </c>
      <c r="R17">
        <f t="shared" ref="R17:R26" si="10">(CC17*CE17)</f>
        <v>321.42339112073705</v>
      </c>
      <c r="S17">
        <f t="shared" ref="S17:S26" si="11">(CQ17+(R17+2*0.95*0.0000000567*(((CQ17+$B$7)+273)^4-(CQ17+273)^4)-44100*H17)/(1.84*29.3*O17+8*0.95*0.0000000567*(CQ17+273)^3))</f>
        <v>26.501958869727421</v>
      </c>
      <c r="T17">
        <f t="shared" ref="T17:T26" si="12">($C$7*CR17+$D$7*CS17+$E$7*S17)</f>
        <v>27.1204</v>
      </c>
      <c r="U17">
        <f t="shared" ref="U17:U26" si="13">0.61365*EXP(17.502*T17/(240.97+T17))</f>
        <v>3.6045475781221659</v>
      </c>
      <c r="V17">
        <f t="shared" ref="V17:V26" si="14">(W17/X17*100)</f>
        <v>55.19042507875853</v>
      </c>
      <c r="W17">
        <f t="shared" ref="W17:W26" si="15">CL17*(CO17+CP17)/1000</f>
        <v>1.7920021180464001</v>
      </c>
      <c r="X17">
        <f t="shared" ref="X17:X26" si="16">0.61365*EXP(17.502*CQ17/(240.97+CQ17))</f>
        <v>3.2469438593545075</v>
      </c>
      <c r="Y17">
        <f t="shared" ref="Y17:Y26" si="17">(U17-CL17*(CO17+CP17)/1000)</f>
        <v>1.8125454600757658</v>
      </c>
      <c r="Z17">
        <f t="shared" ref="Z17:Z26" si="18">(-H17*44100)</f>
        <v>-168.7752796254951</v>
      </c>
      <c r="AA17">
        <f t="shared" ref="AA17:AA26" si="19">2*29.3*O17*0.92*(CQ17-T17)</f>
        <v>-214.47049488712912</v>
      </c>
      <c r="AB17">
        <f t="shared" ref="AB17:AB26" si="20">2*0.95*0.0000000567*(((CQ17+$B$7)+273)^4-(T17+273)^4)</f>
        <v>-20.423054512321503</v>
      </c>
      <c r="AC17">
        <f t="shared" ref="AC17:AC26" si="21">R17+AB17+Z17+AA17</f>
        <v>-82.2454379042087</v>
      </c>
      <c r="AD17">
        <v>-4.1158771970744197E-2</v>
      </c>
      <c r="AE17">
        <v>4.6204327243620398E-2</v>
      </c>
      <c r="AF17">
        <v>3.4535619422658801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52774.480168361137</v>
      </c>
      <c r="AL17">
        <v>0</v>
      </c>
      <c r="AM17">
        <v>560.67588235294102</v>
      </c>
      <c r="AN17">
        <v>2927.61</v>
      </c>
      <c r="AO17">
        <f t="shared" ref="AO17:AO26" si="25">AN17-AM17</f>
        <v>2366.9341176470589</v>
      </c>
      <c r="AP17">
        <f t="shared" ref="AP17:AP26" si="26">AO17/AN17</f>
        <v>0.80848682633515356</v>
      </c>
      <c r="AQ17">
        <v>-1.0916802797921701</v>
      </c>
      <c r="AR17" t="s">
        <v>343</v>
      </c>
      <c r="AS17">
        <v>982.26641176470605</v>
      </c>
      <c r="AT17">
        <v>1252.5</v>
      </c>
      <c r="AU17">
        <f t="shared" ref="AU17:AU26" si="27">1-AS17/AT17</f>
        <v>0.21575535986849814</v>
      </c>
      <c r="AV17">
        <v>0.5</v>
      </c>
      <c r="AW17">
        <f t="shared" ref="AW17:AW26" si="28">CC17</f>
        <v>1681.1052004251715</v>
      </c>
      <c r="AX17">
        <f t="shared" ref="AX17:AX26" si="29">I17</f>
        <v>34.792590941493877</v>
      </c>
      <c r="AY17">
        <f t="shared" ref="AY17:AY26" si="30">AU17*AV17*AW17</f>
        <v>181.35372874726829</v>
      </c>
      <c r="AZ17">
        <f t="shared" ref="AZ17:AZ26" si="31">BE17/AT17</f>
        <v>0.4652614770459082</v>
      </c>
      <c r="BA17">
        <f t="shared" ref="BA17:BA26" si="32">(AX17-AQ17)/AW17</f>
        <v>2.1345642861737915E-2</v>
      </c>
      <c r="BB17">
        <f t="shared" ref="BB17:BB26" si="33">(AN17-AT17)/AT17</f>
        <v>1.3374131736526946</v>
      </c>
      <c r="BC17" t="s">
        <v>344</v>
      </c>
      <c r="BD17">
        <v>669.76</v>
      </c>
      <c r="BE17">
        <f t="shared" ref="BE17:BE26" si="34">AT17-BD17</f>
        <v>582.74</v>
      </c>
      <c r="BF17">
        <f t="shared" ref="BF17:BF26" si="35">(AT17-AS17)/(AT17-BD17)</f>
        <v>0.46372925873510307</v>
      </c>
      <c r="BG17">
        <f t="shared" ref="BG17:BG26" si="36">(AN17-AT17)/(AN17-BD17)</f>
        <v>0.74190490953783461</v>
      </c>
      <c r="BH17">
        <f t="shared" ref="BH17:BH26" si="37">(AT17-AS17)/(AT17-AM17)</f>
        <v>0.39061024520853194</v>
      </c>
      <c r="BI17">
        <f t="shared" ref="BI17:BI26" si="38">(AN17-AT17)/(AN17-AM17)</f>
        <v>0.7077129809025724</v>
      </c>
      <c r="BJ17">
        <v>1990</v>
      </c>
      <c r="BK17">
        <v>300</v>
      </c>
      <c r="BL17">
        <v>300</v>
      </c>
      <c r="BM17">
        <v>300</v>
      </c>
      <c r="BN17">
        <v>10171.5</v>
      </c>
      <c r="BO17">
        <v>1175.5</v>
      </c>
      <c r="BP17">
        <v>-6.7779399999999997E-3</v>
      </c>
      <c r="BQ17">
        <v>-4.1748E-2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6" si="39">$B$11*CW17+$C$11*CX17+$F$11*DK17</f>
        <v>1999.89</v>
      </c>
      <c r="CC17">
        <f t="shared" ref="CC17:CC26" si="40">CB17*CD17</f>
        <v>1681.1052004251715</v>
      </c>
      <c r="CD17">
        <f t="shared" ref="CD17:CD26" si="41">($B$11*$D$9+$C$11*$D$9+$F$11*((DX17+DP17)/MAX(DX17+DP17+DY17, 0.1)*$I$9+DY17/MAX(DX17+DP17+DY17, 0.1)*$J$9))/($B$11+$C$11+$F$11)</f>
        <v>0.84059883314840889</v>
      </c>
      <c r="CE17">
        <f t="shared" ref="CE17:CE26" si="42">($B$11*$K$9+$C$11*$K$9+$F$11*((DX17+DP17)/MAX(DX17+DP17+DY17, 0.1)*$P$9+DY17/MAX(DX17+DP17+DY17, 0.1)*$Q$9))/($B$11+$C$11+$F$11)</f>
        <v>0.19119766629681786</v>
      </c>
      <c r="CF17">
        <v>6</v>
      </c>
      <c r="CG17">
        <v>0.5</v>
      </c>
      <c r="CH17" t="s">
        <v>346</v>
      </c>
      <c r="CI17">
        <v>1566841399.5</v>
      </c>
      <c r="CJ17">
        <v>356.63099999999997</v>
      </c>
      <c r="CK17">
        <v>400.01499999999999</v>
      </c>
      <c r="CL17">
        <v>18.031600000000001</v>
      </c>
      <c r="CM17">
        <v>13.522399999999999</v>
      </c>
      <c r="CN17">
        <v>500.05700000000002</v>
      </c>
      <c r="CO17">
        <v>99.281199999999998</v>
      </c>
      <c r="CP17">
        <v>0.100004</v>
      </c>
      <c r="CQ17">
        <v>25.351600000000001</v>
      </c>
      <c r="CR17">
        <v>27.1204</v>
      </c>
      <c r="CS17">
        <v>999.9</v>
      </c>
      <c r="CT17">
        <v>0</v>
      </c>
      <c r="CU17">
        <v>0</v>
      </c>
      <c r="CV17">
        <v>9997.5</v>
      </c>
      <c r="CW17">
        <v>0</v>
      </c>
      <c r="CX17">
        <v>1980.14</v>
      </c>
      <c r="CY17">
        <v>-45.846699999999998</v>
      </c>
      <c r="CZ17">
        <v>360.66800000000001</v>
      </c>
      <c r="DA17">
        <v>405.49799999999999</v>
      </c>
      <c r="DB17">
        <v>4.4992400000000004</v>
      </c>
      <c r="DC17">
        <v>360.274</v>
      </c>
      <c r="DD17">
        <v>400.01499999999999</v>
      </c>
      <c r="DE17">
        <v>18.2576</v>
      </c>
      <c r="DF17">
        <v>13.522399999999999</v>
      </c>
      <c r="DG17">
        <v>1.78921</v>
      </c>
      <c r="DH17">
        <v>1.3425199999999999</v>
      </c>
      <c r="DI17">
        <v>15.6928</v>
      </c>
      <c r="DJ17">
        <v>11.2835</v>
      </c>
      <c r="DK17">
        <v>1999.89</v>
      </c>
      <c r="DL17">
        <v>0.97999000000000003</v>
      </c>
      <c r="DM17">
        <v>2.001E-2</v>
      </c>
      <c r="DN17">
        <v>0</v>
      </c>
      <c r="DO17">
        <v>979.37900000000002</v>
      </c>
      <c r="DP17">
        <v>4.9992900000000002</v>
      </c>
      <c r="DQ17">
        <v>24242.2</v>
      </c>
      <c r="DR17">
        <v>17313.3</v>
      </c>
      <c r="DS17">
        <v>48.875</v>
      </c>
      <c r="DT17">
        <v>50.125</v>
      </c>
      <c r="DU17">
        <v>49.686999999999998</v>
      </c>
      <c r="DV17">
        <v>49.25</v>
      </c>
      <c r="DW17">
        <v>50.5</v>
      </c>
      <c r="DX17">
        <v>1954.97</v>
      </c>
      <c r="DY17">
        <v>39.92</v>
      </c>
      <c r="DZ17">
        <v>0</v>
      </c>
      <c r="EA17">
        <v>570.70000004768394</v>
      </c>
      <c r="EB17">
        <v>982.26641176470605</v>
      </c>
      <c r="EC17">
        <v>-37.399509908278198</v>
      </c>
      <c r="ED17">
        <v>-2174.8529468863399</v>
      </c>
      <c r="EE17">
        <v>24356.870588235299</v>
      </c>
      <c r="EF17">
        <v>10</v>
      </c>
      <c r="EG17">
        <v>1566841425</v>
      </c>
      <c r="EH17" t="s">
        <v>347</v>
      </c>
      <c r="EI17">
        <v>62</v>
      </c>
      <c r="EJ17">
        <v>-3.6429999999999998</v>
      </c>
      <c r="EK17">
        <v>-0.22600000000000001</v>
      </c>
      <c r="EL17">
        <v>400</v>
      </c>
      <c r="EM17">
        <v>14</v>
      </c>
      <c r="EN17">
        <v>0.03</v>
      </c>
      <c r="EO17">
        <v>0.02</v>
      </c>
      <c r="EP17">
        <v>36.900040014598098</v>
      </c>
      <c r="EQ17">
        <v>-0.27187571324730397</v>
      </c>
      <c r="ER17">
        <v>7.6927866534927503E-2</v>
      </c>
      <c r="ES17">
        <v>1</v>
      </c>
      <c r="ET17">
        <v>0.21614982147362699</v>
      </c>
      <c r="EU17">
        <v>-6.88413333333566E-3</v>
      </c>
      <c r="EV17">
        <v>7.2078451628289103E-4</v>
      </c>
      <c r="EW17">
        <v>1</v>
      </c>
      <c r="EX17">
        <v>2</v>
      </c>
      <c r="EY17">
        <v>2</v>
      </c>
      <c r="EZ17" t="s">
        <v>348</v>
      </c>
      <c r="FA17">
        <v>2.9321600000000001</v>
      </c>
      <c r="FB17">
        <v>2.6375500000000001</v>
      </c>
      <c r="FC17">
        <v>8.2359600000000005E-2</v>
      </c>
      <c r="FD17">
        <v>9.0722899999999995E-2</v>
      </c>
      <c r="FE17">
        <v>8.8549000000000003E-2</v>
      </c>
      <c r="FF17">
        <v>7.1935200000000005E-2</v>
      </c>
      <c r="FG17">
        <v>32591.200000000001</v>
      </c>
      <c r="FH17">
        <v>28323.599999999999</v>
      </c>
      <c r="FI17">
        <v>30893.599999999999</v>
      </c>
      <c r="FJ17">
        <v>27316.2</v>
      </c>
      <c r="FK17">
        <v>39475.699999999997</v>
      </c>
      <c r="FL17">
        <v>38320</v>
      </c>
      <c r="FM17">
        <v>43344.3</v>
      </c>
      <c r="FN17">
        <v>42168.5</v>
      </c>
      <c r="FO17">
        <v>1.9604699999999999</v>
      </c>
      <c r="FP17">
        <v>1.8594200000000001</v>
      </c>
      <c r="FQ17">
        <v>1.65924E-2</v>
      </c>
      <c r="FR17">
        <v>0</v>
      </c>
      <c r="FS17">
        <v>26.849</v>
      </c>
      <c r="FT17">
        <v>999.9</v>
      </c>
      <c r="FU17">
        <v>47.734999999999999</v>
      </c>
      <c r="FV17">
        <v>32.942</v>
      </c>
      <c r="FW17">
        <v>24.210599999999999</v>
      </c>
      <c r="FX17">
        <v>60.248399999999997</v>
      </c>
      <c r="FY17">
        <v>39.607399999999998</v>
      </c>
      <c r="FZ17">
        <v>1</v>
      </c>
      <c r="GA17">
        <v>0.30294500000000002</v>
      </c>
      <c r="GB17">
        <v>6.4330699999999998</v>
      </c>
      <c r="GC17">
        <v>20.236599999999999</v>
      </c>
      <c r="GD17">
        <v>5.2398999999999996</v>
      </c>
      <c r="GE17">
        <v>12.069800000000001</v>
      </c>
      <c r="GF17">
        <v>4.9714</v>
      </c>
      <c r="GG17">
        <v>3.2904</v>
      </c>
      <c r="GH17">
        <v>460.7</v>
      </c>
      <c r="GI17">
        <v>9999</v>
      </c>
      <c r="GJ17">
        <v>9999</v>
      </c>
      <c r="GK17">
        <v>9999</v>
      </c>
      <c r="GL17">
        <v>1.8869400000000001</v>
      </c>
      <c r="GM17">
        <v>1.8829800000000001</v>
      </c>
      <c r="GN17">
        <v>1.8815500000000001</v>
      </c>
      <c r="GO17">
        <v>1.8822099999999999</v>
      </c>
      <c r="GP17">
        <v>1.8775900000000001</v>
      </c>
      <c r="GQ17">
        <v>1.8794599999999999</v>
      </c>
      <c r="GR17">
        <v>1.8788199999999999</v>
      </c>
      <c r="GS17">
        <v>1.88584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-3.6429999999999998</v>
      </c>
      <c r="HH17">
        <v>-0.22600000000000001</v>
      </c>
      <c r="HI17">
        <v>2</v>
      </c>
      <c r="HJ17">
        <v>514.45799999999997</v>
      </c>
      <c r="HK17">
        <v>507.40100000000001</v>
      </c>
      <c r="HL17">
        <v>19.1007</v>
      </c>
      <c r="HM17">
        <v>31.147400000000001</v>
      </c>
      <c r="HN17">
        <v>30.001000000000001</v>
      </c>
      <c r="HO17">
        <v>30.966200000000001</v>
      </c>
      <c r="HP17">
        <v>31.0078</v>
      </c>
      <c r="HQ17">
        <v>19.413399999999999</v>
      </c>
      <c r="HR17">
        <v>48.213799999999999</v>
      </c>
      <c r="HS17">
        <v>0</v>
      </c>
      <c r="HT17">
        <v>19.024999999999999</v>
      </c>
      <c r="HU17">
        <v>400</v>
      </c>
      <c r="HV17">
        <v>13.502599999999999</v>
      </c>
      <c r="HW17">
        <v>100.244</v>
      </c>
      <c r="HX17">
        <v>101.57</v>
      </c>
    </row>
    <row r="18" spans="1:232" x14ac:dyDescent="0.25">
      <c r="A18">
        <v>2</v>
      </c>
      <c r="B18">
        <v>1566841519.5</v>
      </c>
      <c r="C18">
        <v>120</v>
      </c>
      <c r="D18" t="s">
        <v>353</v>
      </c>
      <c r="E18" t="s">
        <v>354</v>
      </c>
      <c r="G18">
        <v>1566841519.5</v>
      </c>
      <c r="H18">
        <f t="shared" si="0"/>
        <v>3.8473646867075661E-3</v>
      </c>
      <c r="I18">
        <f t="shared" si="1"/>
        <v>27.646819390477784</v>
      </c>
      <c r="J18">
        <f t="shared" si="2"/>
        <v>265.63400000000001</v>
      </c>
      <c r="K18">
        <f t="shared" si="3"/>
        <v>50.390734652365566</v>
      </c>
      <c r="L18">
        <f t="shared" si="4"/>
        <v>5.0079418174146513</v>
      </c>
      <c r="M18">
        <f t="shared" si="5"/>
        <v>26.399289986629999</v>
      </c>
      <c r="N18">
        <f t="shared" si="6"/>
        <v>0.21976264460686354</v>
      </c>
      <c r="O18">
        <f t="shared" si="7"/>
        <v>2.2479383610764945</v>
      </c>
      <c r="P18">
        <f t="shared" si="8"/>
        <v>0.20848644892730928</v>
      </c>
      <c r="Q18">
        <f t="shared" si="9"/>
        <v>0.13126891820265782</v>
      </c>
      <c r="R18">
        <f t="shared" si="10"/>
        <v>321.46911319405808</v>
      </c>
      <c r="S18">
        <f t="shared" si="11"/>
        <v>26.14494587979765</v>
      </c>
      <c r="T18">
        <f t="shared" si="12"/>
        <v>26.901900000000001</v>
      </c>
      <c r="U18">
        <f t="shared" si="13"/>
        <v>3.5585895919059234</v>
      </c>
      <c r="V18">
        <f t="shared" si="14"/>
        <v>55.785611709541747</v>
      </c>
      <c r="W18">
        <f t="shared" si="15"/>
        <v>1.7738131692379999</v>
      </c>
      <c r="X18">
        <f t="shared" si="16"/>
        <v>3.1796965469764693</v>
      </c>
      <c r="Y18">
        <f t="shared" si="17"/>
        <v>1.7847764226679235</v>
      </c>
      <c r="Z18">
        <f t="shared" si="18"/>
        <v>-169.66878268380367</v>
      </c>
      <c r="AA18">
        <f t="shared" si="19"/>
        <v>-230.48076408773676</v>
      </c>
      <c r="AB18">
        <f t="shared" si="20"/>
        <v>-21.896057234416261</v>
      </c>
      <c r="AC18">
        <f t="shared" si="21"/>
        <v>-100.57649081189862</v>
      </c>
      <c r="AD18">
        <v>-4.1128268003532198E-2</v>
      </c>
      <c r="AE18">
        <v>4.6170083868130603E-2</v>
      </c>
      <c r="AF18">
        <v>3.4515355059948698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52799.18395487719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918.80752941176502</v>
      </c>
      <c r="AT18">
        <v>1121.6300000000001</v>
      </c>
      <c r="AU18">
        <f t="shared" si="27"/>
        <v>0.18082832180686592</v>
      </c>
      <c r="AV18">
        <v>0.5</v>
      </c>
      <c r="AW18">
        <f t="shared" si="28"/>
        <v>1681.3485004250031</v>
      </c>
      <c r="AX18">
        <f t="shared" si="29"/>
        <v>27.646819390477784</v>
      </c>
      <c r="AY18">
        <f t="shared" si="30"/>
        <v>152.01771385217194</v>
      </c>
      <c r="AZ18">
        <f t="shared" si="31"/>
        <v>0.39830425363087657</v>
      </c>
      <c r="BA18">
        <f t="shared" si="32"/>
        <v>1.709252999185212E-2</v>
      </c>
      <c r="BB18">
        <f t="shared" si="33"/>
        <v>1.6101388158305323</v>
      </c>
      <c r="BC18" t="s">
        <v>356</v>
      </c>
      <c r="BD18">
        <v>674.88</v>
      </c>
      <c r="BE18">
        <f t="shared" si="34"/>
        <v>446.75000000000011</v>
      </c>
      <c r="BF18">
        <f t="shared" si="35"/>
        <v>0.45399545738832692</v>
      </c>
      <c r="BG18">
        <f t="shared" si="36"/>
        <v>0.80168506656368055</v>
      </c>
      <c r="BH18">
        <f t="shared" si="37"/>
        <v>0.36156695210471179</v>
      </c>
      <c r="BI18">
        <f t="shared" si="38"/>
        <v>0.76300391571325332</v>
      </c>
      <c r="BJ18">
        <v>1992</v>
      </c>
      <c r="BK18">
        <v>300</v>
      </c>
      <c r="BL18">
        <v>300</v>
      </c>
      <c r="BM18">
        <v>300</v>
      </c>
      <c r="BN18">
        <v>10170.4</v>
      </c>
      <c r="BO18">
        <v>1066.3399999999999</v>
      </c>
      <c r="BP18">
        <v>-6.7769600000000003E-3</v>
      </c>
      <c r="BQ18">
        <v>2.3113999999999999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2000.18</v>
      </c>
      <c r="CC18">
        <f t="shared" si="40"/>
        <v>1681.3485004250031</v>
      </c>
      <c r="CD18">
        <f t="shared" si="41"/>
        <v>0.84059859633883105</v>
      </c>
      <c r="CE18">
        <f t="shared" si="42"/>
        <v>0.19119719267766241</v>
      </c>
      <c r="CF18">
        <v>6</v>
      </c>
      <c r="CG18">
        <v>0.5</v>
      </c>
      <c r="CH18" t="s">
        <v>346</v>
      </c>
      <c r="CI18">
        <v>1566841519.5</v>
      </c>
      <c r="CJ18">
        <v>265.63400000000001</v>
      </c>
      <c r="CK18">
        <v>300.03100000000001</v>
      </c>
      <c r="CL18">
        <v>17.848400000000002</v>
      </c>
      <c r="CM18">
        <v>13.3147</v>
      </c>
      <c r="CN18">
        <v>500.08100000000002</v>
      </c>
      <c r="CO18">
        <v>99.2821</v>
      </c>
      <c r="CP18">
        <v>0.100095</v>
      </c>
      <c r="CQ18">
        <v>25.0001</v>
      </c>
      <c r="CR18">
        <v>26.901900000000001</v>
      </c>
      <c r="CS18">
        <v>999.9</v>
      </c>
      <c r="CT18">
        <v>0</v>
      </c>
      <c r="CU18">
        <v>0</v>
      </c>
      <c r="CV18">
        <v>9990</v>
      </c>
      <c r="CW18">
        <v>0</v>
      </c>
      <c r="CX18">
        <v>1315.23</v>
      </c>
      <c r="CY18">
        <v>-34.397300000000001</v>
      </c>
      <c r="CZ18">
        <v>270.46100000000001</v>
      </c>
      <c r="DA18">
        <v>304.08</v>
      </c>
      <c r="DB18">
        <v>4.5337300000000003</v>
      </c>
      <c r="DC18">
        <v>269.16300000000001</v>
      </c>
      <c r="DD18">
        <v>300.03100000000001</v>
      </c>
      <c r="DE18">
        <v>18.077400000000001</v>
      </c>
      <c r="DF18">
        <v>13.3147</v>
      </c>
      <c r="DG18">
        <v>1.77203</v>
      </c>
      <c r="DH18">
        <v>1.3219099999999999</v>
      </c>
      <c r="DI18">
        <v>15.542199999999999</v>
      </c>
      <c r="DJ18">
        <v>11.0503</v>
      </c>
      <c r="DK18">
        <v>2000.18</v>
      </c>
      <c r="DL18">
        <v>0.97999499999999995</v>
      </c>
      <c r="DM18">
        <v>2.0004500000000001E-2</v>
      </c>
      <c r="DN18">
        <v>0</v>
      </c>
      <c r="DO18">
        <v>917.33699999999999</v>
      </c>
      <c r="DP18">
        <v>4.9992900000000002</v>
      </c>
      <c r="DQ18">
        <v>22011.4</v>
      </c>
      <c r="DR18">
        <v>17316</v>
      </c>
      <c r="DS18">
        <v>48.811999999999998</v>
      </c>
      <c r="DT18">
        <v>50.061999999999998</v>
      </c>
      <c r="DU18">
        <v>49.625</v>
      </c>
      <c r="DV18">
        <v>49.125</v>
      </c>
      <c r="DW18">
        <v>50.436999999999998</v>
      </c>
      <c r="DX18">
        <v>1955.27</v>
      </c>
      <c r="DY18">
        <v>39.909999999999997</v>
      </c>
      <c r="DZ18">
        <v>0</v>
      </c>
      <c r="EA18">
        <v>119.5</v>
      </c>
      <c r="EB18">
        <v>918.80752941176502</v>
      </c>
      <c r="EC18">
        <v>-19.032843134669001</v>
      </c>
      <c r="ED18">
        <v>-2439.6813716195902</v>
      </c>
      <c r="EE18">
        <v>22082.4352941176</v>
      </c>
      <c r="EF18">
        <v>10</v>
      </c>
      <c r="EG18">
        <v>1566841488.5</v>
      </c>
      <c r="EH18" t="s">
        <v>357</v>
      </c>
      <c r="EI18">
        <v>63</v>
      </c>
      <c r="EJ18">
        <v>-3.5289999999999999</v>
      </c>
      <c r="EK18">
        <v>-0.22900000000000001</v>
      </c>
      <c r="EL18">
        <v>300</v>
      </c>
      <c r="EM18">
        <v>13</v>
      </c>
      <c r="EN18">
        <v>0.04</v>
      </c>
      <c r="EO18">
        <v>0.02</v>
      </c>
      <c r="EP18">
        <v>27.476518876584599</v>
      </c>
      <c r="EQ18">
        <v>3.38041477334831E-2</v>
      </c>
      <c r="ER18">
        <v>3.8596312815698398E-2</v>
      </c>
      <c r="ES18">
        <v>1</v>
      </c>
      <c r="ET18">
        <v>0.21498369225460001</v>
      </c>
      <c r="EU18">
        <v>8.2263292876969596E-2</v>
      </c>
      <c r="EV18">
        <v>1.0563222178697099E-2</v>
      </c>
      <c r="EW18">
        <v>1</v>
      </c>
      <c r="EX18">
        <v>2</v>
      </c>
      <c r="EY18">
        <v>2</v>
      </c>
      <c r="EZ18" t="s">
        <v>348</v>
      </c>
      <c r="FA18">
        <v>2.93208</v>
      </c>
      <c r="FB18">
        <v>2.6376400000000002</v>
      </c>
      <c r="FC18">
        <v>6.4975199999999997E-2</v>
      </c>
      <c r="FD18">
        <v>7.2220400000000004E-2</v>
      </c>
      <c r="FE18">
        <v>8.78853E-2</v>
      </c>
      <c r="FF18">
        <v>7.10895E-2</v>
      </c>
      <c r="FG18">
        <v>33201.800000000003</v>
      </c>
      <c r="FH18">
        <v>28896.2</v>
      </c>
      <c r="FI18">
        <v>30887.7</v>
      </c>
      <c r="FJ18">
        <v>27313.200000000001</v>
      </c>
      <c r="FK18">
        <v>39495.800000000003</v>
      </c>
      <c r="FL18">
        <v>38349.300000000003</v>
      </c>
      <c r="FM18">
        <v>43337</v>
      </c>
      <c r="FN18">
        <v>42164.7</v>
      </c>
      <c r="FO18">
        <v>1.95923</v>
      </c>
      <c r="FP18">
        <v>1.8563499999999999</v>
      </c>
      <c r="FQ18">
        <v>1.0073199999999999E-2</v>
      </c>
      <c r="FR18">
        <v>0</v>
      </c>
      <c r="FS18">
        <v>26.737100000000002</v>
      </c>
      <c r="FT18">
        <v>999.9</v>
      </c>
      <c r="FU18">
        <v>47.856999999999999</v>
      </c>
      <c r="FV18">
        <v>33.052</v>
      </c>
      <c r="FW18">
        <v>24.423500000000001</v>
      </c>
      <c r="FX18">
        <v>60.3384</v>
      </c>
      <c r="FY18">
        <v>39.627400000000002</v>
      </c>
      <c r="FZ18">
        <v>1</v>
      </c>
      <c r="GA18">
        <v>0.30519099999999999</v>
      </c>
      <c r="GB18">
        <v>5.0527600000000001</v>
      </c>
      <c r="GC18">
        <v>20.286899999999999</v>
      </c>
      <c r="GD18">
        <v>5.2394499999999997</v>
      </c>
      <c r="GE18">
        <v>12.067500000000001</v>
      </c>
      <c r="GF18">
        <v>4.9711999999999996</v>
      </c>
      <c r="GG18">
        <v>3.2902499999999999</v>
      </c>
      <c r="GH18">
        <v>460.7</v>
      </c>
      <c r="GI18">
        <v>9999</v>
      </c>
      <c r="GJ18">
        <v>9999</v>
      </c>
      <c r="GK18">
        <v>9999</v>
      </c>
      <c r="GL18">
        <v>1.88697</v>
      </c>
      <c r="GM18">
        <v>1.88306</v>
      </c>
      <c r="GN18">
        <v>1.8815599999999999</v>
      </c>
      <c r="GO18">
        <v>1.88229</v>
      </c>
      <c r="GP18">
        <v>1.8775900000000001</v>
      </c>
      <c r="GQ18">
        <v>1.8794900000000001</v>
      </c>
      <c r="GR18">
        <v>1.87887</v>
      </c>
      <c r="GS18">
        <v>1.8858699999999999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-3.5289999999999999</v>
      </c>
      <c r="HH18">
        <v>-0.22900000000000001</v>
      </c>
      <c r="HI18">
        <v>2</v>
      </c>
      <c r="HJ18">
        <v>514.65200000000004</v>
      </c>
      <c r="HK18">
        <v>506.26499999999999</v>
      </c>
      <c r="HL18">
        <v>19.162299999999998</v>
      </c>
      <c r="HM18">
        <v>31.252400000000002</v>
      </c>
      <c r="HN18">
        <v>30.0002</v>
      </c>
      <c r="HO18">
        <v>31.0915</v>
      </c>
      <c r="HP18">
        <v>31.1294</v>
      </c>
      <c r="HQ18">
        <v>15.480600000000001</v>
      </c>
      <c r="HR18">
        <v>49.731900000000003</v>
      </c>
      <c r="HS18">
        <v>0</v>
      </c>
      <c r="HT18">
        <v>19.220700000000001</v>
      </c>
      <c r="HU18">
        <v>300</v>
      </c>
      <c r="HV18">
        <v>13.228400000000001</v>
      </c>
      <c r="HW18">
        <v>100.226</v>
      </c>
      <c r="HX18">
        <v>101.56</v>
      </c>
    </row>
    <row r="19" spans="1:232" x14ac:dyDescent="0.25">
      <c r="A19">
        <v>3</v>
      </c>
      <c r="B19">
        <v>1566841640</v>
      </c>
      <c r="C19">
        <v>240.5</v>
      </c>
      <c r="D19" t="s">
        <v>358</v>
      </c>
      <c r="E19" t="s">
        <v>359</v>
      </c>
      <c r="G19">
        <v>1566841640</v>
      </c>
      <c r="H19">
        <f t="shared" si="0"/>
        <v>4.3916558644584852E-3</v>
      </c>
      <c r="I19">
        <f t="shared" si="1"/>
        <v>21.806994396002725</v>
      </c>
      <c r="J19">
        <f t="shared" si="2"/>
        <v>172.89699999999999</v>
      </c>
      <c r="K19">
        <f t="shared" si="3"/>
        <v>28.877855892665824</v>
      </c>
      <c r="L19">
        <f t="shared" si="4"/>
        <v>2.8699086226258759</v>
      </c>
      <c r="M19">
        <f t="shared" si="5"/>
        <v>17.1826673341135</v>
      </c>
      <c r="N19">
        <f t="shared" si="6"/>
        <v>0.26074524406404287</v>
      </c>
      <c r="O19">
        <f t="shared" si="7"/>
        <v>2.2523269144669626</v>
      </c>
      <c r="P19">
        <f t="shared" si="8"/>
        <v>0.24506124881952518</v>
      </c>
      <c r="Q19">
        <f t="shared" si="9"/>
        <v>0.15449374733133336</v>
      </c>
      <c r="R19">
        <f t="shared" si="10"/>
        <v>321.43719333747907</v>
      </c>
      <c r="S19">
        <f t="shared" si="11"/>
        <v>26.41158698651207</v>
      </c>
      <c r="T19">
        <f t="shared" si="12"/>
        <v>26.8765</v>
      </c>
      <c r="U19">
        <f t="shared" si="13"/>
        <v>3.5532804421576012</v>
      </c>
      <c r="V19">
        <f t="shared" si="14"/>
        <v>55.739578919266577</v>
      </c>
      <c r="W19">
        <f t="shared" si="15"/>
        <v>1.820460159669</v>
      </c>
      <c r="X19">
        <f t="shared" si="16"/>
        <v>3.2660098891413614</v>
      </c>
      <c r="Y19">
        <f t="shared" si="17"/>
        <v>1.7328202824886012</v>
      </c>
      <c r="Z19">
        <f t="shared" si="18"/>
        <v>-193.67202362261921</v>
      </c>
      <c r="AA19">
        <f t="shared" si="19"/>
        <v>-173.20411270121659</v>
      </c>
      <c r="AB19">
        <f t="shared" si="20"/>
        <v>-16.457558030712999</v>
      </c>
      <c r="AC19">
        <f t="shared" si="21"/>
        <v>-61.896501017069738</v>
      </c>
      <c r="AD19">
        <v>-4.1246420532480503E-2</v>
      </c>
      <c r="AE19">
        <v>4.6302720432605103E-2</v>
      </c>
      <c r="AF19">
        <v>3.4593817310406298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52864.789096630608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899.61423529411798</v>
      </c>
      <c r="AT19">
        <v>1055.96</v>
      </c>
      <c r="AU19">
        <f t="shared" si="27"/>
        <v>0.14806030977109175</v>
      </c>
      <c r="AV19">
        <v>0.5</v>
      </c>
      <c r="AW19">
        <f t="shared" si="28"/>
        <v>1681.1805004250459</v>
      </c>
      <c r="AX19">
        <f t="shared" si="29"/>
        <v>21.806994396002725</v>
      </c>
      <c r="AY19">
        <f t="shared" si="30"/>
        <v>124.45805283702568</v>
      </c>
      <c r="AZ19">
        <f t="shared" si="31"/>
        <v>0.35764612295920306</v>
      </c>
      <c r="BA19">
        <f t="shared" si="32"/>
        <v>1.3620592595503883E-2</v>
      </c>
      <c r="BB19">
        <f t="shared" si="33"/>
        <v>1.7724629720822758</v>
      </c>
      <c r="BC19" t="s">
        <v>361</v>
      </c>
      <c r="BD19">
        <v>678.3</v>
      </c>
      <c r="BE19">
        <f t="shared" si="34"/>
        <v>377.66000000000008</v>
      </c>
      <c r="BF19">
        <f t="shared" si="35"/>
        <v>0.4139855020544459</v>
      </c>
      <c r="BG19">
        <f t="shared" si="36"/>
        <v>0.832099621661754</v>
      </c>
      <c r="BH19">
        <f t="shared" si="37"/>
        <v>0.31566884367023967</v>
      </c>
      <c r="BI19">
        <f t="shared" si="38"/>
        <v>0.79074866767334662</v>
      </c>
      <c r="BJ19">
        <v>1994</v>
      </c>
      <c r="BK19">
        <v>300</v>
      </c>
      <c r="BL19">
        <v>300</v>
      </c>
      <c r="BM19">
        <v>300</v>
      </c>
      <c r="BN19">
        <v>10170.4</v>
      </c>
      <c r="BO19">
        <v>1012.98</v>
      </c>
      <c r="BP19">
        <v>-6.7767699999999997E-3</v>
      </c>
      <c r="BQ19">
        <v>1.66431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1999.98</v>
      </c>
      <c r="CC19">
        <f t="shared" si="40"/>
        <v>1681.1805004250459</v>
      </c>
      <c r="CD19">
        <f t="shared" si="41"/>
        <v>0.84059865619908491</v>
      </c>
      <c r="CE19">
        <f t="shared" si="42"/>
        <v>0.19119731239816987</v>
      </c>
      <c r="CF19">
        <v>6</v>
      </c>
      <c r="CG19">
        <v>0.5</v>
      </c>
      <c r="CH19" t="s">
        <v>346</v>
      </c>
      <c r="CI19">
        <v>1566841640</v>
      </c>
      <c r="CJ19">
        <v>172.89699999999999</v>
      </c>
      <c r="CK19">
        <v>199.98099999999999</v>
      </c>
      <c r="CL19">
        <v>18.318000000000001</v>
      </c>
      <c r="CM19">
        <v>13.143700000000001</v>
      </c>
      <c r="CN19">
        <v>499.91800000000001</v>
      </c>
      <c r="CO19">
        <v>99.281099999999995</v>
      </c>
      <c r="CP19">
        <v>9.9845500000000004E-2</v>
      </c>
      <c r="CQ19">
        <v>25.450099999999999</v>
      </c>
      <c r="CR19">
        <v>26.8765</v>
      </c>
      <c r="CS19">
        <v>999.9</v>
      </c>
      <c r="CT19">
        <v>0</v>
      </c>
      <c r="CU19">
        <v>0</v>
      </c>
      <c r="CV19">
        <v>10018.799999999999</v>
      </c>
      <c r="CW19">
        <v>0</v>
      </c>
      <c r="CX19">
        <v>1551.79</v>
      </c>
      <c r="CY19">
        <v>-27.084099999999999</v>
      </c>
      <c r="CZ19">
        <v>176.12299999999999</v>
      </c>
      <c r="DA19">
        <v>202.64400000000001</v>
      </c>
      <c r="DB19">
        <v>5.1743399999999999</v>
      </c>
      <c r="DC19">
        <v>176.34399999999999</v>
      </c>
      <c r="DD19">
        <v>199.98099999999999</v>
      </c>
      <c r="DE19">
        <v>18.548999999999999</v>
      </c>
      <c r="DF19">
        <v>13.143700000000001</v>
      </c>
      <c r="DG19">
        <v>1.81863</v>
      </c>
      <c r="DH19">
        <v>1.3049200000000001</v>
      </c>
      <c r="DI19">
        <v>15.947900000000001</v>
      </c>
      <c r="DJ19">
        <v>10.855600000000001</v>
      </c>
      <c r="DK19">
        <v>1999.98</v>
      </c>
      <c r="DL19">
        <v>0.979993</v>
      </c>
      <c r="DM19">
        <v>2.0007299999999999E-2</v>
      </c>
      <c r="DN19">
        <v>0</v>
      </c>
      <c r="DO19">
        <v>899.01599999999996</v>
      </c>
      <c r="DP19">
        <v>4.9992900000000002</v>
      </c>
      <c r="DQ19">
        <v>21785.1</v>
      </c>
      <c r="DR19">
        <v>17314.2</v>
      </c>
      <c r="DS19">
        <v>48.686999999999998</v>
      </c>
      <c r="DT19">
        <v>49.936999999999998</v>
      </c>
      <c r="DU19">
        <v>49.561999999999998</v>
      </c>
      <c r="DV19">
        <v>49.186999999999998</v>
      </c>
      <c r="DW19">
        <v>50.311999999999998</v>
      </c>
      <c r="DX19">
        <v>1955.07</v>
      </c>
      <c r="DY19">
        <v>39.909999999999997</v>
      </c>
      <c r="DZ19">
        <v>0</v>
      </c>
      <c r="EA19">
        <v>120</v>
      </c>
      <c r="EB19">
        <v>899.61423529411798</v>
      </c>
      <c r="EC19">
        <v>-9.8306372735442107</v>
      </c>
      <c r="ED19">
        <v>361.81372883736401</v>
      </c>
      <c r="EE19">
        <v>21828.7</v>
      </c>
      <c r="EF19">
        <v>10</v>
      </c>
      <c r="EG19">
        <v>1566841596.5</v>
      </c>
      <c r="EH19" t="s">
        <v>362</v>
      </c>
      <c r="EI19">
        <v>64</v>
      </c>
      <c r="EJ19">
        <v>-3.4470000000000001</v>
      </c>
      <c r="EK19">
        <v>-0.23100000000000001</v>
      </c>
      <c r="EL19">
        <v>200</v>
      </c>
      <c r="EM19">
        <v>13</v>
      </c>
      <c r="EN19">
        <v>7.0000000000000007E-2</v>
      </c>
      <c r="EO19">
        <v>0.02</v>
      </c>
      <c r="EP19">
        <v>21.486609786839999</v>
      </c>
      <c r="EQ19">
        <v>2.4311081919562998</v>
      </c>
      <c r="ER19">
        <v>0.247273491900283</v>
      </c>
      <c r="ES19">
        <v>0</v>
      </c>
      <c r="ET19">
        <v>0.25150576569297001</v>
      </c>
      <c r="EU19">
        <v>4.0207249405337001E-2</v>
      </c>
      <c r="EV19">
        <v>4.5852281242768902E-3</v>
      </c>
      <c r="EW19">
        <v>1</v>
      </c>
      <c r="EX19">
        <v>1</v>
      </c>
      <c r="EY19">
        <v>2</v>
      </c>
      <c r="EZ19" t="s">
        <v>363</v>
      </c>
      <c r="FA19">
        <v>2.9316800000000001</v>
      </c>
      <c r="FB19">
        <v>2.6374</v>
      </c>
      <c r="FC19">
        <v>4.4992299999999999E-2</v>
      </c>
      <c r="FD19">
        <v>5.1217100000000002E-2</v>
      </c>
      <c r="FE19">
        <v>8.9539099999999996E-2</v>
      </c>
      <c r="FF19">
        <v>7.0397899999999999E-2</v>
      </c>
      <c r="FG19">
        <v>33911.199999999997</v>
      </c>
      <c r="FH19">
        <v>29550.9</v>
      </c>
      <c r="FI19">
        <v>30887.8</v>
      </c>
      <c r="FJ19">
        <v>27314</v>
      </c>
      <c r="FK19">
        <v>39421.199999999997</v>
      </c>
      <c r="FL19">
        <v>38377.199999999997</v>
      </c>
      <c r="FM19">
        <v>43336.7</v>
      </c>
      <c r="FN19">
        <v>42166.400000000001</v>
      </c>
      <c r="FO19">
        <v>1.9589000000000001</v>
      </c>
      <c r="FP19">
        <v>1.8561000000000001</v>
      </c>
      <c r="FQ19">
        <v>3.0659100000000002E-2</v>
      </c>
      <c r="FR19">
        <v>0</v>
      </c>
      <c r="FS19">
        <v>26.3748</v>
      </c>
      <c r="FT19">
        <v>999.9</v>
      </c>
      <c r="FU19">
        <v>47.930999999999997</v>
      </c>
      <c r="FV19">
        <v>33.192999999999998</v>
      </c>
      <c r="FW19">
        <v>24.657599999999999</v>
      </c>
      <c r="FX19">
        <v>59.098399999999998</v>
      </c>
      <c r="FY19">
        <v>39.7196</v>
      </c>
      <c r="FZ19">
        <v>1</v>
      </c>
      <c r="GA19">
        <v>0.30068299999999998</v>
      </c>
      <c r="GB19">
        <v>3.9727399999999999</v>
      </c>
      <c r="GC19">
        <v>20.3157</v>
      </c>
      <c r="GD19">
        <v>5.2379600000000002</v>
      </c>
      <c r="GE19">
        <v>12.0639</v>
      </c>
      <c r="GF19">
        <v>4.9711999999999996</v>
      </c>
      <c r="GG19">
        <v>3.2904</v>
      </c>
      <c r="GH19">
        <v>460.8</v>
      </c>
      <c r="GI19">
        <v>9999</v>
      </c>
      <c r="GJ19">
        <v>9999</v>
      </c>
      <c r="GK19">
        <v>9999</v>
      </c>
      <c r="GL19">
        <v>1.88697</v>
      </c>
      <c r="GM19">
        <v>1.8830800000000001</v>
      </c>
      <c r="GN19">
        <v>1.8815599999999999</v>
      </c>
      <c r="GO19">
        <v>1.88232</v>
      </c>
      <c r="GP19">
        <v>1.87761</v>
      </c>
      <c r="GQ19">
        <v>1.87954</v>
      </c>
      <c r="GR19">
        <v>1.87887</v>
      </c>
      <c r="GS19">
        <v>1.88588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-3.4470000000000001</v>
      </c>
      <c r="HH19">
        <v>-0.23100000000000001</v>
      </c>
      <c r="HI19">
        <v>2</v>
      </c>
      <c r="HJ19">
        <v>514.80100000000004</v>
      </c>
      <c r="HK19">
        <v>506.48200000000003</v>
      </c>
      <c r="HL19">
        <v>20.254200000000001</v>
      </c>
      <c r="HM19">
        <v>31.229700000000001</v>
      </c>
      <c r="HN19">
        <v>29.997599999999998</v>
      </c>
      <c r="HO19">
        <v>31.136600000000001</v>
      </c>
      <c r="HP19">
        <v>31.175999999999998</v>
      </c>
      <c r="HQ19">
        <v>11.424899999999999</v>
      </c>
      <c r="HR19">
        <v>50.656399999999998</v>
      </c>
      <c r="HS19">
        <v>0</v>
      </c>
      <c r="HT19">
        <v>20.402799999999999</v>
      </c>
      <c r="HU19">
        <v>200</v>
      </c>
      <c r="HV19">
        <v>13.005699999999999</v>
      </c>
      <c r="HW19">
        <v>100.226</v>
      </c>
      <c r="HX19">
        <v>101.56399999999999</v>
      </c>
    </row>
    <row r="20" spans="1:232" x14ac:dyDescent="0.25">
      <c r="A20">
        <v>4</v>
      </c>
      <c r="B20">
        <v>1566841760.5</v>
      </c>
      <c r="C20">
        <v>361</v>
      </c>
      <c r="D20" t="s">
        <v>364</v>
      </c>
      <c r="E20" t="s">
        <v>365</v>
      </c>
      <c r="G20">
        <v>1566841760.5</v>
      </c>
      <c r="H20">
        <f t="shared" si="0"/>
        <v>5.5088315754728209E-3</v>
      </c>
      <c r="I20">
        <f t="shared" si="1"/>
        <v>13.392242908153014</v>
      </c>
      <c r="J20">
        <f t="shared" si="2"/>
        <v>83.427000000000007</v>
      </c>
      <c r="K20">
        <f t="shared" si="3"/>
        <v>15.143242506927207</v>
      </c>
      <c r="L20">
        <f t="shared" si="4"/>
        <v>1.5049555657077176</v>
      </c>
      <c r="M20">
        <f t="shared" si="5"/>
        <v>8.2910861344830007</v>
      </c>
      <c r="N20">
        <f t="shared" si="6"/>
        <v>0.34311420241706697</v>
      </c>
      <c r="O20">
        <f t="shared" si="7"/>
        <v>2.2645223131451955</v>
      </c>
      <c r="P20">
        <f t="shared" si="8"/>
        <v>0.31662966213469185</v>
      </c>
      <c r="Q20">
        <f t="shared" si="9"/>
        <v>0.20010243785575582</v>
      </c>
      <c r="R20">
        <f t="shared" si="10"/>
        <v>321.45315326576502</v>
      </c>
      <c r="S20">
        <f t="shared" si="11"/>
        <v>26.602353037259544</v>
      </c>
      <c r="T20">
        <f t="shared" si="12"/>
        <v>26.923200000000001</v>
      </c>
      <c r="U20">
        <f t="shared" si="13"/>
        <v>3.5630470900811404</v>
      </c>
      <c r="V20">
        <f t="shared" si="14"/>
        <v>55.707131125476685</v>
      </c>
      <c r="W20">
        <f t="shared" si="15"/>
        <v>1.8813382486344998</v>
      </c>
      <c r="X20">
        <f t="shared" si="16"/>
        <v>3.3771946438902192</v>
      </c>
      <c r="Y20">
        <f t="shared" si="17"/>
        <v>1.6817088414466406</v>
      </c>
      <c r="Z20">
        <f t="shared" si="18"/>
        <v>-242.93947247835141</v>
      </c>
      <c r="AA20">
        <f t="shared" si="19"/>
        <v>-110.91415613069881</v>
      </c>
      <c r="AB20">
        <f t="shared" si="20"/>
        <v>-10.514242314244116</v>
      </c>
      <c r="AC20">
        <f t="shared" si="21"/>
        <v>-42.914717657529337</v>
      </c>
      <c r="AD20">
        <v>-4.1575856468288298E-2</v>
      </c>
      <c r="AE20">
        <v>4.6672541130722403E-2</v>
      </c>
      <c r="AF20">
        <v>3.48121789921924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53168.522229644528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905.179176470588</v>
      </c>
      <c r="AT20">
        <v>1001.39</v>
      </c>
      <c r="AU20">
        <f t="shared" si="27"/>
        <v>9.6077276115611232E-2</v>
      </c>
      <c r="AV20">
        <v>0.5</v>
      </c>
      <c r="AW20">
        <f t="shared" si="28"/>
        <v>1681.2645004250246</v>
      </c>
      <c r="AX20">
        <f t="shared" si="29"/>
        <v>13.392242908153014</v>
      </c>
      <c r="AY20">
        <f t="shared" si="30"/>
        <v>80.765656815355129</v>
      </c>
      <c r="AZ20">
        <f t="shared" si="31"/>
        <v>0.30468648578475921</v>
      </c>
      <c r="BA20">
        <f t="shared" si="32"/>
        <v>8.6148985982179727E-3</v>
      </c>
      <c r="BB20">
        <f t="shared" si="33"/>
        <v>1.9235462706837498</v>
      </c>
      <c r="BC20" t="s">
        <v>367</v>
      </c>
      <c r="BD20">
        <v>696.28</v>
      </c>
      <c r="BE20">
        <f t="shared" si="34"/>
        <v>305.11</v>
      </c>
      <c r="BF20">
        <f t="shared" si="35"/>
        <v>0.31533159689755164</v>
      </c>
      <c r="BG20">
        <f t="shared" si="36"/>
        <v>0.86326092509848396</v>
      </c>
      <c r="BH20">
        <f t="shared" si="37"/>
        <v>0.21830665203800292</v>
      </c>
      <c r="BI20">
        <f t="shared" si="38"/>
        <v>0.81380380874936764</v>
      </c>
      <c r="BJ20">
        <v>1996</v>
      </c>
      <c r="BK20">
        <v>300</v>
      </c>
      <c r="BL20">
        <v>300</v>
      </c>
      <c r="BM20">
        <v>300</v>
      </c>
      <c r="BN20">
        <v>10169.9</v>
      </c>
      <c r="BO20">
        <v>980.779</v>
      </c>
      <c r="BP20">
        <v>-6.7767699999999997E-3</v>
      </c>
      <c r="BQ20">
        <v>2.0585900000000001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2000.08</v>
      </c>
      <c r="CC20">
        <f t="shared" si="40"/>
        <v>1681.2645004250246</v>
      </c>
      <c r="CD20">
        <f t="shared" si="41"/>
        <v>0.84059862626746162</v>
      </c>
      <c r="CE20">
        <f t="shared" si="42"/>
        <v>0.19119725253492326</v>
      </c>
      <c r="CF20">
        <v>6</v>
      </c>
      <c r="CG20">
        <v>0.5</v>
      </c>
      <c r="CH20" t="s">
        <v>346</v>
      </c>
      <c r="CI20">
        <v>1566841760.5</v>
      </c>
      <c r="CJ20">
        <v>83.427000000000007</v>
      </c>
      <c r="CK20">
        <v>100.047</v>
      </c>
      <c r="CL20">
        <v>18.930499999999999</v>
      </c>
      <c r="CM20">
        <v>12.4459</v>
      </c>
      <c r="CN20">
        <v>500.06599999999997</v>
      </c>
      <c r="CO20">
        <v>99.281300000000002</v>
      </c>
      <c r="CP20">
        <v>0.10002900000000001</v>
      </c>
      <c r="CQ20">
        <v>26.014700000000001</v>
      </c>
      <c r="CR20">
        <v>26.923200000000001</v>
      </c>
      <c r="CS20">
        <v>999.9</v>
      </c>
      <c r="CT20">
        <v>0</v>
      </c>
      <c r="CU20">
        <v>0</v>
      </c>
      <c r="CV20">
        <v>10098.799999999999</v>
      </c>
      <c r="CW20">
        <v>0</v>
      </c>
      <c r="CX20">
        <v>1363.62</v>
      </c>
      <c r="CY20">
        <v>-16.62</v>
      </c>
      <c r="CZ20">
        <v>85.036799999999999</v>
      </c>
      <c r="DA20">
        <v>101.30800000000001</v>
      </c>
      <c r="DB20">
        <v>6.4846399999999997</v>
      </c>
      <c r="DC20">
        <v>86.935000000000002</v>
      </c>
      <c r="DD20">
        <v>100.047</v>
      </c>
      <c r="DE20">
        <v>19.1615</v>
      </c>
      <c r="DF20">
        <v>12.4459</v>
      </c>
      <c r="DG20">
        <v>1.87944</v>
      </c>
      <c r="DH20">
        <v>1.2356400000000001</v>
      </c>
      <c r="DI20">
        <v>16.463699999999999</v>
      </c>
      <c r="DJ20">
        <v>10.038</v>
      </c>
      <c r="DK20">
        <v>2000.08</v>
      </c>
      <c r="DL20">
        <v>0.97999499999999995</v>
      </c>
      <c r="DM20">
        <v>2.0004500000000001E-2</v>
      </c>
      <c r="DN20">
        <v>0</v>
      </c>
      <c r="DO20">
        <v>904.42100000000005</v>
      </c>
      <c r="DP20">
        <v>4.9992900000000002</v>
      </c>
      <c r="DQ20">
        <v>21485.4</v>
      </c>
      <c r="DR20">
        <v>17315.099999999999</v>
      </c>
      <c r="DS20">
        <v>48.686999999999998</v>
      </c>
      <c r="DT20">
        <v>49.75</v>
      </c>
      <c r="DU20">
        <v>49.436999999999998</v>
      </c>
      <c r="DV20">
        <v>48.875</v>
      </c>
      <c r="DW20">
        <v>50.25</v>
      </c>
      <c r="DX20">
        <v>1955.17</v>
      </c>
      <c r="DY20">
        <v>39.909999999999997</v>
      </c>
      <c r="DZ20">
        <v>0</v>
      </c>
      <c r="EA20">
        <v>120</v>
      </c>
      <c r="EB20">
        <v>905.179176470588</v>
      </c>
      <c r="EC20">
        <v>-8.2279412134226693</v>
      </c>
      <c r="ED20">
        <v>411.07842947469197</v>
      </c>
      <c r="EE20">
        <v>21407.217647058798</v>
      </c>
      <c r="EF20">
        <v>10</v>
      </c>
      <c r="EG20">
        <v>1566841706</v>
      </c>
      <c r="EH20" t="s">
        <v>368</v>
      </c>
      <c r="EI20">
        <v>65</v>
      </c>
      <c r="EJ20">
        <v>-3.508</v>
      </c>
      <c r="EK20">
        <v>-0.23100000000000001</v>
      </c>
      <c r="EL20">
        <v>100</v>
      </c>
      <c r="EM20">
        <v>13</v>
      </c>
      <c r="EN20">
        <v>0.11</v>
      </c>
      <c r="EO20">
        <v>0.01</v>
      </c>
      <c r="EP20">
        <v>13.157325477897899</v>
      </c>
      <c r="EQ20">
        <v>1.78214969235031</v>
      </c>
      <c r="ER20">
        <v>0.18688234192936301</v>
      </c>
      <c r="ES20">
        <v>0</v>
      </c>
      <c r="ET20">
        <v>0.32885649999692501</v>
      </c>
      <c r="EU20">
        <v>7.9571102797236101E-2</v>
      </c>
      <c r="EV20">
        <v>8.1142433378078097E-3</v>
      </c>
      <c r="EW20">
        <v>1</v>
      </c>
      <c r="EX20">
        <v>1</v>
      </c>
      <c r="EY20">
        <v>2</v>
      </c>
      <c r="EZ20" t="s">
        <v>363</v>
      </c>
      <c r="FA20">
        <v>2.9321600000000001</v>
      </c>
      <c r="FB20">
        <v>2.6375799999999998</v>
      </c>
      <c r="FC20">
        <v>2.3225099999999999E-2</v>
      </c>
      <c r="FD20">
        <v>2.71664E-2</v>
      </c>
      <c r="FE20">
        <v>9.16772E-2</v>
      </c>
      <c r="FF20">
        <v>6.7576200000000003E-2</v>
      </c>
      <c r="FG20">
        <v>34687.5</v>
      </c>
      <c r="FH20">
        <v>30302.5</v>
      </c>
      <c r="FI20">
        <v>30891</v>
      </c>
      <c r="FJ20">
        <v>27316.6</v>
      </c>
      <c r="FK20">
        <v>39330</v>
      </c>
      <c r="FL20">
        <v>38493.800000000003</v>
      </c>
      <c r="FM20">
        <v>43341.599999999999</v>
      </c>
      <c r="FN20">
        <v>42169</v>
      </c>
      <c r="FO20">
        <v>1.96113</v>
      </c>
      <c r="FP20">
        <v>1.8541300000000001</v>
      </c>
      <c r="FQ20">
        <v>2.5309600000000002E-2</v>
      </c>
      <c r="FR20">
        <v>0</v>
      </c>
      <c r="FS20">
        <v>26.5091</v>
      </c>
      <c r="FT20">
        <v>999.9</v>
      </c>
      <c r="FU20">
        <v>47.978999999999999</v>
      </c>
      <c r="FV20">
        <v>33.293999999999997</v>
      </c>
      <c r="FW20">
        <v>24.821400000000001</v>
      </c>
      <c r="FX20">
        <v>58.558399999999999</v>
      </c>
      <c r="FY20">
        <v>39.619399999999999</v>
      </c>
      <c r="FZ20">
        <v>1</v>
      </c>
      <c r="GA20">
        <v>0.29421199999999997</v>
      </c>
      <c r="GB20">
        <v>3.45099</v>
      </c>
      <c r="GC20">
        <v>20.327000000000002</v>
      </c>
      <c r="GD20">
        <v>5.2401999999999997</v>
      </c>
      <c r="GE20">
        <v>12.0648</v>
      </c>
      <c r="GF20">
        <v>4.97065</v>
      </c>
      <c r="GG20">
        <v>3.2900999999999998</v>
      </c>
      <c r="GH20">
        <v>460.8</v>
      </c>
      <c r="GI20">
        <v>9999</v>
      </c>
      <c r="GJ20">
        <v>9999</v>
      </c>
      <c r="GK20">
        <v>9999</v>
      </c>
      <c r="GL20">
        <v>1.8870400000000001</v>
      </c>
      <c r="GM20">
        <v>1.8830899999999999</v>
      </c>
      <c r="GN20">
        <v>1.88157</v>
      </c>
      <c r="GO20">
        <v>1.88232</v>
      </c>
      <c r="GP20">
        <v>1.87761</v>
      </c>
      <c r="GQ20">
        <v>1.8795599999999999</v>
      </c>
      <c r="GR20">
        <v>1.8789499999999999</v>
      </c>
      <c r="GS20">
        <v>1.88595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-3.508</v>
      </c>
      <c r="HH20">
        <v>-0.23100000000000001</v>
      </c>
      <c r="HI20">
        <v>2</v>
      </c>
      <c r="HJ20">
        <v>516.202</v>
      </c>
      <c r="HK20">
        <v>505.13900000000001</v>
      </c>
      <c r="HL20">
        <v>21.314800000000002</v>
      </c>
      <c r="HM20">
        <v>31.170300000000001</v>
      </c>
      <c r="HN20">
        <v>29.999700000000001</v>
      </c>
      <c r="HO20">
        <v>31.133900000000001</v>
      </c>
      <c r="HP20">
        <v>31.1814</v>
      </c>
      <c r="HQ20">
        <v>7.2372699999999996</v>
      </c>
      <c r="HR20">
        <v>53.127200000000002</v>
      </c>
      <c r="HS20">
        <v>0</v>
      </c>
      <c r="HT20">
        <v>21.3719</v>
      </c>
      <c r="HU20">
        <v>100</v>
      </c>
      <c r="HV20">
        <v>12.338800000000001</v>
      </c>
      <c r="HW20">
        <v>100.23699999999999</v>
      </c>
      <c r="HX20">
        <v>101.572</v>
      </c>
    </row>
    <row r="21" spans="1:232" x14ac:dyDescent="0.25">
      <c r="A21">
        <v>5</v>
      </c>
      <c r="B21">
        <v>1566841825</v>
      </c>
      <c r="C21">
        <v>425.5</v>
      </c>
      <c r="D21" t="s">
        <v>369</v>
      </c>
      <c r="E21" t="s">
        <v>370</v>
      </c>
      <c r="G21">
        <v>1566841825</v>
      </c>
      <c r="H21">
        <f t="shared" si="0"/>
        <v>6.0487736615512776E-3</v>
      </c>
      <c r="I21">
        <f t="shared" si="1"/>
        <v>0.41646381013335709</v>
      </c>
      <c r="J21">
        <f t="shared" si="2"/>
        <v>-5.0364000000000103E-2</v>
      </c>
      <c r="K21">
        <f t="shared" si="3"/>
        <v>-1.9130634778509479</v>
      </c>
      <c r="L21">
        <f t="shared" si="4"/>
        <v>-0.19011395751088661</v>
      </c>
      <c r="M21">
        <f t="shared" si="5"/>
        <v>-5.0050087030224103E-3</v>
      </c>
      <c r="N21">
        <f t="shared" si="6"/>
        <v>0.38078651752129405</v>
      </c>
      <c r="O21">
        <f t="shared" si="7"/>
        <v>2.2547343756790688</v>
      </c>
      <c r="P21">
        <f t="shared" si="8"/>
        <v>0.34833274724812646</v>
      </c>
      <c r="Q21">
        <f t="shared" si="9"/>
        <v>0.22039284962907565</v>
      </c>
      <c r="R21">
        <f t="shared" si="10"/>
        <v>321.41006145940946</v>
      </c>
      <c r="S21">
        <f t="shared" si="11"/>
        <v>26.81609113357398</v>
      </c>
      <c r="T21">
        <f t="shared" si="12"/>
        <v>26.9818</v>
      </c>
      <c r="U21">
        <f t="shared" si="13"/>
        <v>3.5753356023310783</v>
      </c>
      <c r="V21">
        <f t="shared" si="14"/>
        <v>54.894067852865746</v>
      </c>
      <c r="W21">
        <f t="shared" si="15"/>
        <v>1.8971809258132801</v>
      </c>
      <c r="X21">
        <f t="shared" si="16"/>
        <v>3.4560764031886873</v>
      </c>
      <c r="Y21">
        <f t="shared" si="17"/>
        <v>1.6781546765177981</v>
      </c>
      <c r="Z21">
        <f t="shared" si="18"/>
        <v>-266.75091847441132</v>
      </c>
      <c r="AA21">
        <f t="shared" si="19"/>
        <v>-70.053437216985799</v>
      </c>
      <c r="AB21">
        <f t="shared" si="20"/>
        <v>-6.6846441880704282</v>
      </c>
      <c r="AC21">
        <f t="shared" si="21"/>
        <v>-22.07893842005808</v>
      </c>
      <c r="AD21">
        <v>-4.1311325021975702E-2</v>
      </c>
      <c r="AE21">
        <v>4.6375581408009001E-2</v>
      </c>
      <c r="AF21">
        <v>3.4636885880221402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52775.479194498927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942.82729411764706</v>
      </c>
      <c r="AT21">
        <v>983.62599999999998</v>
      </c>
      <c r="AU21">
        <f t="shared" si="27"/>
        <v>4.1477864434605105E-2</v>
      </c>
      <c r="AV21">
        <v>0.5</v>
      </c>
      <c r="AW21">
        <f t="shared" si="28"/>
        <v>1681.037700425082</v>
      </c>
      <c r="AX21">
        <f t="shared" si="29"/>
        <v>0.41646381013335709</v>
      </c>
      <c r="AY21">
        <f t="shared" si="30"/>
        <v>34.862926923845933</v>
      </c>
      <c r="AZ21">
        <f t="shared" si="31"/>
        <v>0.22167571820996998</v>
      </c>
      <c r="BA21">
        <f t="shared" si="32"/>
        <v>8.971506644640775E-4</v>
      </c>
      <c r="BB21">
        <f t="shared" si="33"/>
        <v>1.9763446675870708</v>
      </c>
      <c r="BC21" t="s">
        <v>372</v>
      </c>
      <c r="BD21">
        <v>765.58</v>
      </c>
      <c r="BE21">
        <f t="shared" si="34"/>
        <v>218.04599999999994</v>
      </c>
      <c r="BF21">
        <f t="shared" si="35"/>
        <v>0.18711054494167714</v>
      </c>
      <c r="BG21">
        <f t="shared" si="36"/>
        <v>0.89914756039462906</v>
      </c>
      <c r="BH21">
        <f t="shared" si="37"/>
        <v>9.6462216654112379E-2</v>
      </c>
      <c r="BI21">
        <f t="shared" si="38"/>
        <v>0.82130887611375158</v>
      </c>
      <c r="BJ21">
        <v>1998</v>
      </c>
      <c r="BK21">
        <v>300</v>
      </c>
      <c r="BL21">
        <v>300</v>
      </c>
      <c r="BM21">
        <v>300</v>
      </c>
      <c r="BN21">
        <v>10169.6</v>
      </c>
      <c r="BO21">
        <v>975.12900000000002</v>
      </c>
      <c r="BP21">
        <v>-6.7761899999999996E-3</v>
      </c>
      <c r="BQ21">
        <v>1.50464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1999.81</v>
      </c>
      <c r="CC21">
        <f t="shared" si="40"/>
        <v>1681.037700425082</v>
      </c>
      <c r="CD21">
        <f t="shared" si="41"/>
        <v>0.84059870708971451</v>
      </c>
      <c r="CE21">
        <f t="shared" si="42"/>
        <v>0.19119741417942909</v>
      </c>
      <c r="CF21">
        <v>6</v>
      </c>
      <c r="CG21">
        <v>0.5</v>
      </c>
      <c r="CH21" t="s">
        <v>346</v>
      </c>
      <c r="CI21">
        <v>1566841825</v>
      </c>
      <c r="CJ21">
        <v>-5.0364000000000103E-2</v>
      </c>
      <c r="CK21">
        <v>0.44902999999999998</v>
      </c>
      <c r="CL21">
        <v>19.090800000000002</v>
      </c>
      <c r="CM21">
        <v>11.970800000000001</v>
      </c>
      <c r="CN21">
        <v>499.99700000000001</v>
      </c>
      <c r="CO21">
        <v>99.276799999999994</v>
      </c>
      <c r="CP21">
        <v>9.9911600000000003E-2</v>
      </c>
      <c r="CQ21">
        <v>26.4055</v>
      </c>
      <c r="CR21">
        <v>26.9818</v>
      </c>
      <c r="CS21">
        <v>999.9</v>
      </c>
      <c r="CT21">
        <v>0</v>
      </c>
      <c r="CU21">
        <v>0</v>
      </c>
      <c r="CV21">
        <v>10035</v>
      </c>
      <c r="CW21">
        <v>0</v>
      </c>
      <c r="CX21">
        <v>1571.64</v>
      </c>
      <c r="CY21">
        <v>-1.1013900000000001</v>
      </c>
      <c r="CZ21">
        <v>-0.66506299999999996</v>
      </c>
      <c r="DA21">
        <v>0.45446999999999999</v>
      </c>
      <c r="DB21">
        <v>7.1249500000000001</v>
      </c>
      <c r="DC21">
        <v>2.8556400000000002</v>
      </c>
      <c r="DD21">
        <v>0.44902999999999998</v>
      </c>
      <c r="DE21">
        <v>19.326799999999999</v>
      </c>
      <c r="DF21">
        <v>11.970800000000001</v>
      </c>
      <c r="DG21">
        <v>1.89577</v>
      </c>
      <c r="DH21">
        <v>1.18842</v>
      </c>
      <c r="DI21">
        <v>16.599599999999999</v>
      </c>
      <c r="DJ21">
        <v>9.4573099999999997</v>
      </c>
      <c r="DK21">
        <v>1999.81</v>
      </c>
      <c r="DL21">
        <v>0.979993</v>
      </c>
      <c r="DM21">
        <v>2.0007299999999999E-2</v>
      </c>
      <c r="DN21">
        <v>0</v>
      </c>
      <c r="DO21">
        <v>942.14099999999996</v>
      </c>
      <c r="DP21">
        <v>4.9992900000000002</v>
      </c>
      <c r="DQ21">
        <v>22677.3</v>
      </c>
      <c r="DR21">
        <v>17312.7</v>
      </c>
      <c r="DS21">
        <v>48.75</v>
      </c>
      <c r="DT21">
        <v>49.875</v>
      </c>
      <c r="DU21">
        <v>49.436999999999998</v>
      </c>
      <c r="DV21">
        <v>49.186999999999998</v>
      </c>
      <c r="DW21">
        <v>50.25</v>
      </c>
      <c r="DX21">
        <v>1954.9</v>
      </c>
      <c r="DY21">
        <v>39.909999999999997</v>
      </c>
      <c r="DZ21">
        <v>0</v>
      </c>
      <c r="EA21">
        <v>64.200000047683702</v>
      </c>
      <c r="EB21">
        <v>942.82729411764706</v>
      </c>
      <c r="EC21">
        <v>-7.7227941504358002</v>
      </c>
      <c r="ED21">
        <v>1965.0980464740301</v>
      </c>
      <c r="EE21">
        <v>22500.582352941201</v>
      </c>
      <c r="EF21">
        <v>10</v>
      </c>
      <c r="EG21">
        <v>1566841861.5</v>
      </c>
      <c r="EH21" t="s">
        <v>373</v>
      </c>
      <c r="EI21">
        <v>66</v>
      </c>
      <c r="EJ21">
        <v>-2.9060000000000001</v>
      </c>
      <c r="EK21">
        <v>-0.23599999999999999</v>
      </c>
      <c r="EL21">
        <v>0</v>
      </c>
      <c r="EM21">
        <v>12</v>
      </c>
      <c r="EN21">
        <v>0.22</v>
      </c>
      <c r="EO21">
        <v>0.01</v>
      </c>
      <c r="EP21">
        <v>0.91852025580795904</v>
      </c>
      <c r="EQ21">
        <v>0.26782616344736199</v>
      </c>
      <c r="ER21">
        <v>2.9027428762509501E-2</v>
      </c>
      <c r="ES21">
        <v>1</v>
      </c>
      <c r="ET21">
        <v>0.378270342246674</v>
      </c>
      <c r="EU21">
        <v>1.6363635077456199E-2</v>
      </c>
      <c r="EV21">
        <v>2.1063947430968498E-3</v>
      </c>
      <c r="EW21">
        <v>1</v>
      </c>
      <c r="EX21">
        <v>2</v>
      </c>
      <c r="EY21">
        <v>2</v>
      </c>
      <c r="EZ21" t="s">
        <v>348</v>
      </c>
      <c r="FA21">
        <v>2.9319899999999999</v>
      </c>
      <c r="FB21">
        <v>2.6374599999999999</v>
      </c>
      <c r="FC21">
        <v>7.8178099999999995E-4</v>
      </c>
      <c r="FD21">
        <v>1.2698700000000001E-4</v>
      </c>
      <c r="FE21">
        <v>9.2244599999999996E-2</v>
      </c>
      <c r="FF21">
        <v>6.5618899999999994E-2</v>
      </c>
      <c r="FG21">
        <v>35483.199999999997</v>
      </c>
      <c r="FH21">
        <v>31142.5</v>
      </c>
      <c r="FI21">
        <v>30890.5</v>
      </c>
      <c r="FJ21">
        <v>27315.599999999999</v>
      </c>
      <c r="FK21">
        <v>39301.699999999997</v>
      </c>
      <c r="FL21">
        <v>38571.1</v>
      </c>
      <c r="FM21">
        <v>43340.6</v>
      </c>
      <c r="FN21">
        <v>42168.2</v>
      </c>
      <c r="FO21">
        <v>1.9610799999999999</v>
      </c>
      <c r="FP21">
        <v>1.8532999999999999</v>
      </c>
      <c r="FQ21">
        <v>2.7537300000000001E-2</v>
      </c>
      <c r="FR21">
        <v>0</v>
      </c>
      <c r="FS21">
        <v>26.531300000000002</v>
      </c>
      <c r="FT21">
        <v>999.9</v>
      </c>
      <c r="FU21">
        <v>48.027999999999999</v>
      </c>
      <c r="FV21">
        <v>33.365000000000002</v>
      </c>
      <c r="FW21">
        <v>24.945799999999998</v>
      </c>
      <c r="FX21">
        <v>59.288400000000003</v>
      </c>
      <c r="FY21">
        <v>39.703499999999998</v>
      </c>
      <c r="FZ21">
        <v>1</v>
      </c>
      <c r="GA21">
        <v>0.290879</v>
      </c>
      <c r="GB21">
        <v>2.2765900000000001</v>
      </c>
      <c r="GC21">
        <v>20.346699999999998</v>
      </c>
      <c r="GD21">
        <v>5.2397499999999999</v>
      </c>
      <c r="GE21">
        <v>12.0639</v>
      </c>
      <c r="GF21">
        <v>4.9710999999999999</v>
      </c>
      <c r="GG21">
        <v>3.2906499999999999</v>
      </c>
      <c r="GH21">
        <v>460.8</v>
      </c>
      <c r="GI21">
        <v>9999</v>
      </c>
      <c r="GJ21">
        <v>9999</v>
      </c>
      <c r="GK21">
        <v>9999</v>
      </c>
      <c r="GL21">
        <v>1.8870499999999999</v>
      </c>
      <c r="GM21">
        <v>1.8831</v>
      </c>
      <c r="GN21">
        <v>1.88167</v>
      </c>
      <c r="GO21">
        <v>1.88232</v>
      </c>
      <c r="GP21">
        <v>1.8777299999999999</v>
      </c>
      <c r="GQ21">
        <v>1.87958</v>
      </c>
      <c r="GR21">
        <v>1.87897</v>
      </c>
      <c r="GS21">
        <v>1.8859900000000001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-2.9060000000000001</v>
      </c>
      <c r="HH21">
        <v>-0.23599999999999999</v>
      </c>
      <c r="HI21">
        <v>2</v>
      </c>
      <c r="HJ21">
        <v>516.19200000000001</v>
      </c>
      <c r="HK21">
        <v>504.60500000000002</v>
      </c>
      <c r="HL21">
        <v>22.897099999999998</v>
      </c>
      <c r="HM21">
        <v>31.162099999999999</v>
      </c>
      <c r="HN21">
        <v>30.0001</v>
      </c>
      <c r="HO21">
        <v>31.136600000000001</v>
      </c>
      <c r="HP21">
        <v>31.186800000000002</v>
      </c>
      <c r="HQ21">
        <v>0</v>
      </c>
      <c r="HR21">
        <v>54.451000000000001</v>
      </c>
      <c r="HS21">
        <v>0</v>
      </c>
      <c r="HT21">
        <v>22.888500000000001</v>
      </c>
      <c r="HU21">
        <v>0</v>
      </c>
      <c r="HV21">
        <v>11.929500000000001</v>
      </c>
      <c r="HW21">
        <v>100.235</v>
      </c>
      <c r="HX21">
        <v>101.569</v>
      </c>
    </row>
    <row r="22" spans="1:232" x14ac:dyDescent="0.25">
      <c r="A22">
        <v>8</v>
      </c>
      <c r="B22">
        <v>1566842211</v>
      </c>
      <c r="C22">
        <v>811.5</v>
      </c>
      <c r="D22" t="s">
        <v>384</v>
      </c>
      <c r="E22" t="s">
        <v>385</v>
      </c>
      <c r="G22">
        <v>1566842211</v>
      </c>
      <c r="H22">
        <f t="shared" si="0"/>
        <v>4.2557119668159213E-3</v>
      </c>
      <c r="I22">
        <f t="shared" si="1"/>
        <v>36.763742340121489</v>
      </c>
      <c r="J22">
        <f t="shared" si="2"/>
        <v>453.67500000000001</v>
      </c>
      <c r="K22">
        <f t="shared" si="3"/>
        <v>196.5290020236535</v>
      </c>
      <c r="L22">
        <f t="shared" si="4"/>
        <v>19.527949421226737</v>
      </c>
      <c r="M22">
        <f t="shared" si="5"/>
        <v>45.079058879100003</v>
      </c>
      <c r="N22">
        <f t="shared" si="6"/>
        <v>0.24984736886146605</v>
      </c>
      <c r="O22">
        <f t="shared" si="7"/>
        <v>2.2495749495173931</v>
      </c>
      <c r="P22">
        <f t="shared" si="8"/>
        <v>0.23539147970939295</v>
      </c>
      <c r="Q22">
        <f t="shared" si="9"/>
        <v>0.14834873230176529</v>
      </c>
      <c r="R22">
        <f t="shared" si="10"/>
        <v>321.42921337333883</v>
      </c>
      <c r="S22">
        <f t="shared" si="11"/>
        <v>26.872504615537732</v>
      </c>
      <c r="T22">
        <f t="shared" si="12"/>
        <v>27.0686</v>
      </c>
      <c r="U22">
        <f t="shared" si="13"/>
        <v>3.5936056823789317</v>
      </c>
      <c r="V22">
        <f t="shared" si="14"/>
        <v>55.157005860099197</v>
      </c>
      <c r="W22">
        <f t="shared" si="15"/>
        <v>1.8463460416992004</v>
      </c>
      <c r="X22">
        <f t="shared" si="16"/>
        <v>3.3474370352558505</v>
      </c>
      <c r="Y22">
        <f t="shared" si="17"/>
        <v>1.7472596406797314</v>
      </c>
      <c r="Z22">
        <f t="shared" si="18"/>
        <v>-187.67689773658213</v>
      </c>
      <c r="AA22">
        <f t="shared" si="19"/>
        <v>-145.94725050196436</v>
      </c>
      <c r="AB22">
        <f t="shared" si="20"/>
        <v>-13.926913953613161</v>
      </c>
      <c r="AC22">
        <f t="shared" si="21"/>
        <v>-26.121848818820837</v>
      </c>
      <c r="AD22">
        <v>-4.1172305328415197E-2</v>
      </c>
      <c r="AE22">
        <v>4.62195196231934E-2</v>
      </c>
      <c r="AF22">
        <v>3.4544608236011798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52700.03307105547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386</v>
      </c>
      <c r="AS22">
        <v>870.274529411765</v>
      </c>
      <c r="AT22">
        <v>1129.48</v>
      </c>
      <c r="AU22">
        <f t="shared" si="27"/>
        <v>0.22949097867003843</v>
      </c>
      <c r="AV22">
        <v>0.5</v>
      </c>
      <c r="AW22">
        <f t="shared" si="28"/>
        <v>1681.1385004250565</v>
      </c>
      <c r="AX22">
        <f t="shared" si="29"/>
        <v>36.763742340121489</v>
      </c>
      <c r="AY22">
        <f t="shared" si="30"/>
        <v>192.90305987121351</v>
      </c>
      <c r="AZ22">
        <f t="shared" si="31"/>
        <v>0.44000779119594857</v>
      </c>
      <c r="BA22">
        <f t="shared" si="32"/>
        <v>2.2517729866005896E-2</v>
      </c>
      <c r="BB22">
        <f t="shared" si="33"/>
        <v>1.59199808761554</v>
      </c>
      <c r="BC22" t="s">
        <v>387</v>
      </c>
      <c r="BD22">
        <v>632.5</v>
      </c>
      <c r="BE22">
        <f t="shared" si="34"/>
        <v>496.98</v>
      </c>
      <c r="BF22">
        <f t="shared" si="35"/>
        <v>0.521561170647179</v>
      </c>
      <c r="BG22">
        <f t="shared" si="36"/>
        <v>0.78346135915054183</v>
      </c>
      <c r="BH22">
        <f t="shared" si="37"/>
        <v>0.45570252138904366</v>
      </c>
      <c r="BI22">
        <f t="shared" si="38"/>
        <v>0.75968738909703992</v>
      </c>
      <c r="BJ22">
        <v>2004</v>
      </c>
      <c r="BK22">
        <v>300</v>
      </c>
      <c r="BL22">
        <v>300</v>
      </c>
      <c r="BM22">
        <v>300</v>
      </c>
      <c r="BN22">
        <v>10169.700000000001</v>
      </c>
      <c r="BO22">
        <v>1051.1300000000001</v>
      </c>
      <c r="BP22">
        <v>-6.7768000000000004E-3</v>
      </c>
      <c r="BQ22">
        <v>-2.74146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1999.93</v>
      </c>
      <c r="CC22">
        <f t="shared" si="40"/>
        <v>1681.1385004250565</v>
      </c>
      <c r="CD22">
        <f t="shared" si="41"/>
        <v>0.84059867116601905</v>
      </c>
      <c r="CE22">
        <f t="shared" si="42"/>
        <v>0.19119734233203817</v>
      </c>
      <c r="CF22">
        <v>6</v>
      </c>
      <c r="CG22">
        <v>0.5</v>
      </c>
      <c r="CH22" t="s">
        <v>346</v>
      </c>
      <c r="CI22">
        <v>1566842211</v>
      </c>
      <c r="CJ22">
        <v>453.67500000000001</v>
      </c>
      <c r="CK22">
        <v>500.10500000000002</v>
      </c>
      <c r="CL22">
        <v>18.581600000000002</v>
      </c>
      <c r="CM22">
        <v>13.57</v>
      </c>
      <c r="CN22">
        <v>500.036</v>
      </c>
      <c r="CO22">
        <v>99.264200000000002</v>
      </c>
      <c r="CP22">
        <v>0.100012</v>
      </c>
      <c r="CQ22">
        <v>25.865200000000002</v>
      </c>
      <c r="CR22">
        <v>27.0686</v>
      </c>
      <c r="CS22">
        <v>999.9</v>
      </c>
      <c r="CT22">
        <v>0</v>
      </c>
      <c r="CU22">
        <v>0</v>
      </c>
      <c r="CV22">
        <v>10002.5</v>
      </c>
      <c r="CW22">
        <v>0</v>
      </c>
      <c r="CX22">
        <v>1046.83</v>
      </c>
      <c r="CY22">
        <v>-46.430300000000003</v>
      </c>
      <c r="CZ22">
        <v>462.26400000000001</v>
      </c>
      <c r="DA22">
        <v>506.98500000000001</v>
      </c>
      <c r="DB22">
        <v>5.01166</v>
      </c>
      <c r="DC22">
        <v>457.673</v>
      </c>
      <c r="DD22">
        <v>500.10500000000002</v>
      </c>
      <c r="DE22">
        <v>18.8096</v>
      </c>
      <c r="DF22">
        <v>13.57</v>
      </c>
      <c r="DG22">
        <v>1.84449</v>
      </c>
      <c r="DH22">
        <v>1.34701</v>
      </c>
      <c r="DI22">
        <v>16.169</v>
      </c>
      <c r="DJ22">
        <v>11.3339</v>
      </c>
      <c r="DK22">
        <v>1999.93</v>
      </c>
      <c r="DL22">
        <v>0.97999499999999995</v>
      </c>
      <c r="DM22">
        <v>2.0004500000000001E-2</v>
      </c>
      <c r="DN22">
        <v>0</v>
      </c>
      <c r="DO22">
        <v>870.35900000000004</v>
      </c>
      <c r="DP22">
        <v>4.9992900000000002</v>
      </c>
      <c r="DQ22">
        <v>20307.400000000001</v>
      </c>
      <c r="DR22">
        <v>17313.7</v>
      </c>
      <c r="DS22">
        <v>48.5</v>
      </c>
      <c r="DT22">
        <v>49.25</v>
      </c>
      <c r="DU22">
        <v>49.186999999999998</v>
      </c>
      <c r="DV22">
        <v>48.561999999999998</v>
      </c>
      <c r="DW22">
        <v>50.061999999999998</v>
      </c>
      <c r="DX22">
        <v>1955.02</v>
      </c>
      <c r="DY22">
        <v>39.909999999999997</v>
      </c>
      <c r="DZ22">
        <v>0</v>
      </c>
      <c r="EA22">
        <v>104.5</v>
      </c>
      <c r="EB22">
        <v>870.274529411765</v>
      </c>
      <c r="EC22">
        <v>0.98774511482539296</v>
      </c>
      <c r="ED22">
        <v>-246.176471233455</v>
      </c>
      <c r="EE22">
        <v>20322.5</v>
      </c>
      <c r="EF22">
        <v>10</v>
      </c>
      <c r="EG22">
        <v>1566842176.5</v>
      </c>
      <c r="EH22" t="s">
        <v>388</v>
      </c>
      <c r="EI22">
        <v>69</v>
      </c>
      <c r="EJ22">
        <v>-3.9980000000000002</v>
      </c>
      <c r="EK22">
        <v>-0.22800000000000001</v>
      </c>
      <c r="EL22">
        <v>500</v>
      </c>
      <c r="EM22">
        <v>13</v>
      </c>
      <c r="EN22">
        <v>0.04</v>
      </c>
      <c r="EO22">
        <v>0.02</v>
      </c>
      <c r="EP22">
        <v>36.599683166420697</v>
      </c>
      <c r="EQ22">
        <v>-3.0399194854187898E-2</v>
      </c>
      <c r="ER22">
        <v>8.3942064857149598E-2</v>
      </c>
      <c r="ES22">
        <v>1</v>
      </c>
      <c r="ET22">
        <v>0.25287564418033298</v>
      </c>
      <c r="EU22">
        <v>-3.48176163450759E-3</v>
      </c>
      <c r="EV22">
        <v>2.68654170491236E-3</v>
      </c>
      <c r="EW22">
        <v>1</v>
      </c>
      <c r="EX22">
        <v>2</v>
      </c>
      <c r="EY22">
        <v>2</v>
      </c>
      <c r="EZ22" t="s">
        <v>348</v>
      </c>
      <c r="FA22">
        <v>2.9325399999999999</v>
      </c>
      <c r="FB22">
        <v>2.6375600000000001</v>
      </c>
      <c r="FC22">
        <v>9.8955399999999999E-2</v>
      </c>
      <c r="FD22">
        <v>0.10725700000000001</v>
      </c>
      <c r="FE22">
        <v>9.0485099999999999E-2</v>
      </c>
      <c r="FF22">
        <v>7.2118600000000005E-2</v>
      </c>
      <c r="FG22">
        <v>32024.3</v>
      </c>
      <c r="FH22">
        <v>27822.9</v>
      </c>
      <c r="FI22">
        <v>30914.5</v>
      </c>
      <c r="FJ22">
        <v>27329</v>
      </c>
      <c r="FK22">
        <v>39419.1</v>
      </c>
      <c r="FL22">
        <v>38332.800000000003</v>
      </c>
      <c r="FM22">
        <v>43372.3</v>
      </c>
      <c r="FN22">
        <v>42188.4</v>
      </c>
      <c r="FO22">
        <v>1.9620299999999999</v>
      </c>
      <c r="FP22">
        <v>1.8581000000000001</v>
      </c>
      <c r="FQ22">
        <v>6.39483E-2</v>
      </c>
      <c r="FR22">
        <v>0</v>
      </c>
      <c r="FS22">
        <v>26.021999999999998</v>
      </c>
      <c r="FT22">
        <v>999.9</v>
      </c>
      <c r="FU22">
        <v>47.734999999999999</v>
      </c>
      <c r="FV22">
        <v>33.656999999999996</v>
      </c>
      <c r="FW22">
        <v>25.206299999999999</v>
      </c>
      <c r="FX22">
        <v>59.058399999999999</v>
      </c>
      <c r="FY22">
        <v>39.723599999999998</v>
      </c>
      <c r="FZ22">
        <v>1</v>
      </c>
      <c r="GA22">
        <v>0.27206000000000002</v>
      </c>
      <c r="GB22">
        <v>4.3470199999999997</v>
      </c>
      <c r="GC22">
        <v>20.3049</v>
      </c>
      <c r="GD22">
        <v>5.2357100000000001</v>
      </c>
      <c r="GE22">
        <v>12.0648</v>
      </c>
      <c r="GF22">
        <v>4.9714499999999999</v>
      </c>
      <c r="GG22">
        <v>3.29033</v>
      </c>
      <c r="GH22">
        <v>460.9</v>
      </c>
      <c r="GI22">
        <v>9999</v>
      </c>
      <c r="GJ22">
        <v>9999</v>
      </c>
      <c r="GK22">
        <v>9999</v>
      </c>
      <c r="GL22">
        <v>1.8870100000000001</v>
      </c>
      <c r="GM22">
        <v>1.88307</v>
      </c>
      <c r="GN22">
        <v>1.8815599999999999</v>
      </c>
      <c r="GO22">
        <v>1.88229</v>
      </c>
      <c r="GP22">
        <v>1.87761</v>
      </c>
      <c r="GQ22">
        <v>1.8795200000000001</v>
      </c>
      <c r="GR22">
        <v>1.8788899999999999</v>
      </c>
      <c r="GS22">
        <v>1.88591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-3.9980000000000002</v>
      </c>
      <c r="HH22">
        <v>-0.22800000000000001</v>
      </c>
      <c r="HI22">
        <v>2</v>
      </c>
      <c r="HJ22">
        <v>515.01099999999997</v>
      </c>
      <c r="HK22">
        <v>506.11900000000003</v>
      </c>
      <c r="HL22">
        <v>20.8459</v>
      </c>
      <c r="HM22">
        <v>30.8432</v>
      </c>
      <c r="HN22">
        <v>30.0002</v>
      </c>
      <c r="HO22">
        <v>30.911100000000001</v>
      </c>
      <c r="HP22">
        <v>30.9663</v>
      </c>
      <c r="HQ22">
        <v>23.1752</v>
      </c>
      <c r="HR22">
        <v>50.073900000000002</v>
      </c>
      <c r="HS22">
        <v>0</v>
      </c>
      <c r="HT22">
        <v>20.759</v>
      </c>
      <c r="HU22">
        <v>500</v>
      </c>
      <c r="HV22">
        <v>13.5296</v>
      </c>
      <c r="HW22">
        <v>100.31</v>
      </c>
      <c r="HX22">
        <v>101.61799999999999</v>
      </c>
    </row>
    <row r="23" spans="1:232" x14ac:dyDescent="0.25">
      <c r="A23">
        <v>9</v>
      </c>
      <c r="B23">
        <v>1566842321.5</v>
      </c>
      <c r="C23">
        <v>922</v>
      </c>
      <c r="D23" t="s">
        <v>389</v>
      </c>
      <c r="E23" t="s">
        <v>390</v>
      </c>
      <c r="G23">
        <v>1566842321.5</v>
      </c>
      <c r="H23">
        <f t="shared" si="0"/>
        <v>3.6427850633136776E-3</v>
      </c>
      <c r="I23">
        <f t="shared" si="1"/>
        <v>37.757241590608437</v>
      </c>
      <c r="J23">
        <f t="shared" si="2"/>
        <v>552.38099999999997</v>
      </c>
      <c r="K23">
        <f t="shared" si="3"/>
        <v>237.90527054911803</v>
      </c>
      <c r="L23">
        <f t="shared" si="4"/>
        <v>23.638003369004785</v>
      </c>
      <c r="M23">
        <f t="shared" si="5"/>
        <v>54.883962464708993</v>
      </c>
      <c r="N23">
        <f t="shared" si="6"/>
        <v>0.20817460194015841</v>
      </c>
      <c r="O23">
        <f t="shared" si="7"/>
        <v>2.2496920655756059</v>
      </c>
      <c r="P23">
        <f t="shared" si="8"/>
        <v>0.19803423899972961</v>
      </c>
      <c r="Q23">
        <f t="shared" si="9"/>
        <v>0.12464129797902151</v>
      </c>
      <c r="R23">
        <f t="shared" si="10"/>
        <v>321.47230517971752</v>
      </c>
      <c r="S23">
        <f t="shared" si="11"/>
        <v>26.680954716916176</v>
      </c>
      <c r="T23">
        <f t="shared" si="12"/>
        <v>27.0517</v>
      </c>
      <c r="U23">
        <f t="shared" si="13"/>
        <v>3.5900421142717529</v>
      </c>
      <c r="V23">
        <f t="shared" si="14"/>
        <v>55.418422299891226</v>
      </c>
      <c r="W23">
        <f t="shared" si="15"/>
        <v>1.8120478022486</v>
      </c>
      <c r="X23">
        <f t="shared" si="16"/>
        <v>3.2697571079214156</v>
      </c>
      <c r="Y23">
        <f t="shared" si="17"/>
        <v>1.7779943120231529</v>
      </c>
      <c r="Z23">
        <f t="shared" si="18"/>
        <v>-160.64682129213318</v>
      </c>
      <c r="AA23">
        <f t="shared" si="19"/>
        <v>-191.90988626698348</v>
      </c>
      <c r="AB23">
        <f t="shared" si="20"/>
        <v>-18.274138995163412</v>
      </c>
      <c r="AC23">
        <f t="shared" si="21"/>
        <v>-49.358541374562549</v>
      </c>
      <c r="AD23">
        <v>-4.1175457797306199E-2</v>
      </c>
      <c r="AE23">
        <v>4.6223058545694903E-2</v>
      </c>
      <c r="AF23">
        <v>3.4546701950044598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52773.678165506157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391</v>
      </c>
      <c r="AS23">
        <v>870.08511764705895</v>
      </c>
      <c r="AT23">
        <v>1140.5999999999999</v>
      </c>
      <c r="AU23">
        <f t="shared" si="27"/>
        <v>0.23716893069694989</v>
      </c>
      <c r="AV23">
        <v>0.5</v>
      </c>
      <c r="AW23">
        <f t="shared" si="28"/>
        <v>1681.3653004249988</v>
      </c>
      <c r="AX23">
        <f t="shared" si="29"/>
        <v>37.757241590608437</v>
      </c>
      <c r="AY23">
        <f t="shared" si="30"/>
        <v>199.38380520637645</v>
      </c>
      <c r="AZ23">
        <f t="shared" si="31"/>
        <v>0.44381904260915306</v>
      </c>
      <c r="BA23">
        <f t="shared" si="32"/>
        <v>2.3105580839916682E-2</v>
      </c>
      <c r="BB23">
        <f t="shared" si="33"/>
        <v>1.566728037874803</v>
      </c>
      <c r="BC23" t="s">
        <v>392</v>
      </c>
      <c r="BD23">
        <v>634.38</v>
      </c>
      <c r="BE23">
        <f t="shared" si="34"/>
        <v>506.21999999999991</v>
      </c>
      <c r="BF23">
        <f t="shared" si="35"/>
        <v>0.53438205197926003</v>
      </c>
      <c r="BG23">
        <f t="shared" si="36"/>
        <v>0.77925458850616824</v>
      </c>
      <c r="BH23">
        <f t="shared" si="37"/>
        <v>0.46646599808697037</v>
      </c>
      <c r="BI23">
        <f t="shared" si="38"/>
        <v>0.75498932846362687</v>
      </c>
      <c r="BJ23">
        <v>2006</v>
      </c>
      <c r="BK23">
        <v>300</v>
      </c>
      <c r="BL23">
        <v>300</v>
      </c>
      <c r="BM23">
        <v>300</v>
      </c>
      <c r="BN23">
        <v>10169.799999999999</v>
      </c>
      <c r="BO23">
        <v>1058.6199999999999</v>
      </c>
      <c r="BP23">
        <v>-6.7769600000000003E-3</v>
      </c>
      <c r="BQ23">
        <v>-2.5460199999999999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2000.2</v>
      </c>
      <c r="CC23">
        <f t="shared" si="40"/>
        <v>1681.3653004249988</v>
      </c>
      <c r="CD23">
        <f t="shared" si="41"/>
        <v>0.84059859035346407</v>
      </c>
      <c r="CE23">
        <f t="shared" si="42"/>
        <v>0.19119718070692843</v>
      </c>
      <c r="CF23">
        <v>6</v>
      </c>
      <c r="CG23">
        <v>0.5</v>
      </c>
      <c r="CH23" t="s">
        <v>346</v>
      </c>
      <c r="CI23">
        <v>1566842321.5</v>
      </c>
      <c r="CJ23">
        <v>552.38099999999997</v>
      </c>
      <c r="CK23">
        <v>600.10299999999995</v>
      </c>
      <c r="CL23">
        <v>18.237400000000001</v>
      </c>
      <c r="CM23">
        <v>13.9459</v>
      </c>
      <c r="CN23">
        <v>500.01400000000001</v>
      </c>
      <c r="CO23">
        <v>99.258899999999997</v>
      </c>
      <c r="CP23">
        <v>9.9988999999999995E-2</v>
      </c>
      <c r="CQ23">
        <v>25.4694</v>
      </c>
      <c r="CR23">
        <v>27.0517</v>
      </c>
      <c r="CS23">
        <v>999.9</v>
      </c>
      <c r="CT23">
        <v>0</v>
      </c>
      <c r="CU23">
        <v>0</v>
      </c>
      <c r="CV23">
        <v>10003.799999999999</v>
      </c>
      <c r="CW23">
        <v>0</v>
      </c>
      <c r="CX23">
        <v>1033.42</v>
      </c>
      <c r="CY23">
        <v>-47.722200000000001</v>
      </c>
      <c r="CZ23">
        <v>562.64200000000005</v>
      </c>
      <c r="DA23">
        <v>608.59</v>
      </c>
      <c r="DB23">
        <v>4.2914700000000003</v>
      </c>
      <c r="DC23">
        <v>556.95100000000002</v>
      </c>
      <c r="DD23">
        <v>600.10299999999995</v>
      </c>
      <c r="DE23">
        <v>18.459399999999999</v>
      </c>
      <c r="DF23">
        <v>13.9459</v>
      </c>
      <c r="DG23">
        <v>1.8102199999999999</v>
      </c>
      <c r="DH23">
        <v>1.38425</v>
      </c>
      <c r="DI23">
        <v>15.875299999999999</v>
      </c>
      <c r="DJ23">
        <v>11.7462</v>
      </c>
      <c r="DK23">
        <v>2000.2</v>
      </c>
      <c r="DL23">
        <v>0.97999499999999995</v>
      </c>
      <c r="DM23">
        <v>2.0004500000000001E-2</v>
      </c>
      <c r="DN23">
        <v>0</v>
      </c>
      <c r="DO23">
        <v>869.66700000000003</v>
      </c>
      <c r="DP23">
        <v>4.9992900000000002</v>
      </c>
      <c r="DQ23">
        <v>20219.5</v>
      </c>
      <c r="DR23">
        <v>17316.099999999999</v>
      </c>
      <c r="DS23">
        <v>48.436999999999998</v>
      </c>
      <c r="DT23">
        <v>49.125</v>
      </c>
      <c r="DU23">
        <v>49.125</v>
      </c>
      <c r="DV23">
        <v>48.686999999999998</v>
      </c>
      <c r="DW23">
        <v>50.061999999999998</v>
      </c>
      <c r="DX23">
        <v>1955.29</v>
      </c>
      <c r="DY23">
        <v>39.909999999999997</v>
      </c>
      <c r="DZ23">
        <v>0</v>
      </c>
      <c r="EA23">
        <v>109.700000047684</v>
      </c>
      <c r="EB23">
        <v>870.08511764705895</v>
      </c>
      <c r="EC23">
        <v>-1.34166671146123</v>
      </c>
      <c r="ED23">
        <v>38.480391893627598</v>
      </c>
      <c r="EE23">
        <v>20226.988235294099</v>
      </c>
      <c r="EF23">
        <v>10</v>
      </c>
      <c r="EG23">
        <v>1566842281.5</v>
      </c>
      <c r="EH23" t="s">
        <v>393</v>
      </c>
      <c r="EI23">
        <v>70</v>
      </c>
      <c r="EJ23">
        <v>-4.57</v>
      </c>
      <c r="EK23">
        <v>-0.222</v>
      </c>
      <c r="EL23">
        <v>600</v>
      </c>
      <c r="EM23">
        <v>14</v>
      </c>
      <c r="EN23">
        <v>0.05</v>
      </c>
      <c r="EO23">
        <v>0.02</v>
      </c>
      <c r="EP23">
        <v>37.631877163704601</v>
      </c>
      <c r="EQ23">
        <v>-0.128053161049523</v>
      </c>
      <c r="ER23">
        <v>8.1043836260014004E-2</v>
      </c>
      <c r="ES23">
        <v>1</v>
      </c>
      <c r="ET23">
        <v>0.215961689281887</v>
      </c>
      <c r="EU23">
        <v>-4.4149100252601298E-2</v>
      </c>
      <c r="EV23">
        <v>4.6388509462652701E-3</v>
      </c>
      <c r="EW23">
        <v>1</v>
      </c>
      <c r="EX23">
        <v>2</v>
      </c>
      <c r="EY23">
        <v>2</v>
      </c>
      <c r="EZ23" t="s">
        <v>348</v>
      </c>
      <c r="FA23">
        <v>2.9326400000000001</v>
      </c>
      <c r="FB23">
        <v>2.63754</v>
      </c>
      <c r="FC23">
        <v>0.114247</v>
      </c>
      <c r="FD23">
        <v>0.12227499999999999</v>
      </c>
      <c r="FE23">
        <v>8.9274500000000007E-2</v>
      </c>
      <c r="FF23">
        <v>7.3612399999999995E-2</v>
      </c>
      <c r="FG23">
        <v>31486.6</v>
      </c>
      <c r="FH23">
        <v>27359.4</v>
      </c>
      <c r="FI23">
        <v>30920.1</v>
      </c>
      <c r="FJ23">
        <v>27333.1</v>
      </c>
      <c r="FK23">
        <v>39480.5</v>
      </c>
      <c r="FL23">
        <v>38277.5</v>
      </c>
      <c r="FM23">
        <v>43379.7</v>
      </c>
      <c r="FN23">
        <v>42193.5</v>
      </c>
      <c r="FO23">
        <v>1.96268</v>
      </c>
      <c r="FP23">
        <v>1.86012</v>
      </c>
      <c r="FQ23">
        <v>6.7692299999999997E-2</v>
      </c>
      <c r="FR23">
        <v>0</v>
      </c>
      <c r="FS23">
        <v>25.9438</v>
      </c>
      <c r="FT23">
        <v>999.9</v>
      </c>
      <c r="FU23">
        <v>47.564</v>
      </c>
      <c r="FV23">
        <v>33.747</v>
      </c>
      <c r="FW23">
        <v>25.245100000000001</v>
      </c>
      <c r="FX23">
        <v>59.968400000000003</v>
      </c>
      <c r="FY23">
        <v>39.831699999999998</v>
      </c>
      <c r="FZ23">
        <v>1</v>
      </c>
      <c r="GA23">
        <v>0.26775900000000002</v>
      </c>
      <c r="GB23">
        <v>5.36449</v>
      </c>
      <c r="GC23">
        <v>20.274999999999999</v>
      </c>
      <c r="GD23">
        <v>5.2408000000000001</v>
      </c>
      <c r="GE23">
        <v>12.067500000000001</v>
      </c>
      <c r="GF23">
        <v>4.9716500000000003</v>
      </c>
      <c r="GG23">
        <v>3.2902999999999998</v>
      </c>
      <c r="GH23">
        <v>461</v>
      </c>
      <c r="GI23">
        <v>9999</v>
      </c>
      <c r="GJ23">
        <v>9999</v>
      </c>
      <c r="GK23">
        <v>9999</v>
      </c>
      <c r="GL23">
        <v>1.8869800000000001</v>
      </c>
      <c r="GM23">
        <v>1.8830499999999999</v>
      </c>
      <c r="GN23">
        <v>1.8815599999999999</v>
      </c>
      <c r="GO23">
        <v>1.8822300000000001</v>
      </c>
      <c r="GP23">
        <v>1.8775900000000001</v>
      </c>
      <c r="GQ23">
        <v>1.87947</v>
      </c>
      <c r="GR23">
        <v>1.8788400000000001</v>
      </c>
      <c r="GS23">
        <v>1.8858699999999999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-4.57</v>
      </c>
      <c r="HH23">
        <v>-0.222</v>
      </c>
      <c r="HI23">
        <v>2</v>
      </c>
      <c r="HJ23">
        <v>514.6</v>
      </c>
      <c r="HK23">
        <v>506.69400000000002</v>
      </c>
      <c r="HL23">
        <v>19.5962</v>
      </c>
      <c r="HM23">
        <v>30.7317</v>
      </c>
      <c r="HN23">
        <v>30</v>
      </c>
      <c r="HO23">
        <v>30.807099999999998</v>
      </c>
      <c r="HP23">
        <v>30.866099999999999</v>
      </c>
      <c r="HQ23">
        <v>26.855499999999999</v>
      </c>
      <c r="HR23">
        <v>48.9148</v>
      </c>
      <c r="HS23">
        <v>0</v>
      </c>
      <c r="HT23">
        <v>19.533799999999999</v>
      </c>
      <c r="HU23">
        <v>600</v>
      </c>
      <c r="HV23">
        <v>13.946999999999999</v>
      </c>
      <c r="HW23">
        <v>100.328</v>
      </c>
      <c r="HX23">
        <v>101.63200000000001</v>
      </c>
    </row>
    <row r="24" spans="1:232" x14ac:dyDescent="0.25">
      <c r="A24">
        <v>10</v>
      </c>
      <c r="B24">
        <v>1566842424</v>
      </c>
      <c r="C24">
        <v>1024.5</v>
      </c>
      <c r="D24" t="s">
        <v>394</v>
      </c>
      <c r="E24" t="s">
        <v>395</v>
      </c>
      <c r="G24">
        <v>1566842424</v>
      </c>
      <c r="H24">
        <f t="shared" si="0"/>
        <v>3.1202772075315803E-3</v>
      </c>
      <c r="I24">
        <f t="shared" si="1"/>
        <v>37.756622787537395</v>
      </c>
      <c r="J24">
        <f t="shared" si="2"/>
        <v>652.31799999999998</v>
      </c>
      <c r="K24">
        <f t="shared" si="3"/>
        <v>278.25436978746586</v>
      </c>
      <c r="L24">
        <f t="shared" si="4"/>
        <v>27.64554093748189</v>
      </c>
      <c r="M24">
        <f t="shared" si="5"/>
        <v>64.810065649753</v>
      </c>
      <c r="N24">
        <f t="shared" si="6"/>
        <v>0.17386952625935084</v>
      </c>
      <c r="O24">
        <f t="shared" si="7"/>
        <v>2.2448183399834054</v>
      </c>
      <c r="P24">
        <f t="shared" si="8"/>
        <v>0.16671948646174656</v>
      </c>
      <c r="Q24">
        <f t="shared" si="9"/>
        <v>0.10481758048213166</v>
      </c>
      <c r="R24">
        <f t="shared" si="10"/>
        <v>321.41804142354539</v>
      </c>
      <c r="S24">
        <f t="shared" si="11"/>
        <v>26.572623288007414</v>
      </c>
      <c r="T24">
        <f t="shared" si="12"/>
        <v>27.026900000000001</v>
      </c>
      <c r="U24">
        <f t="shared" si="13"/>
        <v>3.5848183208365834</v>
      </c>
      <c r="V24">
        <f t="shared" si="14"/>
        <v>55.227779567973748</v>
      </c>
      <c r="W24">
        <f t="shared" si="15"/>
        <v>1.7755063622350999</v>
      </c>
      <c r="X24">
        <f t="shared" si="16"/>
        <v>3.2148791353268624</v>
      </c>
      <c r="Y24">
        <f t="shared" si="17"/>
        <v>1.8093119586014834</v>
      </c>
      <c r="Z24">
        <f t="shared" si="18"/>
        <v>-137.60422485214269</v>
      </c>
      <c r="AA24">
        <f t="shared" si="19"/>
        <v>-222.93581683246617</v>
      </c>
      <c r="AB24">
        <f t="shared" si="20"/>
        <v>-21.241671750691825</v>
      </c>
      <c r="AC24">
        <f t="shared" si="21"/>
        <v>-60.363672011755284</v>
      </c>
      <c r="AD24">
        <v>-4.1044394502737599E-2</v>
      </c>
      <c r="AE24">
        <v>4.6075928515766501E-2</v>
      </c>
      <c r="AF24">
        <v>3.4459609709873602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52662.603906014403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396</v>
      </c>
      <c r="AS24">
        <v>868.410176470588</v>
      </c>
      <c r="AT24">
        <v>1138.1099999999999</v>
      </c>
      <c r="AU24">
        <f t="shared" si="27"/>
        <v>0.23697166664857694</v>
      </c>
      <c r="AV24">
        <v>0.5</v>
      </c>
      <c r="AW24">
        <f t="shared" si="28"/>
        <v>1681.0797004250712</v>
      </c>
      <c r="AX24">
        <f t="shared" si="29"/>
        <v>37.756622787537395</v>
      </c>
      <c r="AY24">
        <f t="shared" si="30"/>
        <v>199.18412918940979</v>
      </c>
      <c r="AZ24">
        <f t="shared" si="31"/>
        <v>0.4462398186467037</v>
      </c>
      <c r="BA24">
        <f t="shared" si="32"/>
        <v>2.3109138167278172E-2</v>
      </c>
      <c r="BB24">
        <f t="shared" si="33"/>
        <v>1.572343622321217</v>
      </c>
      <c r="BC24" t="s">
        <v>397</v>
      </c>
      <c r="BD24">
        <v>630.24</v>
      </c>
      <c r="BE24">
        <f t="shared" si="34"/>
        <v>507.86999999999989</v>
      </c>
      <c r="BF24">
        <f t="shared" si="35"/>
        <v>0.53104106076242341</v>
      </c>
      <c r="BG24">
        <f t="shared" si="36"/>
        <v>0.77893417255383346</v>
      </c>
      <c r="BH24">
        <f t="shared" si="37"/>
        <v>0.46706596525399402</v>
      </c>
      <c r="BI24">
        <f t="shared" si="38"/>
        <v>0.75604132225654042</v>
      </c>
      <c r="BJ24">
        <v>2008</v>
      </c>
      <c r="BK24">
        <v>300</v>
      </c>
      <c r="BL24">
        <v>300</v>
      </c>
      <c r="BM24">
        <v>300</v>
      </c>
      <c r="BN24">
        <v>10169.6</v>
      </c>
      <c r="BO24">
        <v>1058.21</v>
      </c>
      <c r="BP24">
        <v>-6.7767900000000004E-3</v>
      </c>
      <c r="BQ24">
        <v>-2.3673099999999998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1999.86</v>
      </c>
      <c r="CC24">
        <f t="shared" si="40"/>
        <v>1681.0797004250712</v>
      </c>
      <c r="CD24">
        <f t="shared" si="41"/>
        <v>0.84059869212098415</v>
      </c>
      <c r="CE24">
        <f t="shared" si="42"/>
        <v>0.19119738424196836</v>
      </c>
      <c r="CF24">
        <v>6</v>
      </c>
      <c r="CG24">
        <v>0.5</v>
      </c>
      <c r="CH24" t="s">
        <v>346</v>
      </c>
      <c r="CI24">
        <v>1566842424</v>
      </c>
      <c r="CJ24">
        <v>652.31799999999998</v>
      </c>
      <c r="CK24">
        <v>700.06299999999999</v>
      </c>
      <c r="CL24">
        <v>17.8706</v>
      </c>
      <c r="CM24">
        <v>14.1936</v>
      </c>
      <c r="CN24">
        <v>500.05700000000002</v>
      </c>
      <c r="CO24">
        <v>99.253500000000003</v>
      </c>
      <c r="CP24">
        <v>9.9983500000000003E-2</v>
      </c>
      <c r="CQ24">
        <v>25.184799999999999</v>
      </c>
      <c r="CR24">
        <v>27.026900000000001</v>
      </c>
      <c r="CS24">
        <v>999.9</v>
      </c>
      <c r="CT24">
        <v>0</v>
      </c>
      <c r="CU24">
        <v>0</v>
      </c>
      <c r="CV24">
        <v>9972.5</v>
      </c>
      <c r="CW24">
        <v>0</v>
      </c>
      <c r="CX24">
        <v>1019.14</v>
      </c>
      <c r="CY24">
        <v>-47.744500000000002</v>
      </c>
      <c r="CZ24">
        <v>664.18799999999999</v>
      </c>
      <c r="DA24">
        <v>710.14200000000005</v>
      </c>
      <c r="DB24">
        <v>3.6770200000000002</v>
      </c>
      <c r="DC24">
        <v>657.298</v>
      </c>
      <c r="DD24">
        <v>700.06299999999999</v>
      </c>
      <c r="DE24">
        <v>18.090599999999998</v>
      </c>
      <c r="DF24">
        <v>14.1936</v>
      </c>
      <c r="DG24">
        <v>1.77372</v>
      </c>
      <c r="DH24">
        <v>1.4087700000000001</v>
      </c>
      <c r="DI24">
        <v>15.5571</v>
      </c>
      <c r="DJ24">
        <v>12.0123</v>
      </c>
      <c r="DK24">
        <v>1999.86</v>
      </c>
      <c r="DL24">
        <v>0.97999499999999995</v>
      </c>
      <c r="DM24">
        <v>2.0004500000000001E-2</v>
      </c>
      <c r="DN24">
        <v>0</v>
      </c>
      <c r="DO24">
        <v>868.21299999999997</v>
      </c>
      <c r="DP24">
        <v>4.9992900000000002</v>
      </c>
      <c r="DQ24">
        <v>20185.3</v>
      </c>
      <c r="DR24">
        <v>17313.2</v>
      </c>
      <c r="DS24">
        <v>48.375</v>
      </c>
      <c r="DT24">
        <v>49.061999999999998</v>
      </c>
      <c r="DU24">
        <v>49.061999999999998</v>
      </c>
      <c r="DV24">
        <v>48.625</v>
      </c>
      <c r="DW24">
        <v>49.936999999999998</v>
      </c>
      <c r="DX24">
        <v>1954.95</v>
      </c>
      <c r="DY24">
        <v>39.909999999999997</v>
      </c>
      <c r="DZ24">
        <v>0</v>
      </c>
      <c r="EA24">
        <v>102.10000014305101</v>
      </c>
      <c r="EB24">
        <v>868.410176470588</v>
      </c>
      <c r="EC24">
        <v>-2.2818627486649201</v>
      </c>
      <c r="ED24">
        <v>50.269608167754498</v>
      </c>
      <c r="EE24">
        <v>20168.011764705901</v>
      </c>
      <c r="EF24">
        <v>10</v>
      </c>
      <c r="EG24">
        <v>1566842386</v>
      </c>
      <c r="EH24" t="s">
        <v>398</v>
      </c>
      <c r="EI24">
        <v>71</v>
      </c>
      <c r="EJ24">
        <v>-4.9800000000000004</v>
      </c>
      <c r="EK24">
        <v>-0.22</v>
      </c>
      <c r="EL24">
        <v>700</v>
      </c>
      <c r="EM24">
        <v>14</v>
      </c>
      <c r="EN24">
        <v>0.04</v>
      </c>
      <c r="EO24">
        <v>0.02</v>
      </c>
      <c r="EP24">
        <v>37.722025528415301</v>
      </c>
      <c r="EQ24">
        <v>-0.28129342668545698</v>
      </c>
      <c r="ER24">
        <v>8.8991443148885296E-2</v>
      </c>
      <c r="ES24">
        <v>1</v>
      </c>
      <c r="ET24">
        <v>0.17873153876422601</v>
      </c>
      <c r="EU24">
        <v>-1.7211175251199699E-2</v>
      </c>
      <c r="EV24">
        <v>2.0761818111204098E-3</v>
      </c>
      <c r="EW24">
        <v>1</v>
      </c>
      <c r="EX24">
        <v>2</v>
      </c>
      <c r="EY24">
        <v>2</v>
      </c>
      <c r="EZ24" t="s">
        <v>348</v>
      </c>
      <c r="FA24">
        <v>2.9328599999999998</v>
      </c>
      <c r="FB24">
        <v>2.6375299999999999</v>
      </c>
      <c r="FC24">
        <v>0.12837000000000001</v>
      </c>
      <c r="FD24">
        <v>0.13606299999999999</v>
      </c>
      <c r="FE24">
        <v>8.7984599999999996E-2</v>
      </c>
      <c r="FF24">
        <v>7.4590900000000002E-2</v>
      </c>
      <c r="FG24">
        <v>30990.7</v>
      </c>
      <c r="FH24">
        <v>26932.9</v>
      </c>
      <c r="FI24">
        <v>30926.1</v>
      </c>
      <c r="FJ24">
        <v>27336.2</v>
      </c>
      <c r="FK24">
        <v>39546.300000000003</v>
      </c>
      <c r="FL24">
        <v>38243.1</v>
      </c>
      <c r="FM24">
        <v>43388.3</v>
      </c>
      <c r="FN24">
        <v>42198.400000000001</v>
      </c>
      <c r="FO24">
        <v>1.9637</v>
      </c>
      <c r="FP24">
        <v>1.8612500000000001</v>
      </c>
      <c r="FQ24">
        <v>7.6748399999999994E-2</v>
      </c>
      <c r="FR24">
        <v>0</v>
      </c>
      <c r="FS24">
        <v>25.770499999999998</v>
      </c>
      <c r="FT24">
        <v>999.9</v>
      </c>
      <c r="FU24">
        <v>47.32</v>
      </c>
      <c r="FV24">
        <v>33.808</v>
      </c>
      <c r="FW24">
        <v>25.2026</v>
      </c>
      <c r="FX24">
        <v>59.418399999999998</v>
      </c>
      <c r="FY24">
        <v>39.6995</v>
      </c>
      <c r="FZ24">
        <v>1</v>
      </c>
      <c r="GA24">
        <v>0.25750000000000001</v>
      </c>
      <c r="GB24">
        <v>4.5052599999999998</v>
      </c>
      <c r="GC24">
        <v>20.302299999999999</v>
      </c>
      <c r="GD24">
        <v>5.2401999999999997</v>
      </c>
      <c r="GE24">
        <v>12.066700000000001</v>
      </c>
      <c r="GF24">
        <v>4.9718</v>
      </c>
      <c r="GG24">
        <v>3.2900999999999998</v>
      </c>
      <c r="GH24">
        <v>461</v>
      </c>
      <c r="GI24">
        <v>9999</v>
      </c>
      <c r="GJ24">
        <v>9999</v>
      </c>
      <c r="GK24">
        <v>9999</v>
      </c>
      <c r="GL24">
        <v>1.88697</v>
      </c>
      <c r="GM24">
        <v>1.88307</v>
      </c>
      <c r="GN24">
        <v>1.88157</v>
      </c>
      <c r="GO24">
        <v>1.88232</v>
      </c>
      <c r="GP24">
        <v>1.8775999999999999</v>
      </c>
      <c r="GQ24">
        <v>1.8794999999999999</v>
      </c>
      <c r="GR24">
        <v>1.8788800000000001</v>
      </c>
      <c r="GS24">
        <v>1.88592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-4.9800000000000004</v>
      </c>
      <c r="HH24">
        <v>-0.22</v>
      </c>
      <c r="HI24">
        <v>2</v>
      </c>
      <c r="HJ24">
        <v>514.58600000000001</v>
      </c>
      <c r="HK24">
        <v>506.76</v>
      </c>
      <c r="HL24">
        <v>19.8413</v>
      </c>
      <c r="HM24">
        <v>30.655899999999999</v>
      </c>
      <c r="HN24">
        <v>29.9999</v>
      </c>
      <c r="HO24">
        <v>30.723199999999999</v>
      </c>
      <c r="HP24">
        <v>30.7807</v>
      </c>
      <c r="HQ24">
        <v>30.446999999999999</v>
      </c>
      <c r="HR24">
        <v>47.980400000000003</v>
      </c>
      <c r="HS24">
        <v>0</v>
      </c>
      <c r="HT24">
        <v>19.825399999999998</v>
      </c>
      <c r="HU24">
        <v>700</v>
      </c>
      <c r="HV24">
        <v>14.1662</v>
      </c>
      <c r="HW24">
        <v>100.348</v>
      </c>
      <c r="HX24">
        <v>101.643</v>
      </c>
    </row>
    <row r="25" spans="1:232" x14ac:dyDescent="0.25">
      <c r="A25">
        <v>11</v>
      </c>
      <c r="B25">
        <v>1566842535</v>
      </c>
      <c r="C25">
        <v>1135.5</v>
      </c>
      <c r="D25" t="s">
        <v>399</v>
      </c>
      <c r="E25" t="s">
        <v>400</v>
      </c>
      <c r="G25">
        <v>1566842535</v>
      </c>
      <c r="H25">
        <f t="shared" si="0"/>
        <v>2.5726632433007443E-3</v>
      </c>
      <c r="I25">
        <f t="shared" si="1"/>
        <v>37.616075436631824</v>
      </c>
      <c r="J25">
        <f t="shared" si="2"/>
        <v>752.56299999999999</v>
      </c>
      <c r="K25">
        <f t="shared" si="3"/>
        <v>290.51281431872968</v>
      </c>
      <c r="L25">
        <f t="shared" si="4"/>
        <v>28.862276990518154</v>
      </c>
      <c r="M25">
        <f t="shared" si="5"/>
        <v>74.766690790393</v>
      </c>
      <c r="N25">
        <f t="shared" si="6"/>
        <v>0.13886320499177623</v>
      </c>
      <c r="O25">
        <f t="shared" si="7"/>
        <v>2.2457125200975008</v>
      </c>
      <c r="P25">
        <f t="shared" si="8"/>
        <v>0.13426324051941976</v>
      </c>
      <c r="Q25">
        <f t="shared" si="9"/>
        <v>8.4315119975392566E-2</v>
      </c>
      <c r="R25">
        <f t="shared" si="10"/>
        <v>321.41804142354539</v>
      </c>
      <c r="S25">
        <f t="shared" si="11"/>
        <v>26.549865346585577</v>
      </c>
      <c r="T25">
        <f t="shared" si="12"/>
        <v>27.1189</v>
      </c>
      <c r="U25">
        <f t="shared" si="13"/>
        <v>3.6042303194735799</v>
      </c>
      <c r="V25">
        <f t="shared" si="14"/>
        <v>55.161823791349462</v>
      </c>
      <c r="W25">
        <f t="shared" si="15"/>
        <v>1.7518778388685001</v>
      </c>
      <c r="X25">
        <f t="shared" si="16"/>
        <v>3.1758881749359991</v>
      </c>
      <c r="Y25">
        <f t="shared" si="17"/>
        <v>1.8523524806050797</v>
      </c>
      <c r="Z25">
        <f t="shared" si="18"/>
        <v>-113.45444902956282</v>
      </c>
      <c r="AA25">
        <f t="shared" si="19"/>
        <v>-258.95844830196057</v>
      </c>
      <c r="AB25">
        <f t="shared" si="20"/>
        <v>-24.65027166039355</v>
      </c>
      <c r="AC25">
        <f t="shared" si="21"/>
        <v>-75.645127568371578</v>
      </c>
      <c r="AD25">
        <v>-4.1068421449383802E-2</v>
      </c>
      <c r="AE25">
        <v>4.6102900868252999E-2</v>
      </c>
      <c r="AF25">
        <v>3.4475582870657999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52728.317071928926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401</v>
      </c>
      <c r="AS25">
        <v>865.44858823529398</v>
      </c>
      <c r="AT25">
        <v>1133.03</v>
      </c>
      <c r="AU25">
        <f t="shared" si="27"/>
        <v>0.23616445439635847</v>
      </c>
      <c r="AV25">
        <v>0.5</v>
      </c>
      <c r="AW25">
        <f t="shared" si="28"/>
        <v>1681.0797004250712</v>
      </c>
      <c r="AX25">
        <f t="shared" si="29"/>
        <v>37.616075436631824</v>
      </c>
      <c r="AY25">
        <f t="shared" si="30"/>
        <v>198.50563512384034</v>
      </c>
      <c r="AZ25">
        <f t="shared" si="31"/>
        <v>0.44324510383661503</v>
      </c>
      <c r="BA25">
        <f t="shared" si="32"/>
        <v>2.3025532761258436E-2</v>
      </c>
      <c r="BB25">
        <f t="shared" si="33"/>
        <v>1.5838768611598988</v>
      </c>
      <c r="BC25" t="s">
        <v>402</v>
      </c>
      <c r="BD25">
        <v>630.82000000000005</v>
      </c>
      <c r="BE25">
        <f t="shared" si="34"/>
        <v>502.20999999999992</v>
      </c>
      <c r="BF25">
        <f t="shared" si="35"/>
        <v>0.53280781299596991</v>
      </c>
      <c r="BG25">
        <f t="shared" si="36"/>
        <v>0.781342656490145</v>
      </c>
      <c r="BH25">
        <f t="shared" si="37"/>
        <v>0.46751024150001758</v>
      </c>
      <c r="BI25">
        <f t="shared" si="38"/>
        <v>0.75818755858907083</v>
      </c>
      <c r="BJ25">
        <v>2010</v>
      </c>
      <c r="BK25">
        <v>300</v>
      </c>
      <c r="BL25">
        <v>300</v>
      </c>
      <c r="BM25">
        <v>300</v>
      </c>
      <c r="BN25">
        <v>10169.9</v>
      </c>
      <c r="BO25">
        <v>1054.81</v>
      </c>
      <c r="BP25">
        <v>-6.7768799999999999E-3</v>
      </c>
      <c r="BQ25">
        <v>-2.1666300000000001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1999.86</v>
      </c>
      <c r="CC25">
        <f t="shared" si="40"/>
        <v>1681.0797004250712</v>
      </c>
      <c r="CD25">
        <f t="shared" si="41"/>
        <v>0.84059869212098415</v>
      </c>
      <c r="CE25">
        <f t="shared" si="42"/>
        <v>0.19119738424196836</v>
      </c>
      <c r="CF25">
        <v>6</v>
      </c>
      <c r="CG25">
        <v>0.5</v>
      </c>
      <c r="CH25" t="s">
        <v>346</v>
      </c>
      <c r="CI25">
        <v>1566842535</v>
      </c>
      <c r="CJ25">
        <v>752.56299999999999</v>
      </c>
      <c r="CK25">
        <v>800.02</v>
      </c>
      <c r="CL25">
        <v>17.633500000000002</v>
      </c>
      <c r="CM25">
        <v>14.601100000000001</v>
      </c>
      <c r="CN25">
        <v>500.05900000000003</v>
      </c>
      <c r="CO25">
        <v>99.249399999999994</v>
      </c>
      <c r="CP25">
        <v>0.100011</v>
      </c>
      <c r="CQ25">
        <v>24.98</v>
      </c>
      <c r="CR25">
        <v>27.1189</v>
      </c>
      <c r="CS25">
        <v>999.9</v>
      </c>
      <c r="CT25">
        <v>0</v>
      </c>
      <c r="CU25">
        <v>0</v>
      </c>
      <c r="CV25">
        <v>9978.75</v>
      </c>
      <c r="CW25">
        <v>0</v>
      </c>
      <c r="CX25">
        <v>1256.3399999999999</v>
      </c>
      <c r="CY25">
        <v>-47.457299999999996</v>
      </c>
      <c r="CZ25">
        <v>766.07100000000003</v>
      </c>
      <c r="DA25">
        <v>811.87400000000002</v>
      </c>
      <c r="DB25">
        <v>3.03247</v>
      </c>
      <c r="DC25">
        <v>757.86699999999996</v>
      </c>
      <c r="DD25">
        <v>800.02</v>
      </c>
      <c r="DE25">
        <v>17.848500000000001</v>
      </c>
      <c r="DF25">
        <v>14.601100000000001</v>
      </c>
      <c r="DG25">
        <v>1.7501199999999999</v>
      </c>
      <c r="DH25">
        <v>1.4491499999999999</v>
      </c>
      <c r="DI25">
        <v>15.3482</v>
      </c>
      <c r="DJ25">
        <v>12.4419</v>
      </c>
      <c r="DK25">
        <v>1999.86</v>
      </c>
      <c r="DL25">
        <v>0.979993</v>
      </c>
      <c r="DM25">
        <v>2.0007299999999999E-2</v>
      </c>
      <c r="DN25">
        <v>0</v>
      </c>
      <c r="DO25">
        <v>865.452</v>
      </c>
      <c r="DP25">
        <v>4.9992900000000002</v>
      </c>
      <c r="DQ25">
        <v>22154.1</v>
      </c>
      <c r="DR25">
        <v>17313.099999999999</v>
      </c>
      <c r="DS25">
        <v>48.375</v>
      </c>
      <c r="DT25">
        <v>49</v>
      </c>
      <c r="DU25">
        <v>49</v>
      </c>
      <c r="DV25">
        <v>48.75</v>
      </c>
      <c r="DW25">
        <v>49.875</v>
      </c>
      <c r="DX25">
        <v>1954.95</v>
      </c>
      <c r="DY25">
        <v>39.909999999999997</v>
      </c>
      <c r="DZ25">
        <v>0</v>
      </c>
      <c r="EA25">
        <v>110.39999985694899</v>
      </c>
      <c r="EB25">
        <v>865.44858823529398</v>
      </c>
      <c r="EC25">
        <v>-1.1159313440148</v>
      </c>
      <c r="ED25">
        <v>2671.91177055857</v>
      </c>
      <c r="EE25">
        <v>22071.247058823501</v>
      </c>
      <c r="EF25">
        <v>10</v>
      </c>
      <c r="EG25">
        <v>1566842495.5</v>
      </c>
      <c r="EH25" t="s">
        <v>403</v>
      </c>
      <c r="EI25">
        <v>72</v>
      </c>
      <c r="EJ25">
        <v>-5.3040000000000003</v>
      </c>
      <c r="EK25">
        <v>-0.215</v>
      </c>
      <c r="EL25">
        <v>800</v>
      </c>
      <c r="EM25">
        <v>14</v>
      </c>
      <c r="EN25">
        <v>0.08</v>
      </c>
      <c r="EO25">
        <v>0.03</v>
      </c>
      <c r="EP25">
        <v>37.582255424084899</v>
      </c>
      <c r="EQ25">
        <v>-0.238693394872807</v>
      </c>
      <c r="ER25">
        <v>7.7265481540524095E-2</v>
      </c>
      <c r="ES25">
        <v>1</v>
      </c>
      <c r="ET25">
        <v>0.14121098995273201</v>
      </c>
      <c r="EU25">
        <v>-7.8772374195095092E-3</v>
      </c>
      <c r="EV25">
        <v>1.0220331611100299E-3</v>
      </c>
      <c r="EW25">
        <v>1</v>
      </c>
      <c r="EX25">
        <v>2</v>
      </c>
      <c r="EY25">
        <v>2</v>
      </c>
      <c r="EZ25" t="s">
        <v>348</v>
      </c>
      <c r="FA25">
        <v>2.9329399999999999</v>
      </c>
      <c r="FB25">
        <v>2.6375600000000001</v>
      </c>
      <c r="FC25">
        <v>0.14144599999999999</v>
      </c>
      <c r="FD25">
        <v>0.14885200000000001</v>
      </c>
      <c r="FE25">
        <v>8.7133500000000003E-2</v>
      </c>
      <c r="FF25">
        <v>7.6176599999999997E-2</v>
      </c>
      <c r="FG25">
        <v>30527.9</v>
      </c>
      <c r="FH25">
        <v>26535.5</v>
      </c>
      <c r="FI25">
        <v>30928.3</v>
      </c>
      <c r="FJ25">
        <v>27337.5</v>
      </c>
      <c r="FK25">
        <v>39588</v>
      </c>
      <c r="FL25">
        <v>38180.300000000003</v>
      </c>
      <c r="FM25">
        <v>43391.6</v>
      </c>
      <c r="FN25">
        <v>42199.9</v>
      </c>
      <c r="FO25">
        <v>1.96312</v>
      </c>
      <c r="FP25">
        <v>1.8627499999999999</v>
      </c>
      <c r="FQ25">
        <v>8.4184099999999998E-2</v>
      </c>
      <c r="FR25">
        <v>0</v>
      </c>
      <c r="FS25">
        <v>25.7409</v>
      </c>
      <c r="FT25">
        <v>999.9</v>
      </c>
      <c r="FU25">
        <v>47.003</v>
      </c>
      <c r="FV25">
        <v>33.857999999999997</v>
      </c>
      <c r="FW25">
        <v>25.101500000000001</v>
      </c>
      <c r="FX25">
        <v>60.258400000000002</v>
      </c>
      <c r="FY25">
        <v>39.711500000000001</v>
      </c>
      <c r="FZ25">
        <v>1</v>
      </c>
      <c r="GA25">
        <v>0.259515</v>
      </c>
      <c r="GB25">
        <v>5.8304099999999996</v>
      </c>
      <c r="GC25">
        <v>20.2592</v>
      </c>
      <c r="GD25">
        <v>5.2406499999999996</v>
      </c>
      <c r="GE25">
        <v>12.069699999999999</v>
      </c>
      <c r="GF25">
        <v>4.9715499999999997</v>
      </c>
      <c r="GG25">
        <v>3.2900800000000001</v>
      </c>
      <c r="GH25">
        <v>461</v>
      </c>
      <c r="GI25">
        <v>9999</v>
      </c>
      <c r="GJ25">
        <v>9999</v>
      </c>
      <c r="GK25">
        <v>9999</v>
      </c>
      <c r="GL25">
        <v>1.88693</v>
      </c>
      <c r="GM25">
        <v>1.8830499999999999</v>
      </c>
      <c r="GN25">
        <v>1.8815599999999999</v>
      </c>
      <c r="GO25">
        <v>1.8822300000000001</v>
      </c>
      <c r="GP25">
        <v>1.8775900000000001</v>
      </c>
      <c r="GQ25">
        <v>1.8794500000000001</v>
      </c>
      <c r="GR25">
        <v>1.8788400000000001</v>
      </c>
      <c r="GS25">
        <v>1.8858699999999999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-5.3040000000000003</v>
      </c>
      <c r="HH25">
        <v>-0.215</v>
      </c>
      <c r="HI25">
        <v>2</v>
      </c>
      <c r="HJ25">
        <v>513.70500000000004</v>
      </c>
      <c r="HK25">
        <v>507.27300000000002</v>
      </c>
      <c r="HL25">
        <v>18.974399999999999</v>
      </c>
      <c r="HM25">
        <v>30.6053</v>
      </c>
      <c r="HN25">
        <v>30.000499999999999</v>
      </c>
      <c r="HO25">
        <v>30.6584</v>
      </c>
      <c r="HP25">
        <v>30.717099999999999</v>
      </c>
      <c r="HQ25">
        <v>33.965800000000002</v>
      </c>
      <c r="HR25">
        <v>46.318199999999997</v>
      </c>
      <c r="HS25">
        <v>0</v>
      </c>
      <c r="HT25">
        <v>18.883400000000002</v>
      </c>
      <c r="HU25">
        <v>800</v>
      </c>
      <c r="HV25">
        <v>14.624499999999999</v>
      </c>
      <c r="HW25">
        <v>100.355</v>
      </c>
      <c r="HX25">
        <v>101.64700000000001</v>
      </c>
    </row>
    <row r="26" spans="1:232" x14ac:dyDescent="0.25">
      <c r="A26">
        <v>12</v>
      </c>
      <c r="B26">
        <v>1566842655.5</v>
      </c>
      <c r="C26">
        <v>1256</v>
      </c>
      <c r="D26" t="s">
        <v>404</v>
      </c>
      <c r="E26" t="s">
        <v>405</v>
      </c>
      <c r="G26">
        <v>1566842655.5</v>
      </c>
      <c r="H26">
        <f t="shared" si="0"/>
        <v>2.7828823944638127E-3</v>
      </c>
      <c r="I26">
        <f t="shared" si="1"/>
        <v>37.842802587742668</v>
      </c>
      <c r="J26">
        <f t="shared" si="2"/>
        <v>951.58</v>
      </c>
      <c r="K26">
        <f t="shared" si="3"/>
        <v>515.90339810671071</v>
      </c>
      <c r="L26">
        <f t="shared" si="4"/>
        <v>51.254823738193586</v>
      </c>
      <c r="M26">
        <f t="shared" si="5"/>
        <v>94.539143087214001</v>
      </c>
      <c r="N26">
        <f t="shared" si="6"/>
        <v>0.15114895124458413</v>
      </c>
      <c r="O26">
        <f t="shared" si="7"/>
        <v>2.2474393397068662</v>
      </c>
      <c r="P26">
        <f t="shared" si="8"/>
        <v>0.14572017370414814</v>
      </c>
      <c r="Q26">
        <f t="shared" si="9"/>
        <v>9.1546617997840557E-2</v>
      </c>
      <c r="R26">
        <f t="shared" si="10"/>
        <v>321.46329094135939</v>
      </c>
      <c r="S26">
        <f t="shared" si="11"/>
        <v>26.110350381193417</v>
      </c>
      <c r="T26">
        <f t="shared" si="12"/>
        <v>26.983499999999999</v>
      </c>
      <c r="U26">
        <f t="shared" si="13"/>
        <v>3.5756926465151371</v>
      </c>
      <c r="V26">
        <f t="shared" si="14"/>
        <v>55.656000904364191</v>
      </c>
      <c r="W26">
        <f t="shared" si="15"/>
        <v>1.7290217562412202</v>
      </c>
      <c r="X26">
        <f t="shared" si="16"/>
        <v>3.1066223374767148</v>
      </c>
      <c r="Y26">
        <f t="shared" si="17"/>
        <v>1.8466708902739168</v>
      </c>
      <c r="Z26">
        <f t="shared" si="18"/>
        <v>-122.72511359585414</v>
      </c>
      <c r="AA26">
        <f t="shared" si="19"/>
        <v>-287.49781980610561</v>
      </c>
      <c r="AB26">
        <f t="shared" si="20"/>
        <v>-27.27682176820144</v>
      </c>
      <c r="AC26">
        <f t="shared" si="21"/>
        <v>-116.0364642288018</v>
      </c>
      <c r="AD26">
        <v>-4.1114846088772999E-2</v>
      </c>
      <c r="AE26">
        <v>4.6155016592989102E-2</v>
      </c>
      <c r="AF26">
        <v>3.4506436993447598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52851.014320788287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406</v>
      </c>
      <c r="AS26">
        <v>865.61699999999996</v>
      </c>
      <c r="AT26">
        <v>1139.8699999999999</v>
      </c>
      <c r="AU26">
        <f t="shared" si="27"/>
        <v>0.24060024388746082</v>
      </c>
      <c r="AV26">
        <v>0.5</v>
      </c>
      <c r="AW26">
        <f t="shared" si="28"/>
        <v>1681.3152004251183</v>
      </c>
      <c r="AX26">
        <f t="shared" si="29"/>
        <v>37.842802587742668</v>
      </c>
      <c r="AY26">
        <f t="shared" si="30"/>
        <v>202.26242363698927</v>
      </c>
      <c r="AZ26">
        <f t="shared" si="31"/>
        <v>0.44786686201058007</v>
      </c>
      <c r="BA26">
        <f t="shared" si="32"/>
        <v>2.3157158668220157E-2</v>
      </c>
      <c r="BB26">
        <f t="shared" si="33"/>
        <v>1.5683718318755651</v>
      </c>
      <c r="BC26" t="s">
        <v>407</v>
      </c>
      <c r="BD26">
        <v>629.36</v>
      </c>
      <c r="BE26">
        <f t="shared" si="34"/>
        <v>510.50999999999988</v>
      </c>
      <c r="BF26">
        <f t="shared" si="35"/>
        <v>0.53721376662553133</v>
      </c>
      <c r="BG26">
        <f t="shared" si="36"/>
        <v>0.7778701185684761</v>
      </c>
      <c r="BH26">
        <f t="shared" si="37"/>
        <v>0.47350791667936165</v>
      </c>
      <c r="BI26">
        <f t="shared" si="38"/>
        <v>0.75529774431456143</v>
      </c>
      <c r="BJ26">
        <v>2012</v>
      </c>
      <c r="BK26">
        <v>300</v>
      </c>
      <c r="BL26">
        <v>300</v>
      </c>
      <c r="BM26">
        <v>300</v>
      </c>
      <c r="BN26">
        <v>10170.4</v>
      </c>
      <c r="BO26">
        <v>1056.77</v>
      </c>
      <c r="BP26">
        <v>-6.7772800000000001E-3</v>
      </c>
      <c r="BQ26">
        <v>-2.7962600000000002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2000.14</v>
      </c>
      <c r="CC26">
        <f t="shared" si="40"/>
        <v>1681.3152004251183</v>
      </c>
      <c r="CD26">
        <f t="shared" si="41"/>
        <v>0.84059875829947817</v>
      </c>
      <c r="CE26">
        <f t="shared" si="42"/>
        <v>0.19119751659895648</v>
      </c>
      <c r="CF26">
        <v>6</v>
      </c>
      <c r="CG26">
        <v>0.5</v>
      </c>
      <c r="CH26" t="s">
        <v>346</v>
      </c>
      <c r="CI26">
        <v>1566842655.5</v>
      </c>
      <c r="CJ26">
        <v>951.58</v>
      </c>
      <c r="CK26">
        <v>1000.17</v>
      </c>
      <c r="CL26">
        <v>17.403400000000001</v>
      </c>
      <c r="CM26">
        <v>14.122</v>
      </c>
      <c r="CN26">
        <v>499.99099999999999</v>
      </c>
      <c r="CO26">
        <v>99.249700000000004</v>
      </c>
      <c r="CP26">
        <v>9.9953299999999995E-2</v>
      </c>
      <c r="CQ26">
        <v>24.610700000000001</v>
      </c>
      <c r="CR26">
        <v>26.983499999999999</v>
      </c>
      <c r="CS26">
        <v>999.9</v>
      </c>
      <c r="CT26">
        <v>0</v>
      </c>
      <c r="CU26">
        <v>0</v>
      </c>
      <c r="CV26">
        <v>9990</v>
      </c>
      <c r="CW26">
        <v>0</v>
      </c>
      <c r="CX26">
        <v>1798.81</v>
      </c>
      <c r="CY26">
        <v>-48.592500000000001</v>
      </c>
      <c r="CZ26">
        <v>968.43399999999997</v>
      </c>
      <c r="DA26">
        <v>1014.5</v>
      </c>
      <c r="DB26">
        <v>3.2813500000000002</v>
      </c>
      <c r="DC26">
        <v>957.76099999999997</v>
      </c>
      <c r="DD26">
        <v>1000.17</v>
      </c>
      <c r="DE26">
        <v>17.6174</v>
      </c>
      <c r="DF26">
        <v>14.122</v>
      </c>
      <c r="DG26">
        <v>1.7272799999999999</v>
      </c>
      <c r="DH26">
        <v>1.40161</v>
      </c>
      <c r="DI26">
        <v>15.143800000000001</v>
      </c>
      <c r="DJ26">
        <v>11.935</v>
      </c>
      <c r="DK26">
        <v>2000.14</v>
      </c>
      <c r="DL26">
        <v>0.979993</v>
      </c>
      <c r="DM26">
        <v>2.0007299999999999E-2</v>
      </c>
      <c r="DN26">
        <v>0</v>
      </c>
      <c r="DO26">
        <v>865.42899999999997</v>
      </c>
      <c r="DP26">
        <v>4.9992900000000002</v>
      </c>
      <c r="DQ26">
        <v>21762.9</v>
      </c>
      <c r="DR26">
        <v>17315.5</v>
      </c>
      <c r="DS26">
        <v>48.436999999999998</v>
      </c>
      <c r="DT26">
        <v>49.5</v>
      </c>
      <c r="DU26">
        <v>49.125</v>
      </c>
      <c r="DV26">
        <v>48.811999999999998</v>
      </c>
      <c r="DW26">
        <v>49.936999999999998</v>
      </c>
      <c r="DX26">
        <v>1955.22</v>
      </c>
      <c r="DY26">
        <v>39.92</v>
      </c>
      <c r="DZ26">
        <v>0</v>
      </c>
      <c r="EA26">
        <v>120</v>
      </c>
      <c r="EB26">
        <v>865.61699999999996</v>
      </c>
      <c r="EC26">
        <v>-3.9203431047901298</v>
      </c>
      <c r="ED26">
        <v>1201.3970607159399</v>
      </c>
      <c r="EE26">
        <v>21694.864705882399</v>
      </c>
      <c r="EF26">
        <v>10</v>
      </c>
      <c r="EG26">
        <v>1566842594.5</v>
      </c>
      <c r="EH26" t="s">
        <v>408</v>
      </c>
      <c r="EI26">
        <v>73</v>
      </c>
      <c r="EJ26">
        <v>-6.181</v>
      </c>
      <c r="EK26">
        <v>-0.214</v>
      </c>
      <c r="EL26">
        <v>1000</v>
      </c>
      <c r="EM26">
        <v>15</v>
      </c>
      <c r="EN26">
        <v>0.08</v>
      </c>
      <c r="EO26">
        <v>0.04</v>
      </c>
      <c r="EP26">
        <v>37.726657635915899</v>
      </c>
      <c r="EQ26">
        <v>-0.651644679394486</v>
      </c>
      <c r="ER26">
        <v>0.10377569691904499</v>
      </c>
      <c r="ES26">
        <v>0</v>
      </c>
      <c r="ET26">
        <v>0.14438230786600101</v>
      </c>
      <c r="EU26">
        <v>3.4565727440299399E-2</v>
      </c>
      <c r="EV26">
        <v>3.8638295992354001E-3</v>
      </c>
      <c r="EW26">
        <v>1</v>
      </c>
      <c r="EX26">
        <v>1</v>
      </c>
      <c r="EY26">
        <v>2</v>
      </c>
      <c r="EZ26" t="s">
        <v>363</v>
      </c>
      <c r="FA26">
        <v>2.9325700000000001</v>
      </c>
      <c r="FB26">
        <v>2.6375000000000002</v>
      </c>
      <c r="FC26">
        <v>0.164906</v>
      </c>
      <c r="FD26">
        <v>0.172017</v>
      </c>
      <c r="FE26">
        <v>8.6298E-2</v>
      </c>
      <c r="FF26">
        <v>7.4312000000000003E-2</v>
      </c>
      <c r="FG26">
        <v>29688.9</v>
      </c>
      <c r="FH26">
        <v>25810.7</v>
      </c>
      <c r="FI26">
        <v>30924.2</v>
      </c>
      <c r="FJ26">
        <v>27335.7</v>
      </c>
      <c r="FK26">
        <v>39622.800000000003</v>
      </c>
      <c r="FL26">
        <v>38256.6</v>
      </c>
      <c r="FM26">
        <v>43386.9</v>
      </c>
      <c r="FN26">
        <v>42196.6</v>
      </c>
      <c r="FO26">
        <v>1.96397</v>
      </c>
      <c r="FP26">
        <v>1.86042</v>
      </c>
      <c r="FQ26">
        <v>3.2894300000000001E-2</v>
      </c>
      <c r="FR26">
        <v>0</v>
      </c>
      <c r="FS26">
        <v>26.4453</v>
      </c>
      <c r="FT26">
        <v>999.9</v>
      </c>
      <c r="FU26">
        <v>46.704000000000001</v>
      </c>
      <c r="FV26">
        <v>33.939</v>
      </c>
      <c r="FW26">
        <v>25.0593</v>
      </c>
      <c r="FX26">
        <v>59.568399999999997</v>
      </c>
      <c r="FY26">
        <v>39.763599999999997</v>
      </c>
      <c r="FZ26">
        <v>1</v>
      </c>
      <c r="GA26">
        <v>0.26269799999999999</v>
      </c>
      <c r="GB26">
        <v>5.0772000000000004</v>
      </c>
      <c r="GC26">
        <v>20.288499999999999</v>
      </c>
      <c r="GD26">
        <v>5.2400500000000001</v>
      </c>
      <c r="GE26">
        <v>12.069599999999999</v>
      </c>
      <c r="GF26">
        <v>4.9714499999999999</v>
      </c>
      <c r="GG26">
        <v>3.2902300000000002</v>
      </c>
      <c r="GH26">
        <v>461</v>
      </c>
      <c r="GI26">
        <v>9999</v>
      </c>
      <c r="GJ26">
        <v>9999</v>
      </c>
      <c r="GK26">
        <v>9999</v>
      </c>
      <c r="GL26">
        <v>1.88696</v>
      </c>
      <c r="GM26">
        <v>1.88306</v>
      </c>
      <c r="GN26">
        <v>1.8815599999999999</v>
      </c>
      <c r="GO26">
        <v>1.8822700000000001</v>
      </c>
      <c r="GP26">
        <v>1.8775900000000001</v>
      </c>
      <c r="GQ26">
        <v>1.87947</v>
      </c>
      <c r="GR26">
        <v>1.8788800000000001</v>
      </c>
      <c r="GS26">
        <v>1.88584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-6.181</v>
      </c>
      <c r="HH26">
        <v>-0.214</v>
      </c>
      <c r="HI26">
        <v>2</v>
      </c>
      <c r="HJ26">
        <v>514.60599999999999</v>
      </c>
      <c r="HK26">
        <v>506.04500000000002</v>
      </c>
      <c r="HL26">
        <v>18.554400000000001</v>
      </c>
      <c r="HM26">
        <v>30.739000000000001</v>
      </c>
      <c r="HN26">
        <v>30.000800000000002</v>
      </c>
      <c r="HO26">
        <v>30.703900000000001</v>
      </c>
      <c r="HP26">
        <v>30.764900000000001</v>
      </c>
      <c r="HQ26">
        <v>40.753900000000002</v>
      </c>
      <c r="HR26">
        <v>48.052</v>
      </c>
      <c r="HS26">
        <v>0</v>
      </c>
      <c r="HT26">
        <v>18.491299999999999</v>
      </c>
      <c r="HU26">
        <v>1000</v>
      </c>
      <c r="HV26">
        <v>14.0527</v>
      </c>
      <c r="HW26">
        <v>100.343</v>
      </c>
      <c r="HX26">
        <v>101.64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2019-08-25T13:09:05Z</dcterms:created>
  <dcterms:modified xsi:type="dcterms:W3CDTF">2019-08-27T23:37:49Z</dcterms:modified>
</cp:coreProperties>
</file>