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C46674D9-E9B8-46A2-B910-C39BBD5DE4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J23" i="1" l="1"/>
  <c r="I23" i="1"/>
  <c r="AX23" i="1" s="1"/>
  <c r="V19" i="1"/>
  <c r="V21" i="1"/>
  <c r="V22" i="1"/>
  <c r="V23" i="1"/>
  <c r="V24" i="1"/>
  <c r="CC25" i="1"/>
  <c r="R25" i="1" s="1"/>
  <c r="J17" i="1"/>
  <c r="I17" i="1"/>
  <c r="AX17" i="1" s="1"/>
  <c r="BA17" i="1" s="1"/>
  <c r="H18" i="1"/>
  <c r="Z18" i="1" s="1"/>
  <c r="I18" i="1"/>
  <c r="AX18" i="1" s="1"/>
  <c r="H24" i="1"/>
  <c r="I24" i="1"/>
  <c r="AX24" i="1" s="1"/>
  <c r="CC17" i="1"/>
  <c r="V20" i="1"/>
  <c r="CC23" i="1"/>
  <c r="AW23" i="1" s="1"/>
  <c r="V26" i="1"/>
  <c r="CC18" i="1"/>
  <c r="R18" i="1" s="1"/>
  <c r="CC24" i="1"/>
  <c r="CC26" i="1"/>
  <c r="R26" i="1" s="1"/>
  <c r="AY19" i="1"/>
  <c r="R17" i="1"/>
  <c r="AW17" i="1"/>
  <c r="AY17" i="1" s="1"/>
  <c r="Z24" i="1"/>
  <c r="J26" i="1"/>
  <c r="I26" i="1"/>
  <c r="AX26" i="1" s="1"/>
  <c r="H26" i="1"/>
  <c r="AJ26" i="1"/>
  <c r="M26" i="1"/>
  <c r="AW18" i="1"/>
  <c r="AY18" i="1" s="1"/>
  <c r="AJ21" i="1"/>
  <c r="M21" i="1"/>
  <c r="J21" i="1"/>
  <c r="H21" i="1"/>
  <c r="I21" i="1"/>
  <c r="AX21" i="1" s="1"/>
  <c r="BA21" i="1" s="1"/>
  <c r="AW24" i="1"/>
  <c r="AY24" i="1" s="1"/>
  <c r="R24" i="1"/>
  <c r="AW26" i="1"/>
  <c r="AY26" i="1" s="1"/>
  <c r="AW22" i="1"/>
  <c r="AY22" i="1" s="1"/>
  <c r="R22" i="1"/>
  <c r="M22" i="1"/>
  <c r="J22" i="1"/>
  <c r="AJ22" i="1"/>
  <c r="I22" i="1"/>
  <c r="AX22" i="1" s="1"/>
  <c r="H22" i="1"/>
  <c r="AW25" i="1"/>
  <c r="AY25" i="1" s="1"/>
  <c r="AY21" i="1"/>
  <c r="J20" i="1"/>
  <c r="H20" i="1"/>
  <c r="S20" i="1" s="1"/>
  <c r="T20" i="1" s="1"/>
  <c r="I20" i="1"/>
  <c r="AX20" i="1" s="1"/>
  <c r="AJ20" i="1"/>
  <c r="M20" i="1"/>
  <c r="M17" i="1"/>
  <c r="J18" i="1"/>
  <c r="AJ19" i="1"/>
  <c r="AW20" i="1"/>
  <c r="AY20" i="1" s="1"/>
  <c r="M23" i="1"/>
  <c r="J24" i="1"/>
  <c r="AJ25" i="1"/>
  <c r="H19" i="1"/>
  <c r="R21" i="1"/>
  <c r="H25" i="1"/>
  <c r="AJ17" i="1"/>
  <c r="I19" i="1"/>
  <c r="AX19" i="1" s="1"/>
  <c r="BA19" i="1" s="1"/>
  <c r="AJ23" i="1"/>
  <c r="I25" i="1"/>
  <c r="AX25" i="1" s="1"/>
  <c r="H17" i="1"/>
  <c r="M18" i="1"/>
  <c r="J19" i="1"/>
  <c r="R19" i="1"/>
  <c r="H23" i="1"/>
  <c r="M24" i="1"/>
  <c r="J25" i="1"/>
  <c r="AJ18" i="1"/>
  <c r="AJ24" i="1"/>
  <c r="BA25" i="1" l="1"/>
  <c r="AY23" i="1"/>
  <c r="BA23" i="1"/>
  <c r="BA20" i="1"/>
  <c r="R23" i="1"/>
  <c r="S23" i="1" s="1"/>
  <c r="T23" i="1" s="1"/>
  <c r="BA26" i="1"/>
  <c r="S21" i="1"/>
  <c r="T21" i="1" s="1"/>
  <c r="S22" i="1"/>
  <c r="T22" i="1" s="1"/>
  <c r="BA24" i="1"/>
  <c r="Z19" i="1"/>
  <c r="S25" i="1"/>
  <c r="T25" i="1" s="1"/>
  <c r="P25" i="1" s="1"/>
  <c r="N25" i="1" s="1"/>
  <c r="Q25" i="1" s="1"/>
  <c r="K25" i="1" s="1"/>
  <c r="L25" i="1" s="1"/>
  <c r="Z17" i="1"/>
  <c r="AA20" i="1"/>
  <c r="U20" i="1"/>
  <c r="Y20" i="1" s="1"/>
  <c r="AB20" i="1"/>
  <c r="Z21" i="1"/>
  <c r="Z26" i="1"/>
  <c r="Z25" i="1"/>
  <c r="Z20" i="1"/>
  <c r="P20" i="1"/>
  <c r="N20" i="1" s="1"/>
  <c r="Q20" i="1" s="1"/>
  <c r="K20" i="1" s="1"/>
  <c r="L20" i="1" s="1"/>
  <c r="Z22" i="1"/>
  <c r="BA22" i="1"/>
  <c r="S26" i="1"/>
  <c r="T26" i="1" s="1"/>
  <c r="P26" i="1" s="1"/>
  <c r="N26" i="1" s="1"/>
  <c r="Q26" i="1" s="1"/>
  <c r="K26" i="1" s="1"/>
  <c r="L26" i="1" s="1"/>
  <c r="S19" i="1"/>
  <c r="T19" i="1" s="1"/>
  <c r="P19" i="1" s="1"/>
  <c r="N19" i="1" s="1"/>
  <c r="Q19" i="1" s="1"/>
  <c r="K19" i="1" s="1"/>
  <c r="L19" i="1" s="1"/>
  <c r="Z23" i="1"/>
  <c r="BA18" i="1"/>
  <c r="S24" i="1"/>
  <c r="T24" i="1" s="1"/>
  <c r="S18" i="1"/>
  <c r="T18" i="1" s="1"/>
  <c r="S17" i="1"/>
  <c r="T17" i="1" s="1"/>
  <c r="P17" i="1" s="1"/>
  <c r="N17" i="1" s="1"/>
  <c r="Q17" i="1" s="1"/>
  <c r="K17" i="1" s="1"/>
  <c r="L17" i="1" s="1"/>
  <c r="AC20" i="1" l="1"/>
  <c r="U19" i="1"/>
  <c r="Y19" i="1" s="1"/>
  <c r="AB19" i="1"/>
  <c r="AA19" i="1"/>
  <c r="U18" i="1"/>
  <c r="Y18" i="1" s="1"/>
  <c r="AB18" i="1"/>
  <c r="AA18" i="1"/>
  <c r="P18" i="1"/>
  <c r="N18" i="1" s="1"/>
  <c r="Q18" i="1" s="1"/>
  <c r="K18" i="1" s="1"/>
  <c r="L18" i="1" s="1"/>
  <c r="AB23" i="1"/>
  <c r="U23" i="1"/>
  <c r="Y23" i="1" s="1"/>
  <c r="AA23" i="1"/>
  <c r="U22" i="1"/>
  <c r="Y22" i="1" s="1"/>
  <c r="AB22" i="1"/>
  <c r="AA22" i="1"/>
  <c r="P22" i="1"/>
  <c r="N22" i="1" s="1"/>
  <c r="Q22" i="1" s="1"/>
  <c r="K22" i="1" s="1"/>
  <c r="L22" i="1" s="1"/>
  <c r="U21" i="1"/>
  <c r="Y21" i="1" s="1"/>
  <c r="AB21" i="1"/>
  <c r="AA21" i="1"/>
  <c r="AA17" i="1"/>
  <c r="AB17" i="1"/>
  <c r="U17" i="1"/>
  <c r="Y17" i="1" s="1"/>
  <c r="U24" i="1"/>
  <c r="Y24" i="1" s="1"/>
  <c r="AB24" i="1"/>
  <c r="P24" i="1"/>
  <c r="N24" i="1" s="1"/>
  <c r="Q24" i="1" s="1"/>
  <c r="K24" i="1" s="1"/>
  <c r="L24" i="1" s="1"/>
  <c r="AA24" i="1"/>
  <c r="P23" i="1"/>
  <c r="N23" i="1" s="1"/>
  <c r="Q23" i="1" s="1"/>
  <c r="K23" i="1" s="1"/>
  <c r="L23" i="1" s="1"/>
  <c r="U26" i="1"/>
  <c r="Y26" i="1" s="1"/>
  <c r="AB26" i="1"/>
  <c r="AA26" i="1"/>
  <c r="P21" i="1"/>
  <c r="N21" i="1" s="1"/>
  <c r="Q21" i="1" s="1"/>
  <c r="K21" i="1" s="1"/>
  <c r="L21" i="1" s="1"/>
  <c r="U25" i="1"/>
  <c r="Y25" i="1" s="1"/>
  <c r="AB25" i="1"/>
  <c r="AA25" i="1"/>
  <c r="AC24" i="1" l="1"/>
  <c r="AC19" i="1"/>
  <c r="AC26" i="1"/>
  <c r="AC25" i="1"/>
  <c r="AC18" i="1"/>
  <c r="AC22" i="1"/>
  <c r="AC17" i="1"/>
  <c r="AC21" i="1"/>
  <c r="AC23" i="1"/>
</calcChain>
</file>

<file path=xl/sharedStrings.xml><?xml version="1.0" encoding="utf-8"?>
<sst xmlns="http://schemas.openxmlformats.org/spreadsheetml/2006/main" count="1962" uniqueCount="409">
  <si>
    <t>File opened</t>
  </si>
  <si>
    <t>2019-08-25 11:40:18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</si>
  <si>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</si>
  <si>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</si>
  <si>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</si>
  <si>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</si>
  <si>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</si>
  <si>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</si>
  <si>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</si>
  <si>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</si>
  <si>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</si>
  <si>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</si>
  <si>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</si>
  <si>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</si>
  <si>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</si>
  <si>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</si>
  <si>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</si>
  <si>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</si>
  <si>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</si>
  <si>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</si>
  <si>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</si>
  <si>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</si>
  <si>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</si>
  <si>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11:40:18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</si>
  <si>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</si>
  <si>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</si>
  <si>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</si>
  <si>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</si>
  <si>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</si>
  <si>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</si>
  <si>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</si>
  <si>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</si>
  <si>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</si>
  <si>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</si>
  <si>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</si>
  <si>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</si>
  <si>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</si>
  <si>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</si>
  <si>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</si>
  <si>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</si>
  <si>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</si>
  <si>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</si>
  <si>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</si>
  <si>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</si>
  <si>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</si>
  <si>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</si>
  <si>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</si>
  <si>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</si>
  <si>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</si>
  <si>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</si>
  <si>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</si>
  <si>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</si>
  <si>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</si>
  <si>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</si>
  <si>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</si>
  <si>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</si>
  <si>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</si>
  <si>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</si>
  <si>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</si>
  <si>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</si>
  <si>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</si>
  <si>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</si>
  <si>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</si>
  <si>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</si>
  <si>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</si>
  <si>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</si>
  <si>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</si>
  <si>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</si>
  <si>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</si>
  <si>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</si>
  <si>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</si>
  <si>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</si>
  <si>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</si>
  <si>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</si>
  <si>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</si>
  <si>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</si>
  <si>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</si>
  <si>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</si>
  <si>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</si>
  <si>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</si>
  <si>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</si>
  <si>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</si>
  <si>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</si>
  <si>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</si>
  <si>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</si>
  <si>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</si>
  <si>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</si>
  <si>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</si>
  <si>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</si>
  <si>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</si>
  <si>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</si>
  <si>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</si>
  <si>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</si>
  <si>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</si>
  <si>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</si>
  <si>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</si>
  <si>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</si>
  <si>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</si>
  <si>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</si>
  <si>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</si>
  <si>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</si>
  <si>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</si>
  <si>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</si>
  <si>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</si>
  <si>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</si>
  <si>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</si>
  <si>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</si>
  <si>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</si>
  <si>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</si>
  <si>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</si>
  <si>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</si>
  <si>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</si>
  <si>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</si>
  <si>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</si>
  <si>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</si>
  <si>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</si>
  <si>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</si>
  <si>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</si>
  <si>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</si>
  <si>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</si>
  <si>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</si>
  <si>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</si>
  <si>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</si>
  <si>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</si>
  <si>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</si>
  <si>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</si>
  <si>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</si>
  <si>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</si>
  <si>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</si>
  <si>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</si>
  <si>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</si>
  <si>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</si>
  <si>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</si>
  <si>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</si>
  <si>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</si>
  <si>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</si>
  <si>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</si>
  <si>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</si>
  <si>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</si>
  <si>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</si>
  <si>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</si>
  <si>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</si>
  <si>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</si>
  <si>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</si>
  <si>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</si>
  <si>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</si>
  <si>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</si>
  <si>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</si>
  <si>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</si>
  <si>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</si>
  <si>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</si>
  <si>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</si>
  <si>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</si>
  <si>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</si>
  <si>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</si>
  <si>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</si>
  <si>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</si>
  <si>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</si>
  <si>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</si>
  <si>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</si>
  <si>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</si>
  <si>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</si>
  <si>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</si>
  <si>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</si>
  <si>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</si>
  <si>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</si>
  <si>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</si>
  <si>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</si>
  <si>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</si>
  <si>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</si>
  <si>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</si>
  <si>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</si>
  <si>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</si>
  <si>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</si>
  <si>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</si>
  <si>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</si>
  <si>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</si>
  <si>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</si>
  <si>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</si>
  <si>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</si>
  <si>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</si>
  <si>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</si>
  <si>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</si>
  <si>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</si>
  <si>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</si>
  <si>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</si>
  <si>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</si>
  <si>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</si>
  <si>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</si>
  <si>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</si>
  <si>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</si>
  <si>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</si>
  <si>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</si>
  <si>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</si>
  <si>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</si>
  <si>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</si>
  <si>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</si>
  <si>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</si>
  <si>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</si>
  <si>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</si>
  <si>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</si>
  <si>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</si>
  <si>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</si>
  <si>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</si>
  <si>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</si>
  <si>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</si>
  <si>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</si>
  <si>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</si>
  <si>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</si>
  <si>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</si>
  <si>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</si>
  <si>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</si>
  <si>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</si>
  <si>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</si>
  <si>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</si>
  <si>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</si>
  <si>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</si>
  <si>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</si>
  <si>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</si>
  <si>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</si>
  <si>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</si>
  <si>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</si>
  <si>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</si>
  <si>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</si>
  <si>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</si>
  <si>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</si>
  <si>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</si>
  <si>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</si>
  <si>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</si>
  <si>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</si>
  <si>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</si>
  <si>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</si>
  <si>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</si>
  <si>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</si>
  <si>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</si>
  <si>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</si>
  <si>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</si>
  <si>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</si>
  <si>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</si>
  <si>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</si>
  <si>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</si>
  <si>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</si>
  <si>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</si>
  <si>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</si>
  <si>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</si>
  <si>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</si>
  <si>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</si>
  <si>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</si>
  <si>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</si>
  <si>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</si>
  <si>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</si>
  <si>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</si>
  <si>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</si>
  <si>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</si>
  <si>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</si>
  <si>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</si>
  <si>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</si>
  <si>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</si>
  <si>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</si>
  <si>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</si>
  <si>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</si>
  <si>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</si>
  <si>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</si>
  <si>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</si>
  <si>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</si>
  <si>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</si>
  <si>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</si>
  <si>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</si>
  <si>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</si>
  <si>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</si>
  <si>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</si>
  <si>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</si>
  <si>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</si>
  <si>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</si>
  <si>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</si>
  <si>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</si>
  <si>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</si>
  <si>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</si>
  <si>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</si>
  <si>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</si>
  <si>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</si>
  <si>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</si>
  <si>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</si>
  <si>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</si>
  <si>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</si>
  <si>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</si>
  <si>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</si>
  <si>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</si>
  <si>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</si>
  <si>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</si>
  <si>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</si>
  <si>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</si>
  <si>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</si>
  <si>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</si>
  <si>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</si>
  <si>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</si>
  <si>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</si>
  <si>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</si>
  <si>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</si>
  <si>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</si>
  <si>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</si>
  <si>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</si>
  <si>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</si>
  <si>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</si>
  <si>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</si>
  <si>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</si>
  <si>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</si>
  <si>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</si>
  <si>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</si>
  <si>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</si>
  <si>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</si>
  <si>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</si>
  <si>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</si>
  <si>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</si>
  <si>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</si>
  <si>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</si>
  <si>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</si>
  <si>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</si>
  <si>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</si>
  <si>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</si>
  <si>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</si>
  <si>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</si>
  <si>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</si>
  <si>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</si>
  <si>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</si>
  <si>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</si>
  <si>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</si>
  <si>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</si>
  <si>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</si>
  <si>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</si>
  <si>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</si>
  <si>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</si>
  <si>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</si>
  <si>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</si>
  <si>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</si>
  <si>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</si>
  <si>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</si>
  <si>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</si>
  <si>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</si>
  <si>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</si>
  <si>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</si>
  <si>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11:45:19</t>
  </si>
  <si>
    <t>11:45:19</t>
  </si>
  <si>
    <t>MPF-1942-20181017-17_10_33</t>
  </si>
  <si>
    <t>DARK-1943-20181017-17_10_35</t>
  </si>
  <si>
    <t>-</t>
  </si>
  <si>
    <t>0: Broadleaf</t>
  </si>
  <si>
    <t>11:45:49</t>
  </si>
  <si>
    <t>2/2</t>
  </si>
  <si>
    <t>5</t>
  </si>
  <si>
    <t>11111111</t>
  </si>
  <si>
    <t>oooooooo</t>
  </si>
  <si>
    <t>off</t>
  </si>
  <si>
    <t>20190826 11:47:29</t>
  </si>
  <si>
    <t>11:47:29</t>
  </si>
  <si>
    <t>MPF-1944-20181017-17_12_43</t>
  </si>
  <si>
    <t>DARK-1945-20181017-17_12_44</t>
  </si>
  <si>
    <t>11:46:55</t>
  </si>
  <si>
    <t>20190826 11:49:30</t>
  </si>
  <si>
    <t>11:49:30</t>
  </si>
  <si>
    <t>MPF-1946-20181017-17_14_43</t>
  </si>
  <si>
    <t>DARK-1947-20181017-17_14_45</t>
  </si>
  <si>
    <t>11:50:01</t>
  </si>
  <si>
    <t>1/2</t>
  </si>
  <si>
    <t>20190826 11:52:02</t>
  </si>
  <si>
    <t>11:52:02</t>
  </si>
  <si>
    <t>MPF-1948-20181017-17_17_16</t>
  </si>
  <si>
    <t>DARK-1949-20181017-17_17_17</t>
  </si>
  <si>
    <t>11:51:27</t>
  </si>
  <si>
    <t>20190826 11:53:45</t>
  </si>
  <si>
    <t>11:53:45</t>
  </si>
  <si>
    <t>MPF-1950-20181017-17_18_58</t>
  </si>
  <si>
    <t>DARK-1951-20181017-17_19_00</t>
  </si>
  <si>
    <t>11:53:13</t>
  </si>
  <si>
    <t>20190826 11:55:45</t>
  </si>
  <si>
    <t>11:55:45</t>
  </si>
  <si>
    <t>MPF-1952-20181017-17_20_59</t>
  </si>
  <si>
    <t>DARK-1953-20181017-17_21_01</t>
  </si>
  <si>
    <t>11:56:16</t>
  </si>
  <si>
    <t>20190826 11:57:54</t>
  </si>
  <si>
    <t>11:57:54</t>
  </si>
  <si>
    <t>MPF-1954-20181017-17_23_07</t>
  </si>
  <si>
    <t>DARK-1955-20181017-17_23_09</t>
  </si>
  <si>
    <t>11:57:22</t>
  </si>
  <si>
    <t>20190826 11:59:38</t>
  </si>
  <si>
    <t>11:59:38</t>
  </si>
  <si>
    <t>MPF-1956-20181017-17_24_51</t>
  </si>
  <si>
    <t>DARK-1957-20181017-17_24_53</t>
  </si>
  <si>
    <t>11:59:05</t>
  </si>
  <si>
    <t>20190826 12:01:25</t>
  </si>
  <si>
    <t>12:01:25</t>
  </si>
  <si>
    <t>MPF-1958-20181017-17_26_38</t>
  </si>
  <si>
    <t>DARK-1959-20181017-17_26_40</t>
  </si>
  <si>
    <t>12:00:51</t>
  </si>
  <si>
    <t>20190826 12:03:11</t>
  </si>
  <si>
    <t>12:03:11</t>
  </si>
  <si>
    <t>MPF-1960-20181017-17_28_24</t>
  </si>
  <si>
    <t>DARK-1961-20181017-17_28_26</t>
  </si>
  <si>
    <t>12:02:37</t>
  </si>
  <si>
    <t>20190826 12:04:49</t>
  </si>
  <si>
    <t>12:04:49</t>
  </si>
  <si>
    <t>MPF-1962-20181017-17_30_02</t>
  </si>
  <si>
    <t>DARK-1963-20181017-17_30_04</t>
  </si>
  <si>
    <t>12:04:14</t>
  </si>
  <si>
    <t>20190826 12:06:34</t>
  </si>
  <si>
    <t>12:06:34</t>
  </si>
  <si>
    <t>MPF-1964-20181017-17_31_47</t>
  </si>
  <si>
    <t>DARK-1965-20181017-17_31_49</t>
  </si>
  <si>
    <t>12:05:59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</si>
</sst>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38.759478295064071</c:v>
                </c:pt>
                <c:pt idx="1">
                  <c:v>30.813356807590868</c:v>
                </c:pt>
                <c:pt idx="2">
                  <c:v>23.832559813523499</c:v>
                </c:pt>
                <c:pt idx="3">
                  <c:v>14.688979636818603</c:v>
                </c:pt>
                <c:pt idx="4">
                  <c:v>0.47705498335634083</c:v>
                </c:pt>
                <c:pt idx="5">
                  <c:v>40.302984329949531</c:v>
                </c:pt>
                <c:pt idx="6">
                  <c:v>41.035898739864507</c:v>
                </c:pt>
                <c:pt idx="7">
                  <c:v>41.658250709686207</c:v>
                </c:pt>
                <c:pt idx="8">
                  <c:v>41.843191359886397</c:v>
                </c:pt>
                <c:pt idx="9">
                  <c:v>41.742029987452526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101.28901933453326</c:v>
                </c:pt>
                <c:pt idx="1">
                  <c:v>44.26645170897099</c:v>
                </c:pt>
                <c:pt idx="2">
                  <c:v>29.65958776676819</c:v>
                </c:pt>
                <c:pt idx="3">
                  <c:v>16.945892987176908</c:v>
                </c:pt>
                <c:pt idx="4">
                  <c:v>-2.4764238185501162</c:v>
                </c:pt>
                <c:pt idx="5">
                  <c:v>244.4687502265499</c:v>
                </c:pt>
                <c:pt idx="6">
                  <c:v>322.31865114321903</c:v>
                </c:pt>
                <c:pt idx="7">
                  <c:v>380.0153181870545</c:v>
                </c:pt>
                <c:pt idx="8">
                  <c:v>460.53862451672154</c:v>
                </c:pt>
                <c:pt idx="9">
                  <c:v>653.92265600038093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7-42A1-B762-3CCDDF18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51104"/>
        <c:axId val="414048808"/>
      </c:scatterChart>
      <c:valAx>
        <c:axId val="4140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8808"/>
        <c:crosses val="autoZero"/>
        <c:crossBetween val="midCat"/>
      </c:valAx>
      <c:valAx>
        <c:axId val="4140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9</xdr:row>
      <xdr:rowOff>128587</xdr:rowOff>
    </xdr:from>
    <xdr:to>
      <xdr:col>20</xdr:col>
      <xdr:colOff>95250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34B73-09A7-4038-B617-FF32AA02A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W9" sqref="W9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1566837919.5</v>
      </c>
      <c r="C17">
        <v>0</v>
      </c>
      <c r="D17" t="s">
        <v>341</v>
      </c>
      <c r="E17" t="s">
        <v>342</v>
      </c>
      <c r="G17">
        <v>1566837919.5</v>
      </c>
      <c r="H17">
        <f t="shared" ref="H17:H26" si="0">CN17*AI17*(CL17-CM17)/(100*CF17*(1000-AI17*CL17))</f>
        <v>4.5953443242252876E-3</v>
      </c>
      <c r="I17">
        <f t="shared" ref="I17:I26" si="1">CN17*AI17*(CK17-CJ17*(1000-AI17*CM17)/(1000-AI17*CL17))/(100*CF17)</f>
        <v>38.759478295064071</v>
      </c>
      <c r="J17">
        <f t="shared" ref="J17:J26" si="2">CJ17 - IF(AI17&gt;1, I17*CF17*100/(AK17*CV17), 0)</f>
        <v>351.55799999999999</v>
      </c>
      <c r="K17">
        <f t="shared" ref="K17:K26" si="3">((Q17-H17/2)*J17-I17)/(Q17+H17/2)</f>
        <v>101.28901933453326</v>
      </c>
      <c r="L17">
        <f t="shared" ref="L17:L26" si="4">K17*(CO17+CP17)/1000</f>
        <v>10.069534109573912</v>
      </c>
      <c r="M17">
        <f t="shared" ref="M17:M26" si="5">(CJ17 - IF(AI17&gt;1, I17*CF17*100/(AK17*CV17), 0))*(CO17+CP17)/1000</f>
        <v>34.949743770365998</v>
      </c>
      <c r="N17">
        <f t="shared" ref="N17:N26" si="6">2/((1/P17-1/O17)+SIGN(P17)*SQRT((1/P17-1/O17)*(1/P17-1/O17) + 4*CG17/((CG17+1)*(CG17+1))*(2*1/P17*1/O17-1/O17*1/O17)))</f>
        <v>0.26881006183199674</v>
      </c>
      <c r="O17">
        <f t="shared" ref="O17:O26" si="7">AF17+AE17*CF17+AD17*CF17*CF17</f>
        <v>2.2553051269675763</v>
      </c>
      <c r="P17">
        <f t="shared" ref="P17:P26" si="8">H17*(1000-(1000*0.61365*EXP(17.502*T17/(240.97+T17))/(CO17+CP17)+CL17)/2)/(1000*0.61365*EXP(17.502*T17/(240.97+T17))/(CO17+CP17)-CL17)</f>
        <v>0.25219457504797549</v>
      </c>
      <c r="Q17">
        <f t="shared" ref="Q17:Q26" si="9">1/((CG17+1)/(N17/1.6)+1/(O17/1.37)) + CG17/((CG17+1)/(N17/1.6) + CG17/(O17/1.37))</f>
        <v>0.15902878646509189</v>
      </c>
      <c r="R17">
        <f t="shared" ref="R17:R26" si="10">(CC17*CE17)</f>
        <v>321.44404986484329</v>
      </c>
      <c r="S17">
        <f t="shared" ref="S17:S26" si="11">(CQ17+(R17+2*0.95*0.0000000567*(((CQ17+$B$7)+273)^4-(CQ17+273)^4)-44100*H17)/(1.84*29.3*O17+8*0.95*0.0000000567*(CQ17+273)^3))</f>
        <v>26.300993873097102</v>
      </c>
      <c r="T17">
        <f t="shared" ref="T17:T26" si="12">($C$7*CR17+$D$7*CS17+$E$7*S17)</f>
        <v>26.926300000000001</v>
      </c>
      <c r="U17">
        <f t="shared" ref="U17:U26" si="13">0.61365*EXP(17.502*T17/(240.97+T17))</f>
        <v>3.5636962400889685</v>
      </c>
      <c r="V17">
        <f t="shared" ref="V17:V26" si="14">(W17/X17*100)</f>
        <v>55.284955592596518</v>
      </c>
      <c r="W17">
        <f t="shared" ref="W17:W26" si="15">CL17*(CO17+CP17)/1000</f>
        <v>1.8011110337720999</v>
      </c>
      <c r="X17">
        <f t="shared" ref="X17:X26" si="16">0.61365*EXP(17.502*CQ17/(240.97+CQ17))</f>
        <v>3.2578682834526789</v>
      </c>
      <c r="Y17">
        <f t="shared" ref="Y17:Y26" si="17">(U17-CL17*(CO17+CP17)/1000)</f>
        <v>1.7625852063168685</v>
      </c>
      <c r="Z17">
        <f t="shared" ref="Z17:Z26" si="18">(-H17*44100)</f>
        <v>-202.65468469833519</v>
      </c>
      <c r="AA17">
        <f t="shared" ref="AA17:AA26" si="19">2*29.3*O17*0.92*(CQ17-T17)</f>
        <v>-184.59491678970642</v>
      </c>
      <c r="AB17">
        <f t="shared" ref="AB17:AB26" si="20">2*0.95*0.0000000567*(((CQ17+$B$7)+273)^4-(T17+273)^4)</f>
        <v>-17.517428948235406</v>
      </c>
      <c r="AC17">
        <f t="shared" ref="AC17:AC26" si="21">R17+AB17+Z17+AA17</f>
        <v>-83.322980571433732</v>
      </c>
      <c r="AD17">
        <v>-4.1326721559996803E-2</v>
      </c>
      <c r="AE17">
        <v>4.63928653707485E-2</v>
      </c>
      <c r="AF17">
        <v>3.46470991090297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52971.611008804146</v>
      </c>
      <c r="AL17">
        <v>0</v>
      </c>
      <c r="AM17">
        <v>560.67588235294102</v>
      </c>
      <c r="AN17">
        <v>2927.61</v>
      </c>
      <c r="AO17">
        <f t="shared" ref="AO17:AO26" si="25">AN17-AM17</f>
        <v>2366.9341176470589</v>
      </c>
      <c r="AP17">
        <f t="shared" ref="AP17:AP26" si="26">AO17/AN17</f>
        <v>0.80848682633515356</v>
      </c>
      <c r="AQ17">
        <v>-1.0916802797921701</v>
      </c>
      <c r="AR17" t="s">
        <v>343</v>
      </c>
      <c r="AS17">
        <v>942.78617647058798</v>
      </c>
      <c r="AT17">
        <v>1254.1400000000001</v>
      </c>
      <c r="AU17">
        <f t="shared" ref="AU17:AU26" si="27">1-AS17/AT17</f>
        <v>0.24826081899103136</v>
      </c>
      <c r="AV17">
        <v>0.5</v>
      </c>
      <c r="AW17">
        <f t="shared" ref="AW17:AW26" si="28">CC17</f>
        <v>1681.221900424822</v>
      </c>
      <c r="AX17">
        <f t="shared" ref="AX17:AX26" si="29">I17</f>
        <v>38.759478295064071</v>
      </c>
      <c r="AY17">
        <f t="shared" ref="AY17:AY26" si="30">AU17*AV17*AW17</f>
        <v>208.69076295256224</v>
      </c>
      <c r="AZ17">
        <f t="shared" ref="AZ17:AZ26" si="31">BE17/AT17</f>
        <v>0.46701325210901495</v>
      </c>
      <c r="BA17">
        <f t="shared" ref="BA17:BA26" si="32">(AX17-AQ17)/AW17</f>
        <v>2.3703687517267289E-2</v>
      </c>
      <c r="BB17">
        <f t="shared" ref="BB17:BB26" si="33">(AN17-AT17)/AT17</f>
        <v>1.3343566109046836</v>
      </c>
      <c r="BC17" t="s">
        <v>344</v>
      </c>
      <c r="BD17">
        <v>668.44</v>
      </c>
      <c r="BE17">
        <f t="shared" ref="BE17:BE26" si="34">AT17-BD17</f>
        <v>585.70000000000005</v>
      </c>
      <c r="BF17">
        <f t="shared" ref="BF17:BF26" si="35">(AT17-AS17)/(AT17-BD17)</f>
        <v>0.5315926643834934</v>
      </c>
      <c r="BG17">
        <f t="shared" ref="BG17:BG26" si="36">(AN17-AT17)/(AN17-BD17)</f>
        <v>0.74074549502693465</v>
      </c>
      <c r="BH17">
        <f t="shared" ref="BH17:BH26" si="37">(AT17-AS17)/(AT17-AM17)</f>
        <v>0.44898332243324046</v>
      </c>
      <c r="BI17">
        <f t="shared" ref="BI17:BI26" si="38">(AN17-AT17)/(AN17-AM17)</f>
        <v>0.70702010145663741</v>
      </c>
      <c r="BJ17">
        <v>1942</v>
      </c>
      <c r="BK17">
        <v>300</v>
      </c>
      <c r="BL17">
        <v>300</v>
      </c>
      <c r="BM17">
        <v>300</v>
      </c>
      <c r="BN17">
        <v>10200.700000000001</v>
      </c>
      <c r="BO17">
        <v>1166.1500000000001</v>
      </c>
      <c r="BP17">
        <v>-6.7977999999999997E-3</v>
      </c>
      <c r="BQ17">
        <v>0.30395499999999998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6" si="39">$B$11*CW17+$C$11*CX17+$F$11*DK17</f>
        <v>2000.03</v>
      </c>
      <c r="CC17">
        <f t="shared" ref="CC17:CC26" si="40">CB17*CD17</f>
        <v>1681.221900424822</v>
      </c>
      <c r="CD17">
        <f t="shared" ref="CD17:CD26" si="41">($B$11*$D$9+$C$11*$D$9+$F$11*((DX17+DP17)/MAX(DX17+DP17+DY17, 0.1)*$I$9+DY17/MAX(DX17+DP17+DY17, 0.1)*$J$9))/($B$11+$C$11+$F$11)</f>
        <v>0.84059834123729249</v>
      </c>
      <c r="CE17">
        <f t="shared" ref="CE17:CE26" si="42">($B$11*$K$9+$C$11*$K$9+$F$11*((DX17+DP17)/MAX(DX17+DP17+DY17, 0.1)*$P$9+DY17/MAX(DX17+DP17+DY17, 0.1)*$Q$9))/($B$11+$C$11+$F$11)</f>
        <v>0.19119668247458516</v>
      </c>
      <c r="CF17">
        <v>6</v>
      </c>
      <c r="CG17">
        <v>0.5</v>
      </c>
      <c r="CH17" t="s">
        <v>346</v>
      </c>
      <c r="CI17">
        <v>1566837919.5</v>
      </c>
      <c r="CJ17">
        <v>351.55799999999999</v>
      </c>
      <c r="CK17">
        <v>399.99900000000002</v>
      </c>
      <c r="CL17">
        <v>18.1173</v>
      </c>
      <c r="CM17">
        <v>12.703799999999999</v>
      </c>
      <c r="CN17">
        <v>500.09300000000002</v>
      </c>
      <c r="CO17">
        <v>99.313800000000001</v>
      </c>
      <c r="CP17">
        <v>0.100077</v>
      </c>
      <c r="CQ17">
        <v>25.408100000000001</v>
      </c>
      <c r="CR17">
        <v>26.926300000000001</v>
      </c>
      <c r="CS17">
        <v>999.9</v>
      </c>
      <c r="CT17">
        <v>0</v>
      </c>
      <c r="CU17">
        <v>0</v>
      </c>
      <c r="CV17">
        <v>10035</v>
      </c>
      <c r="CW17">
        <v>0</v>
      </c>
      <c r="CX17">
        <v>2002.68</v>
      </c>
      <c r="CY17">
        <v>-50.824599999999997</v>
      </c>
      <c r="CZ17">
        <v>355.62200000000001</v>
      </c>
      <c r="DA17">
        <v>405.14600000000002</v>
      </c>
      <c r="DB17">
        <v>5.4264099999999997</v>
      </c>
      <c r="DC17">
        <v>355.23899999999998</v>
      </c>
      <c r="DD17">
        <v>399.99900000000002</v>
      </c>
      <c r="DE17">
        <v>18.353300000000001</v>
      </c>
      <c r="DF17">
        <v>12.703799999999999</v>
      </c>
      <c r="DG17">
        <v>1.8005800000000001</v>
      </c>
      <c r="DH17">
        <v>1.2616700000000001</v>
      </c>
      <c r="DI17">
        <v>15.7919</v>
      </c>
      <c r="DJ17">
        <v>10.3498</v>
      </c>
      <c r="DK17">
        <v>2000.03</v>
      </c>
      <c r="DL17">
        <v>0.98000699999999996</v>
      </c>
      <c r="DM17">
        <v>1.9993E-2</v>
      </c>
      <c r="DN17">
        <v>0</v>
      </c>
      <c r="DO17">
        <v>940.03899999999999</v>
      </c>
      <c r="DP17">
        <v>4.9992900000000002</v>
      </c>
      <c r="DQ17">
        <v>24182.3</v>
      </c>
      <c r="DR17">
        <v>17314.7</v>
      </c>
      <c r="DS17">
        <v>47.686999999999998</v>
      </c>
      <c r="DT17">
        <v>48.686999999999998</v>
      </c>
      <c r="DU17">
        <v>48.25</v>
      </c>
      <c r="DV17">
        <v>48.311999999999998</v>
      </c>
      <c r="DW17">
        <v>49.25</v>
      </c>
      <c r="DX17">
        <v>1955.14</v>
      </c>
      <c r="DY17">
        <v>39.89</v>
      </c>
      <c r="DZ17">
        <v>0</v>
      </c>
      <c r="EA17">
        <v>637.20000004768394</v>
      </c>
      <c r="EB17">
        <v>942.78617647058798</v>
      </c>
      <c r="EC17">
        <v>-35.063235405324697</v>
      </c>
      <c r="ED17">
        <v>2603.92157667727</v>
      </c>
      <c r="EE17">
        <v>24076.164705882398</v>
      </c>
      <c r="EF17">
        <v>10</v>
      </c>
      <c r="EG17">
        <v>1566837949</v>
      </c>
      <c r="EH17" t="s">
        <v>347</v>
      </c>
      <c r="EI17">
        <v>38</v>
      </c>
      <c r="EJ17">
        <v>-3.681</v>
      </c>
      <c r="EK17">
        <v>-0.23599999999999999</v>
      </c>
      <c r="EL17">
        <v>400</v>
      </c>
      <c r="EM17">
        <v>13</v>
      </c>
      <c r="EN17">
        <v>0.03</v>
      </c>
      <c r="EO17">
        <v>0.02</v>
      </c>
      <c r="EP17">
        <v>40.689037508756797</v>
      </c>
      <c r="EQ17">
        <v>0.174440153065061</v>
      </c>
      <c r="ER17">
        <v>6.6284636316847598E-2</v>
      </c>
      <c r="ES17">
        <v>1</v>
      </c>
      <c r="ET17">
        <v>0.26806532922253501</v>
      </c>
      <c r="EU17">
        <v>9.5508816669586397E-2</v>
      </c>
      <c r="EV17">
        <v>1.19579918109095E-2</v>
      </c>
      <c r="EW17">
        <v>1</v>
      </c>
      <c r="EX17">
        <v>2</v>
      </c>
      <c r="EY17">
        <v>2</v>
      </c>
      <c r="EZ17" t="s">
        <v>348</v>
      </c>
      <c r="FA17">
        <v>2.9336600000000002</v>
      </c>
      <c r="FB17">
        <v>2.6376300000000001</v>
      </c>
      <c r="FC17">
        <v>8.1699599999999997E-2</v>
      </c>
      <c r="FD17">
        <v>9.0984599999999999E-2</v>
      </c>
      <c r="FE17">
        <v>8.9138800000000004E-2</v>
      </c>
      <c r="FF17">
        <v>6.8856200000000006E-2</v>
      </c>
      <c r="FG17">
        <v>32680.9</v>
      </c>
      <c r="FH17">
        <v>28359.4</v>
      </c>
      <c r="FI17">
        <v>30953.7</v>
      </c>
      <c r="FJ17">
        <v>27354.6</v>
      </c>
      <c r="FK17">
        <v>39520</v>
      </c>
      <c r="FL17">
        <v>38496.699999999997</v>
      </c>
      <c r="FM17">
        <v>43420.5</v>
      </c>
      <c r="FN17">
        <v>42220.4</v>
      </c>
      <c r="FO17">
        <v>1.9883500000000001</v>
      </c>
      <c r="FP17">
        <v>1.88663</v>
      </c>
      <c r="FQ17">
        <v>3.4071499999999998E-2</v>
      </c>
      <c r="FR17">
        <v>0</v>
      </c>
      <c r="FS17">
        <v>26.3688</v>
      </c>
      <c r="FT17">
        <v>999.9</v>
      </c>
      <c r="FU17">
        <v>50.103999999999999</v>
      </c>
      <c r="FV17">
        <v>30.896999999999998</v>
      </c>
      <c r="FW17">
        <v>22.626799999999999</v>
      </c>
      <c r="FX17">
        <v>59.288400000000003</v>
      </c>
      <c r="FY17">
        <v>39.475200000000001</v>
      </c>
      <c r="FZ17">
        <v>1</v>
      </c>
      <c r="GA17">
        <v>0.211946</v>
      </c>
      <c r="GB17">
        <v>3.87683</v>
      </c>
      <c r="GC17">
        <v>20.322199999999999</v>
      </c>
      <c r="GD17">
        <v>5.2409499999999998</v>
      </c>
      <c r="GE17">
        <v>12.0646</v>
      </c>
      <c r="GF17">
        <v>4.9717000000000002</v>
      </c>
      <c r="GG17">
        <v>3.2902</v>
      </c>
      <c r="GH17">
        <v>459.7</v>
      </c>
      <c r="GI17">
        <v>9999</v>
      </c>
      <c r="GJ17">
        <v>9999</v>
      </c>
      <c r="GK17">
        <v>9999</v>
      </c>
      <c r="GL17">
        <v>1.8869899999999999</v>
      </c>
      <c r="GM17">
        <v>1.8829899999999999</v>
      </c>
      <c r="GN17">
        <v>1.8815200000000001</v>
      </c>
      <c r="GO17">
        <v>1.88226</v>
      </c>
      <c r="GP17">
        <v>1.8775999999999999</v>
      </c>
      <c r="GQ17">
        <v>1.8794299999999999</v>
      </c>
      <c r="GR17">
        <v>1.87883</v>
      </c>
      <c r="GS17">
        <v>1.88595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-3.681</v>
      </c>
      <c r="HH17">
        <v>-0.23599999999999999</v>
      </c>
      <c r="HI17">
        <v>2</v>
      </c>
      <c r="HJ17">
        <v>523.86</v>
      </c>
      <c r="HK17">
        <v>517.55600000000004</v>
      </c>
      <c r="HL17">
        <v>20.928699999999999</v>
      </c>
      <c r="HM17">
        <v>30.156700000000001</v>
      </c>
      <c r="HN17">
        <v>30.002099999999999</v>
      </c>
      <c r="HO17">
        <v>29.921900000000001</v>
      </c>
      <c r="HP17">
        <v>29.956199999999999</v>
      </c>
      <c r="HQ17">
        <v>19.382300000000001</v>
      </c>
      <c r="HR17">
        <v>48.6997</v>
      </c>
      <c r="HS17">
        <v>0</v>
      </c>
      <c r="HT17">
        <v>20.833100000000002</v>
      </c>
      <c r="HU17">
        <v>400</v>
      </c>
      <c r="HV17">
        <v>12.726800000000001</v>
      </c>
      <c r="HW17">
        <v>100.428</v>
      </c>
      <c r="HX17">
        <v>101.702</v>
      </c>
    </row>
    <row r="18" spans="1:232" x14ac:dyDescent="0.25">
      <c r="A18">
        <v>2</v>
      </c>
      <c r="B18">
        <v>1566838049.5</v>
      </c>
      <c r="C18">
        <v>130</v>
      </c>
      <c r="D18" t="s">
        <v>353</v>
      </c>
      <c r="E18" t="s">
        <v>354</v>
      </c>
      <c r="G18">
        <v>1566838049.5</v>
      </c>
      <c r="H18">
        <f t="shared" si="0"/>
        <v>4.2026217114444287E-3</v>
      </c>
      <c r="I18">
        <f t="shared" si="1"/>
        <v>30.813356807590868</v>
      </c>
      <c r="J18">
        <f t="shared" si="2"/>
        <v>261.71800000000002</v>
      </c>
      <c r="K18">
        <f t="shared" si="3"/>
        <v>44.26645170897099</v>
      </c>
      <c r="L18">
        <f t="shared" si="4"/>
        <v>4.4007480793199294</v>
      </c>
      <c r="M18">
        <f t="shared" si="5"/>
        <v>26.018687772755001</v>
      </c>
      <c r="N18">
        <f t="shared" si="6"/>
        <v>0.24331908763224397</v>
      </c>
      <c r="O18">
        <f t="shared" si="7"/>
        <v>2.2490189297401662</v>
      </c>
      <c r="P18">
        <f t="shared" si="8"/>
        <v>0.22958329256439461</v>
      </c>
      <c r="Q18">
        <f t="shared" si="9"/>
        <v>0.14465900797150991</v>
      </c>
      <c r="R18">
        <f t="shared" si="10"/>
        <v>321.45052299875539</v>
      </c>
      <c r="S18">
        <f t="shared" si="11"/>
        <v>26.299056231393244</v>
      </c>
      <c r="T18">
        <f t="shared" si="12"/>
        <v>26.992699999999999</v>
      </c>
      <c r="U18">
        <f t="shared" si="13"/>
        <v>3.5776254256802802</v>
      </c>
      <c r="V18">
        <f t="shared" si="14"/>
        <v>55.914803777393182</v>
      </c>
      <c r="W18">
        <f t="shared" si="15"/>
        <v>1.8070758966297502</v>
      </c>
      <c r="X18">
        <f t="shared" si="16"/>
        <v>3.2318380367103527</v>
      </c>
      <c r="Y18">
        <f t="shared" si="17"/>
        <v>1.77054952905053</v>
      </c>
      <c r="Z18">
        <f t="shared" si="18"/>
        <v>-185.33561747469929</v>
      </c>
      <c r="AA18">
        <f t="shared" si="19"/>
        <v>-208.48784213479112</v>
      </c>
      <c r="AB18">
        <f t="shared" si="20"/>
        <v>-19.833309115117668</v>
      </c>
      <c r="AC18">
        <f t="shared" si="21"/>
        <v>-92.20624572585271</v>
      </c>
      <c r="AD18">
        <v>-4.1157340701653097E-2</v>
      </c>
      <c r="AE18">
        <v>4.6202720518679602E-2</v>
      </c>
      <c r="AF18">
        <v>3.4534668718876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52787.32341061817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852.87129411764704</v>
      </c>
      <c r="AT18">
        <v>1076.19</v>
      </c>
      <c r="AU18">
        <f t="shared" si="27"/>
        <v>0.20750862383255098</v>
      </c>
      <c r="AV18">
        <v>0.5</v>
      </c>
      <c r="AW18">
        <f t="shared" si="28"/>
        <v>1681.2480004251354</v>
      </c>
      <c r="AX18">
        <f t="shared" si="29"/>
        <v>30.813356807590868</v>
      </c>
      <c r="AY18">
        <f t="shared" si="30"/>
        <v>174.43672944472397</v>
      </c>
      <c r="AZ18">
        <f t="shared" si="31"/>
        <v>0.38698556946264134</v>
      </c>
      <c r="BA18">
        <f t="shared" si="32"/>
        <v>1.897699630233924E-2</v>
      </c>
      <c r="BB18">
        <f t="shared" si="33"/>
        <v>1.7203467789145039</v>
      </c>
      <c r="BC18" t="s">
        <v>356</v>
      </c>
      <c r="BD18">
        <v>659.72</v>
      </c>
      <c r="BE18">
        <f t="shared" si="34"/>
        <v>416.47</v>
      </c>
      <c r="BF18">
        <f t="shared" si="35"/>
        <v>0.53621798900845918</v>
      </c>
      <c r="BG18">
        <f t="shared" si="36"/>
        <v>0.81636234561640986</v>
      </c>
      <c r="BH18">
        <f t="shared" si="37"/>
        <v>0.43319610120793173</v>
      </c>
      <c r="BI18">
        <f t="shared" si="38"/>
        <v>0.78220174621525784</v>
      </c>
      <c r="BJ18">
        <v>1944</v>
      </c>
      <c r="BK18">
        <v>300</v>
      </c>
      <c r="BL18">
        <v>300</v>
      </c>
      <c r="BM18">
        <v>300</v>
      </c>
      <c r="BN18">
        <v>10197.6</v>
      </c>
      <c r="BO18">
        <v>1015.3</v>
      </c>
      <c r="BP18">
        <v>-6.7954299999999999E-3</v>
      </c>
      <c r="BQ18">
        <v>2.2664200000000001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2000.06</v>
      </c>
      <c r="CC18">
        <f t="shared" si="40"/>
        <v>1681.2480004251354</v>
      </c>
      <c r="CD18">
        <f t="shared" si="41"/>
        <v>0.84059878224910023</v>
      </c>
      <c r="CE18">
        <f t="shared" si="42"/>
        <v>0.19119756449820047</v>
      </c>
      <c r="CF18">
        <v>6</v>
      </c>
      <c r="CG18">
        <v>0.5</v>
      </c>
      <c r="CH18" t="s">
        <v>346</v>
      </c>
      <c r="CI18">
        <v>1566838049.5</v>
      </c>
      <c r="CJ18">
        <v>261.71800000000002</v>
      </c>
      <c r="CK18">
        <v>300.01100000000002</v>
      </c>
      <c r="CL18">
        <v>18.177099999999999</v>
      </c>
      <c r="CM18">
        <v>13.226000000000001</v>
      </c>
      <c r="CN18">
        <v>500.03800000000001</v>
      </c>
      <c r="CO18">
        <v>99.314999999999998</v>
      </c>
      <c r="CP18">
        <v>9.9972500000000006E-2</v>
      </c>
      <c r="CQ18">
        <v>25.273199999999999</v>
      </c>
      <c r="CR18">
        <v>26.992699999999999</v>
      </c>
      <c r="CS18">
        <v>999.9</v>
      </c>
      <c r="CT18">
        <v>0</v>
      </c>
      <c r="CU18">
        <v>0</v>
      </c>
      <c r="CV18">
        <v>9993.75</v>
      </c>
      <c r="CW18">
        <v>0</v>
      </c>
      <c r="CX18">
        <v>1404.39</v>
      </c>
      <c r="CY18">
        <v>-38.292400000000001</v>
      </c>
      <c r="CZ18">
        <v>266.56400000000002</v>
      </c>
      <c r="DA18">
        <v>304.03199999999998</v>
      </c>
      <c r="DB18">
        <v>4.9510300000000003</v>
      </c>
      <c r="DC18">
        <v>265.18599999999998</v>
      </c>
      <c r="DD18">
        <v>300.01100000000002</v>
      </c>
      <c r="DE18">
        <v>18.406099999999999</v>
      </c>
      <c r="DF18">
        <v>13.226000000000001</v>
      </c>
      <c r="DG18">
        <v>1.8052600000000001</v>
      </c>
      <c r="DH18">
        <v>1.3135399999999999</v>
      </c>
      <c r="DI18">
        <v>15.8324</v>
      </c>
      <c r="DJ18">
        <v>10.954700000000001</v>
      </c>
      <c r="DK18">
        <v>2000.06</v>
      </c>
      <c r="DL18">
        <v>0.979989</v>
      </c>
      <c r="DM18">
        <v>2.0010699999999999E-2</v>
      </c>
      <c r="DN18">
        <v>0</v>
      </c>
      <c r="DO18">
        <v>851.346</v>
      </c>
      <c r="DP18">
        <v>4.9992900000000002</v>
      </c>
      <c r="DQ18">
        <v>21691</v>
      </c>
      <c r="DR18">
        <v>17314.900000000001</v>
      </c>
      <c r="DS18">
        <v>48.061999999999998</v>
      </c>
      <c r="DT18">
        <v>49.186999999999998</v>
      </c>
      <c r="DU18">
        <v>48.625</v>
      </c>
      <c r="DV18">
        <v>49.061999999999998</v>
      </c>
      <c r="DW18">
        <v>49.686999999999998</v>
      </c>
      <c r="DX18">
        <v>1955.14</v>
      </c>
      <c r="DY18">
        <v>39.92</v>
      </c>
      <c r="DZ18">
        <v>0</v>
      </c>
      <c r="EA18">
        <v>129.700000047684</v>
      </c>
      <c r="EB18">
        <v>852.87129411764704</v>
      </c>
      <c r="EC18">
        <v>-20.5144608058649</v>
      </c>
      <c r="ED18">
        <v>-2674.33824403363</v>
      </c>
      <c r="EE18">
        <v>21933.7352941176</v>
      </c>
      <c r="EF18">
        <v>10</v>
      </c>
      <c r="EG18">
        <v>1566838015.5</v>
      </c>
      <c r="EH18" t="s">
        <v>357</v>
      </c>
      <c r="EI18">
        <v>39</v>
      </c>
      <c r="EJ18">
        <v>-3.468</v>
      </c>
      <c r="EK18">
        <v>-0.22900000000000001</v>
      </c>
      <c r="EL18">
        <v>300</v>
      </c>
      <c r="EM18">
        <v>13</v>
      </c>
      <c r="EN18">
        <v>0.06</v>
      </c>
      <c r="EO18">
        <v>0.02</v>
      </c>
      <c r="EP18">
        <v>30.716760195598901</v>
      </c>
      <c r="EQ18">
        <v>-0.25438041827084701</v>
      </c>
      <c r="ER18">
        <v>8.0628724679846206E-2</v>
      </c>
      <c r="ES18">
        <v>1</v>
      </c>
      <c r="ET18">
        <v>0.23907006828608099</v>
      </c>
      <c r="EU18">
        <v>2.4559926178350899E-2</v>
      </c>
      <c r="EV18">
        <v>3.6640262021413899E-3</v>
      </c>
      <c r="EW18">
        <v>1</v>
      </c>
      <c r="EX18">
        <v>2</v>
      </c>
      <c r="EY18">
        <v>2</v>
      </c>
      <c r="EZ18" t="s">
        <v>348</v>
      </c>
      <c r="FA18">
        <v>2.93316</v>
      </c>
      <c r="FB18">
        <v>2.6375199999999999</v>
      </c>
      <c r="FC18">
        <v>6.4357899999999996E-2</v>
      </c>
      <c r="FD18">
        <v>7.2422299999999995E-2</v>
      </c>
      <c r="FE18">
        <v>8.9275099999999996E-2</v>
      </c>
      <c r="FF18">
        <v>7.0922899999999997E-2</v>
      </c>
      <c r="FG18">
        <v>33274</v>
      </c>
      <c r="FH18">
        <v>28923</v>
      </c>
      <c r="FI18">
        <v>30932.1</v>
      </c>
      <c r="FJ18">
        <v>27341.1</v>
      </c>
      <c r="FK18">
        <v>39485.9</v>
      </c>
      <c r="FL18">
        <v>38391</v>
      </c>
      <c r="FM18">
        <v>43392.1</v>
      </c>
      <c r="FN18">
        <v>42201.1</v>
      </c>
      <c r="FO18">
        <v>1.98353</v>
      </c>
      <c r="FP18">
        <v>1.8829499999999999</v>
      </c>
      <c r="FQ18">
        <v>2.29701E-2</v>
      </c>
      <c r="FR18">
        <v>0</v>
      </c>
      <c r="FS18">
        <v>26.617000000000001</v>
      </c>
      <c r="FT18">
        <v>999.9</v>
      </c>
      <c r="FU18">
        <v>50.201000000000001</v>
      </c>
      <c r="FV18">
        <v>31.007999999999999</v>
      </c>
      <c r="FW18">
        <v>22.813099999999999</v>
      </c>
      <c r="FX18">
        <v>60.208399999999997</v>
      </c>
      <c r="FY18">
        <v>39.4071</v>
      </c>
      <c r="FZ18">
        <v>1</v>
      </c>
      <c r="GA18">
        <v>0.244421</v>
      </c>
      <c r="GB18">
        <v>6.2187799999999998</v>
      </c>
      <c r="GC18">
        <v>20.250599999999999</v>
      </c>
      <c r="GD18">
        <v>5.2400500000000001</v>
      </c>
      <c r="GE18">
        <v>12.0694</v>
      </c>
      <c r="GF18">
        <v>4.9715999999999996</v>
      </c>
      <c r="GG18">
        <v>3.2901500000000001</v>
      </c>
      <c r="GH18">
        <v>459.8</v>
      </c>
      <c r="GI18">
        <v>9999</v>
      </c>
      <c r="GJ18">
        <v>9999</v>
      </c>
      <c r="GK18">
        <v>9999</v>
      </c>
      <c r="GL18">
        <v>1.8869</v>
      </c>
      <c r="GM18">
        <v>1.8829400000000001</v>
      </c>
      <c r="GN18">
        <v>1.8814500000000001</v>
      </c>
      <c r="GO18">
        <v>1.88218</v>
      </c>
      <c r="GP18">
        <v>1.8775900000000001</v>
      </c>
      <c r="GQ18">
        <v>1.8794299999999999</v>
      </c>
      <c r="GR18">
        <v>1.8788100000000001</v>
      </c>
      <c r="GS18">
        <v>1.8858299999999999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-3.468</v>
      </c>
      <c r="HH18">
        <v>-0.22900000000000001</v>
      </c>
      <c r="HI18">
        <v>2</v>
      </c>
      <c r="HJ18">
        <v>522.73099999999999</v>
      </c>
      <c r="HK18">
        <v>516.99800000000005</v>
      </c>
      <c r="HL18">
        <v>18.8903</v>
      </c>
      <c r="HM18">
        <v>30.407699999999998</v>
      </c>
      <c r="HN18">
        <v>30.000399999999999</v>
      </c>
      <c r="HO18">
        <v>30.1617</v>
      </c>
      <c r="HP18">
        <v>30.189699999999998</v>
      </c>
      <c r="HQ18">
        <v>15.484400000000001</v>
      </c>
      <c r="HR18">
        <v>47.181699999999999</v>
      </c>
      <c r="HS18">
        <v>0</v>
      </c>
      <c r="HT18">
        <v>18.908999999999999</v>
      </c>
      <c r="HU18">
        <v>300</v>
      </c>
      <c r="HV18">
        <v>13.1235</v>
      </c>
      <c r="HW18">
        <v>100.361</v>
      </c>
      <c r="HX18">
        <v>101.654</v>
      </c>
    </row>
    <row r="19" spans="1:232" x14ac:dyDescent="0.25">
      <c r="A19">
        <v>3</v>
      </c>
      <c r="B19">
        <v>1566838170</v>
      </c>
      <c r="C19">
        <v>250.5</v>
      </c>
      <c r="D19" t="s">
        <v>358</v>
      </c>
      <c r="E19" t="s">
        <v>359</v>
      </c>
      <c r="G19">
        <v>1566838170</v>
      </c>
      <c r="H19">
        <f t="shared" si="0"/>
        <v>4.9320929118012845E-3</v>
      </c>
      <c r="I19">
        <f t="shared" si="1"/>
        <v>23.832559813523499</v>
      </c>
      <c r="J19">
        <f t="shared" si="2"/>
        <v>170.37100000000001</v>
      </c>
      <c r="K19">
        <f t="shared" si="3"/>
        <v>29.65958776676819</v>
      </c>
      <c r="L19">
        <f t="shared" si="4"/>
        <v>2.9485122389690828</v>
      </c>
      <c r="M19">
        <f t="shared" si="5"/>
        <v>16.9368833651911</v>
      </c>
      <c r="N19">
        <f t="shared" si="6"/>
        <v>0.29370641911117013</v>
      </c>
      <c r="O19">
        <f t="shared" si="7"/>
        <v>2.2489696510024819</v>
      </c>
      <c r="P19">
        <f t="shared" si="8"/>
        <v>0.27394018017024102</v>
      </c>
      <c r="Q19">
        <f t="shared" si="9"/>
        <v>0.17287755235685442</v>
      </c>
      <c r="R19">
        <f t="shared" si="10"/>
        <v>321.42761738051092</v>
      </c>
      <c r="S19">
        <f t="shared" si="11"/>
        <v>26.58468692428589</v>
      </c>
      <c r="T19">
        <f t="shared" si="12"/>
        <v>26.944900000000001</v>
      </c>
      <c r="U19">
        <f t="shared" si="13"/>
        <v>3.5675933086811957</v>
      </c>
      <c r="V19">
        <f t="shared" si="14"/>
        <v>54.763886326735253</v>
      </c>
      <c r="W19">
        <f t="shared" si="15"/>
        <v>1.8263135843459202</v>
      </c>
      <c r="X19">
        <f t="shared" si="16"/>
        <v>3.3348867416926358</v>
      </c>
      <c r="Y19">
        <f t="shared" si="17"/>
        <v>1.7412797243352756</v>
      </c>
      <c r="Z19">
        <f t="shared" si="18"/>
        <v>-217.50529741043664</v>
      </c>
      <c r="AA19">
        <f t="shared" si="19"/>
        <v>-138.59681908098131</v>
      </c>
      <c r="AB19">
        <f t="shared" si="20"/>
        <v>-13.216664639020985</v>
      </c>
      <c r="AC19">
        <f t="shared" si="21"/>
        <v>-47.891163749927983</v>
      </c>
      <c r="AD19">
        <v>-4.11560145828367E-2</v>
      </c>
      <c r="AE19">
        <v>4.6201231834133799E-2</v>
      </c>
      <c r="AF19">
        <v>3.4533787849798001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52692.241333880433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829.73070588235305</v>
      </c>
      <c r="AT19">
        <v>997.37800000000004</v>
      </c>
      <c r="AU19">
        <f t="shared" si="27"/>
        <v>0.16808802090846897</v>
      </c>
      <c r="AV19">
        <v>0.5</v>
      </c>
      <c r="AW19">
        <f t="shared" si="28"/>
        <v>1681.1301004250586</v>
      </c>
      <c r="AX19">
        <f t="shared" si="29"/>
        <v>23.832559813523499</v>
      </c>
      <c r="AY19">
        <f t="shared" si="30"/>
        <v>141.28891573505189</v>
      </c>
      <c r="AZ19">
        <f t="shared" si="31"/>
        <v>0.34556406898888886</v>
      </c>
      <c r="BA19">
        <f t="shared" si="32"/>
        <v>1.482588414008755E-2</v>
      </c>
      <c r="BB19">
        <f t="shared" si="33"/>
        <v>1.9353063733108209</v>
      </c>
      <c r="BC19" t="s">
        <v>361</v>
      </c>
      <c r="BD19">
        <v>652.72</v>
      </c>
      <c r="BE19">
        <f t="shared" si="34"/>
        <v>344.65800000000002</v>
      </c>
      <c r="BF19">
        <f t="shared" si="35"/>
        <v>0.48641637251317826</v>
      </c>
      <c r="BG19">
        <f t="shared" si="36"/>
        <v>0.8484946524886916</v>
      </c>
      <c r="BH19">
        <f t="shared" si="37"/>
        <v>0.38389393443046887</v>
      </c>
      <c r="BI19">
        <f t="shared" si="38"/>
        <v>0.81549882846710608</v>
      </c>
      <c r="BJ19">
        <v>1946</v>
      </c>
      <c r="BK19">
        <v>300</v>
      </c>
      <c r="BL19">
        <v>300</v>
      </c>
      <c r="BM19">
        <v>300</v>
      </c>
      <c r="BN19">
        <v>10195.4</v>
      </c>
      <c r="BO19">
        <v>954.15099999999995</v>
      </c>
      <c r="BP19">
        <v>-6.7937600000000003E-3</v>
      </c>
      <c r="BQ19">
        <v>2.7183199999999998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1999.92</v>
      </c>
      <c r="CC19">
        <f t="shared" si="40"/>
        <v>1681.1301004250586</v>
      </c>
      <c r="CD19">
        <f t="shared" si="41"/>
        <v>0.84059867415949563</v>
      </c>
      <c r="CE19">
        <f t="shared" si="42"/>
        <v>0.19119734831899141</v>
      </c>
      <c r="CF19">
        <v>6</v>
      </c>
      <c r="CG19">
        <v>0.5</v>
      </c>
      <c r="CH19" t="s">
        <v>346</v>
      </c>
      <c r="CI19">
        <v>1566838170</v>
      </c>
      <c r="CJ19">
        <v>170.37100000000001</v>
      </c>
      <c r="CK19">
        <v>199.97800000000001</v>
      </c>
      <c r="CL19">
        <v>18.371200000000002</v>
      </c>
      <c r="CM19">
        <v>12.561500000000001</v>
      </c>
      <c r="CN19">
        <v>500.00700000000001</v>
      </c>
      <c r="CO19">
        <v>99.311800000000005</v>
      </c>
      <c r="CP19">
        <v>9.9974099999999996E-2</v>
      </c>
      <c r="CQ19">
        <v>25.8018</v>
      </c>
      <c r="CR19">
        <v>26.944900000000001</v>
      </c>
      <c r="CS19">
        <v>999.9</v>
      </c>
      <c r="CT19">
        <v>0</v>
      </c>
      <c r="CU19">
        <v>0</v>
      </c>
      <c r="CV19">
        <v>9993.75</v>
      </c>
      <c r="CW19">
        <v>0</v>
      </c>
      <c r="CX19">
        <v>1223.1500000000001</v>
      </c>
      <c r="CY19">
        <v>-29.580100000000002</v>
      </c>
      <c r="CZ19">
        <v>173.58799999999999</v>
      </c>
      <c r="DA19">
        <v>202.52199999999999</v>
      </c>
      <c r="DB19">
        <v>5.8167200000000001</v>
      </c>
      <c r="DC19">
        <v>173.86600000000001</v>
      </c>
      <c r="DD19">
        <v>199.97800000000001</v>
      </c>
      <c r="DE19">
        <v>18.607199999999999</v>
      </c>
      <c r="DF19">
        <v>12.561500000000001</v>
      </c>
      <c r="DG19">
        <v>1.82517</v>
      </c>
      <c r="DH19">
        <v>1.2475000000000001</v>
      </c>
      <c r="DI19">
        <v>16.004000000000001</v>
      </c>
      <c r="DJ19">
        <v>10.1808</v>
      </c>
      <c r="DK19">
        <v>1999.92</v>
      </c>
      <c r="DL19">
        <v>0.97999199999999997</v>
      </c>
      <c r="DM19">
        <v>2.0007899999999999E-2</v>
      </c>
      <c r="DN19">
        <v>0</v>
      </c>
      <c r="DO19">
        <v>828.71400000000006</v>
      </c>
      <c r="DP19">
        <v>4.9992900000000002</v>
      </c>
      <c r="DQ19">
        <v>20469.599999999999</v>
      </c>
      <c r="DR19">
        <v>17313.599999999999</v>
      </c>
      <c r="DS19">
        <v>48.311999999999998</v>
      </c>
      <c r="DT19">
        <v>49.375</v>
      </c>
      <c r="DU19">
        <v>48.875</v>
      </c>
      <c r="DV19">
        <v>49.125</v>
      </c>
      <c r="DW19">
        <v>49.875</v>
      </c>
      <c r="DX19">
        <v>1955.01</v>
      </c>
      <c r="DY19">
        <v>39.909999999999997</v>
      </c>
      <c r="DZ19">
        <v>0</v>
      </c>
      <c r="EA19">
        <v>119.80000019073501</v>
      </c>
      <c r="EB19">
        <v>829.73070588235305</v>
      </c>
      <c r="EC19">
        <v>-12.0075980108031</v>
      </c>
      <c r="ED19">
        <v>679.60784098570605</v>
      </c>
      <c r="EE19">
        <v>20442.129411764701</v>
      </c>
      <c r="EF19">
        <v>10</v>
      </c>
      <c r="EG19">
        <v>1566838201.5</v>
      </c>
      <c r="EH19" t="s">
        <v>362</v>
      </c>
      <c r="EI19">
        <v>40</v>
      </c>
      <c r="EJ19">
        <v>-3.4950000000000001</v>
      </c>
      <c r="EK19">
        <v>-0.23599999999999999</v>
      </c>
      <c r="EL19">
        <v>200</v>
      </c>
      <c r="EM19">
        <v>13</v>
      </c>
      <c r="EN19">
        <v>0.06</v>
      </c>
      <c r="EO19">
        <v>0.01</v>
      </c>
      <c r="EP19">
        <v>23.376185212412999</v>
      </c>
      <c r="EQ19">
        <v>2.5386751294574199</v>
      </c>
      <c r="ER19">
        <v>0.25798396477074398</v>
      </c>
      <c r="ES19">
        <v>0</v>
      </c>
      <c r="ET19">
        <v>0.28628260728469401</v>
      </c>
      <c r="EU19">
        <v>4.5970588996437599E-2</v>
      </c>
      <c r="EV19">
        <v>4.6457890740590297E-3</v>
      </c>
      <c r="EW19">
        <v>1</v>
      </c>
      <c r="EX19">
        <v>1</v>
      </c>
      <c r="EY19">
        <v>2</v>
      </c>
      <c r="EZ19" t="s">
        <v>363</v>
      </c>
      <c r="FA19">
        <v>2.93283</v>
      </c>
      <c r="FB19">
        <v>2.6375199999999999</v>
      </c>
      <c r="FC19">
        <v>4.4539500000000003E-2</v>
      </c>
      <c r="FD19">
        <v>5.1347299999999998E-2</v>
      </c>
      <c r="FE19">
        <v>8.9938199999999996E-2</v>
      </c>
      <c r="FF19">
        <v>6.8202100000000002E-2</v>
      </c>
      <c r="FG19">
        <v>33962.1</v>
      </c>
      <c r="FH19">
        <v>29570.3</v>
      </c>
      <c r="FI19">
        <v>30917.7</v>
      </c>
      <c r="FJ19">
        <v>27333.1</v>
      </c>
      <c r="FK19">
        <v>39437.4</v>
      </c>
      <c r="FL19">
        <v>38491</v>
      </c>
      <c r="FM19">
        <v>43373.2</v>
      </c>
      <c r="FN19">
        <v>42190.1</v>
      </c>
      <c r="FO19">
        <v>1.98248</v>
      </c>
      <c r="FP19">
        <v>1.8791500000000001</v>
      </c>
      <c r="FQ19">
        <v>3.9935100000000001E-2</v>
      </c>
      <c r="FR19">
        <v>0</v>
      </c>
      <c r="FS19">
        <v>26.291499999999999</v>
      </c>
      <c r="FT19">
        <v>999.9</v>
      </c>
      <c r="FU19">
        <v>50.201000000000001</v>
      </c>
      <c r="FV19">
        <v>31.109000000000002</v>
      </c>
      <c r="FW19">
        <v>22.9466</v>
      </c>
      <c r="FX19">
        <v>59.538400000000003</v>
      </c>
      <c r="FY19">
        <v>39.423099999999998</v>
      </c>
      <c r="FZ19">
        <v>1</v>
      </c>
      <c r="GA19">
        <v>0.24713399999999999</v>
      </c>
      <c r="GB19">
        <v>2.4591699999999999</v>
      </c>
      <c r="GC19">
        <v>20.345500000000001</v>
      </c>
      <c r="GD19">
        <v>5.2396000000000003</v>
      </c>
      <c r="GE19">
        <v>12.064</v>
      </c>
      <c r="GF19">
        <v>4.9713000000000003</v>
      </c>
      <c r="GG19">
        <v>3.29013</v>
      </c>
      <c r="GH19">
        <v>459.8</v>
      </c>
      <c r="GI19">
        <v>9999</v>
      </c>
      <c r="GJ19">
        <v>9999</v>
      </c>
      <c r="GK19">
        <v>9999</v>
      </c>
      <c r="GL19">
        <v>1.8870400000000001</v>
      </c>
      <c r="GM19">
        <v>1.883</v>
      </c>
      <c r="GN19">
        <v>1.8815500000000001</v>
      </c>
      <c r="GO19">
        <v>1.8822700000000001</v>
      </c>
      <c r="GP19">
        <v>1.87761</v>
      </c>
      <c r="GQ19">
        <v>1.8794500000000001</v>
      </c>
      <c r="GR19">
        <v>1.87886</v>
      </c>
      <c r="GS19">
        <v>1.8859399999999999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-3.4950000000000001</v>
      </c>
      <c r="HH19">
        <v>-0.23599999999999999</v>
      </c>
      <c r="HI19">
        <v>2</v>
      </c>
      <c r="HJ19">
        <v>523.654</v>
      </c>
      <c r="HK19">
        <v>516.01400000000001</v>
      </c>
      <c r="HL19">
        <v>22.308299999999999</v>
      </c>
      <c r="HM19">
        <v>30.585100000000001</v>
      </c>
      <c r="HN19">
        <v>30.000499999999999</v>
      </c>
      <c r="HO19">
        <v>30.357199999999999</v>
      </c>
      <c r="HP19">
        <v>30.386199999999999</v>
      </c>
      <c r="HQ19">
        <v>11.4391</v>
      </c>
      <c r="HR19">
        <v>49.388500000000001</v>
      </c>
      <c r="HS19">
        <v>0</v>
      </c>
      <c r="HT19">
        <v>22.340800000000002</v>
      </c>
      <c r="HU19">
        <v>200</v>
      </c>
      <c r="HV19">
        <v>12.5783</v>
      </c>
      <c r="HW19">
        <v>100.316</v>
      </c>
      <c r="HX19">
        <v>101.627</v>
      </c>
    </row>
    <row r="20" spans="1:232" x14ac:dyDescent="0.25">
      <c r="A20">
        <v>4</v>
      </c>
      <c r="B20">
        <v>1566838322.5</v>
      </c>
      <c r="C20">
        <v>403</v>
      </c>
      <c r="D20" t="s">
        <v>364</v>
      </c>
      <c r="E20" t="s">
        <v>365</v>
      </c>
      <c r="G20">
        <v>1566838322.5</v>
      </c>
      <c r="H20">
        <f t="shared" si="0"/>
        <v>6.1860253178068498E-3</v>
      </c>
      <c r="I20">
        <f t="shared" si="1"/>
        <v>14.688979636818603</v>
      </c>
      <c r="J20">
        <f t="shared" si="2"/>
        <v>81.783600000000007</v>
      </c>
      <c r="K20">
        <f t="shared" si="3"/>
        <v>16.945892987176908</v>
      </c>
      <c r="L20">
        <f t="shared" si="4"/>
        <v>1.6845336566567792</v>
      </c>
      <c r="M20">
        <f t="shared" si="5"/>
        <v>8.129829857110801</v>
      </c>
      <c r="N20">
        <f t="shared" si="6"/>
        <v>0.40113284177026665</v>
      </c>
      <c r="O20">
        <f t="shared" si="7"/>
        <v>2.2546139629042288</v>
      </c>
      <c r="P20">
        <f t="shared" si="8"/>
        <v>0.36529115239371818</v>
      </c>
      <c r="Q20">
        <f t="shared" si="9"/>
        <v>0.23125973911245185</v>
      </c>
      <c r="R20">
        <f t="shared" si="10"/>
        <v>321.4132534450635</v>
      </c>
      <c r="S20">
        <f t="shared" si="11"/>
        <v>26.555133727450155</v>
      </c>
      <c r="T20">
        <f t="shared" si="12"/>
        <v>26.803799999999999</v>
      </c>
      <c r="U20">
        <f t="shared" si="13"/>
        <v>3.538122769175696</v>
      </c>
      <c r="V20">
        <f t="shared" si="14"/>
        <v>55.702582761206834</v>
      </c>
      <c r="W20">
        <f t="shared" si="15"/>
        <v>1.9007735372836003</v>
      </c>
      <c r="X20">
        <f t="shared" si="16"/>
        <v>3.4123615873111066</v>
      </c>
      <c r="Y20">
        <f t="shared" si="17"/>
        <v>1.6373492318920957</v>
      </c>
      <c r="Z20">
        <f t="shared" si="18"/>
        <v>-272.80371651528208</v>
      </c>
      <c r="AA20">
        <f t="shared" si="19"/>
        <v>-74.620004177611847</v>
      </c>
      <c r="AB20">
        <f t="shared" si="20"/>
        <v>-7.106757847235861</v>
      </c>
      <c r="AC20">
        <f t="shared" si="21"/>
        <v>-33.117225095066303</v>
      </c>
      <c r="AD20">
        <v>-4.13080772301051E-2</v>
      </c>
      <c r="AE20">
        <v>4.6371935477112103E-2</v>
      </c>
      <c r="AF20">
        <v>3.4634731303253399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52810.191227896539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833.37300000000005</v>
      </c>
      <c r="AT20">
        <v>942.46500000000003</v>
      </c>
      <c r="AU20">
        <f t="shared" si="27"/>
        <v>0.1157517785806369</v>
      </c>
      <c r="AV20">
        <v>0.5</v>
      </c>
      <c r="AW20">
        <f t="shared" si="28"/>
        <v>1681.0545004250773</v>
      </c>
      <c r="AX20">
        <f t="shared" si="29"/>
        <v>14.688979636818603</v>
      </c>
      <c r="AY20">
        <f t="shared" si="30"/>
        <v>97.292524157593363</v>
      </c>
      <c r="AZ20">
        <f t="shared" si="31"/>
        <v>0.29567676253229569</v>
      </c>
      <c r="BA20">
        <f t="shared" si="32"/>
        <v>9.3873577047147612E-3</v>
      </c>
      <c r="BB20">
        <f t="shared" si="33"/>
        <v>2.106332861167258</v>
      </c>
      <c r="BC20" t="s">
        <v>367</v>
      </c>
      <c r="BD20">
        <v>663.8</v>
      </c>
      <c r="BE20">
        <f t="shared" si="34"/>
        <v>278.66500000000008</v>
      </c>
      <c r="BF20">
        <f t="shared" si="35"/>
        <v>0.39148081029192744</v>
      </c>
      <c r="BG20">
        <f t="shared" si="36"/>
        <v>0.87690442219090814</v>
      </c>
      <c r="BH20">
        <f t="shared" si="37"/>
        <v>0.28573889342977282</v>
      </c>
      <c r="BI20">
        <f t="shared" si="38"/>
        <v>0.83869888274431947</v>
      </c>
      <c r="BJ20">
        <v>1948</v>
      </c>
      <c r="BK20">
        <v>300</v>
      </c>
      <c r="BL20">
        <v>300</v>
      </c>
      <c r="BM20">
        <v>300</v>
      </c>
      <c r="BN20">
        <v>10193.9</v>
      </c>
      <c r="BO20">
        <v>915.55899999999997</v>
      </c>
      <c r="BP20">
        <v>-6.7927300000000003E-3</v>
      </c>
      <c r="BQ20">
        <v>1.6716899999999999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1999.83</v>
      </c>
      <c r="CC20">
        <f t="shared" si="40"/>
        <v>1681.0545004250773</v>
      </c>
      <c r="CD20">
        <f t="shared" si="41"/>
        <v>0.84059870110213242</v>
      </c>
      <c r="CE20">
        <f t="shared" si="42"/>
        <v>0.19119740220426515</v>
      </c>
      <c r="CF20">
        <v>6</v>
      </c>
      <c r="CG20">
        <v>0.5</v>
      </c>
      <c r="CH20" t="s">
        <v>346</v>
      </c>
      <c r="CI20">
        <v>1566838322.5</v>
      </c>
      <c r="CJ20">
        <v>81.783600000000007</v>
      </c>
      <c r="CK20">
        <v>100.017</v>
      </c>
      <c r="CL20">
        <v>19.121200000000002</v>
      </c>
      <c r="CM20">
        <v>11.8401</v>
      </c>
      <c r="CN20">
        <v>500.01299999999998</v>
      </c>
      <c r="CO20">
        <v>99.306600000000003</v>
      </c>
      <c r="CP20">
        <v>0.10000299999999999</v>
      </c>
      <c r="CQ20">
        <v>26.189900000000002</v>
      </c>
      <c r="CR20">
        <v>26.803799999999999</v>
      </c>
      <c r="CS20">
        <v>999.9</v>
      </c>
      <c r="CT20">
        <v>0</v>
      </c>
      <c r="CU20">
        <v>0</v>
      </c>
      <c r="CV20">
        <v>10031.200000000001</v>
      </c>
      <c r="CW20">
        <v>0</v>
      </c>
      <c r="CX20">
        <v>660.59100000000001</v>
      </c>
      <c r="CY20">
        <v>-18.233000000000001</v>
      </c>
      <c r="CZ20">
        <v>83.377799999999993</v>
      </c>
      <c r="DA20">
        <v>101.215</v>
      </c>
      <c r="DB20">
        <v>7.2811300000000001</v>
      </c>
      <c r="DC20">
        <v>85.246600000000001</v>
      </c>
      <c r="DD20">
        <v>100.017</v>
      </c>
      <c r="DE20">
        <v>19.353200000000001</v>
      </c>
      <c r="DF20">
        <v>11.8401</v>
      </c>
      <c r="DG20">
        <v>1.89886</v>
      </c>
      <c r="DH20">
        <v>1.1758</v>
      </c>
      <c r="DI20">
        <v>16.625299999999999</v>
      </c>
      <c r="DJ20">
        <v>9.2985699999999998</v>
      </c>
      <c r="DK20">
        <v>1999.83</v>
      </c>
      <c r="DL20">
        <v>0.97999499999999995</v>
      </c>
      <c r="DM20">
        <v>2.0005200000000001E-2</v>
      </c>
      <c r="DN20">
        <v>0</v>
      </c>
      <c r="DO20">
        <v>832.524</v>
      </c>
      <c r="DP20">
        <v>4.9992900000000002</v>
      </c>
      <c r="DQ20">
        <v>18979.3</v>
      </c>
      <c r="DR20">
        <v>17312.900000000001</v>
      </c>
      <c r="DS20">
        <v>48.5</v>
      </c>
      <c r="DT20">
        <v>49.25</v>
      </c>
      <c r="DU20">
        <v>49.061999999999998</v>
      </c>
      <c r="DV20">
        <v>49.061999999999998</v>
      </c>
      <c r="DW20">
        <v>50.186999999999998</v>
      </c>
      <c r="DX20">
        <v>1954.92</v>
      </c>
      <c r="DY20">
        <v>39.909999999999997</v>
      </c>
      <c r="DZ20">
        <v>0</v>
      </c>
      <c r="EA20">
        <v>151.80000019073501</v>
      </c>
      <c r="EB20">
        <v>833.37300000000005</v>
      </c>
      <c r="EC20">
        <v>-6.4034313587256397</v>
      </c>
      <c r="ED20">
        <v>-130.612743910105</v>
      </c>
      <c r="EE20">
        <v>18965.2235294118</v>
      </c>
      <c r="EF20">
        <v>10</v>
      </c>
      <c r="EG20">
        <v>1566838287</v>
      </c>
      <c r="EH20" t="s">
        <v>368</v>
      </c>
      <c r="EI20">
        <v>41</v>
      </c>
      <c r="EJ20">
        <v>-3.4630000000000001</v>
      </c>
      <c r="EK20">
        <v>-0.23200000000000001</v>
      </c>
      <c r="EL20">
        <v>100</v>
      </c>
      <c r="EM20">
        <v>13</v>
      </c>
      <c r="EN20">
        <v>0.31</v>
      </c>
      <c r="EO20">
        <v>0.02</v>
      </c>
      <c r="EP20">
        <v>14.4182907547629</v>
      </c>
      <c r="EQ20">
        <v>1.2179479756127101</v>
      </c>
      <c r="ER20">
        <v>0.12862530325774199</v>
      </c>
      <c r="ES20">
        <v>0</v>
      </c>
      <c r="ET20">
        <v>0.40193957393875202</v>
      </c>
      <c r="EU20">
        <v>-7.81134910984169E-3</v>
      </c>
      <c r="EV20">
        <v>9.0387942480653198E-4</v>
      </c>
      <c r="EW20">
        <v>1</v>
      </c>
      <c r="EX20">
        <v>1</v>
      </c>
      <c r="EY20">
        <v>2</v>
      </c>
      <c r="EZ20" t="s">
        <v>363</v>
      </c>
      <c r="FA20">
        <v>2.93289</v>
      </c>
      <c r="FB20">
        <v>2.6375500000000001</v>
      </c>
      <c r="FC20">
        <v>2.2846499999999999E-2</v>
      </c>
      <c r="FD20">
        <v>2.7225300000000001E-2</v>
      </c>
      <c r="FE20">
        <v>9.2517000000000002E-2</v>
      </c>
      <c r="FF20">
        <v>6.5212000000000006E-2</v>
      </c>
      <c r="FG20">
        <v>34735.4</v>
      </c>
      <c r="FH20">
        <v>30323.9</v>
      </c>
      <c r="FI20">
        <v>30919.8</v>
      </c>
      <c r="FJ20">
        <v>27334.9</v>
      </c>
      <c r="FK20">
        <v>39325.4</v>
      </c>
      <c r="FL20">
        <v>38614.9</v>
      </c>
      <c r="FM20">
        <v>43376.6</v>
      </c>
      <c r="FN20">
        <v>42193</v>
      </c>
      <c r="FO20">
        <v>1.98237</v>
      </c>
      <c r="FP20">
        <v>1.87805</v>
      </c>
      <c r="FQ20">
        <v>5.1721900000000001E-2</v>
      </c>
      <c r="FR20">
        <v>0</v>
      </c>
      <c r="FS20">
        <v>25.957100000000001</v>
      </c>
      <c r="FT20">
        <v>999.9</v>
      </c>
      <c r="FU20">
        <v>50.152999999999999</v>
      </c>
      <c r="FV20">
        <v>31.189</v>
      </c>
      <c r="FW20">
        <v>23.0289</v>
      </c>
      <c r="FX20">
        <v>59.008400000000002</v>
      </c>
      <c r="FY20">
        <v>39.451099999999997</v>
      </c>
      <c r="FZ20">
        <v>1</v>
      </c>
      <c r="GA20">
        <v>0.244167</v>
      </c>
      <c r="GB20">
        <v>1.99868</v>
      </c>
      <c r="GC20">
        <v>20.3523</v>
      </c>
      <c r="GD20">
        <v>5.2404999999999999</v>
      </c>
      <c r="GE20">
        <v>12.0639</v>
      </c>
      <c r="GF20">
        <v>4.97</v>
      </c>
      <c r="GG20">
        <v>3.2902300000000002</v>
      </c>
      <c r="GH20">
        <v>459.8</v>
      </c>
      <c r="GI20">
        <v>9999</v>
      </c>
      <c r="GJ20">
        <v>9999</v>
      </c>
      <c r="GK20">
        <v>9999</v>
      </c>
      <c r="GL20">
        <v>1.8870400000000001</v>
      </c>
      <c r="GM20">
        <v>1.8829800000000001</v>
      </c>
      <c r="GN20">
        <v>1.8815500000000001</v>
      </c>
      <c r="GO20">
        <v>1.8823099999999999</v>
      </c>
      <c r="GP20">
        <v>1.8775900000000001</v>
      </c>
      <c r="GQ20">
        <v>1.8794599999999999</v>
      </c>
      <c r="GR20">
        <v>1.87886</v>
      </c>
      <c r="GS20">
        <v>1.8859600000000001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-3.4630000000000001</v>
      </c>
      <c r="HH20">
        <v>-0.23200000000000001</v>
      </c>
      <c r="HI20">
        <v>2</v>
      </c>
      <c r="HJ20">
        <v>524.26800000000003</v>
      </c>
      <c r="HK20">
        <v>515.971</v>
      </c>
      <c r="HL20">
        <v>22.613499999999998</v>
      </c>
      <c r="HM20">
        <v>30.555299999999999</v>
      </c>
      <c r="HN20">
        <v>29.999500000000001</v>
      </c>
      <c r="HO20">
        <v>30.440200000000001</v>
      </c>
      <c r="HP20">
        <v>30.470800000000001</v>
      </c>
      <c r="HQ20">
        <v>7.2596699999999998</v>
      </c>
      <c r="HR20">
        <v>51.968000000000004</v>
      </c>
      <c r="HS20">
        <v>0</v>
      </c>
      <c r="HT20">
        <v>22.667100000000001</v>
      </c>
      <c r="HU20">
        <v>100</v>
      </c>
      <c r="HV20">
        <v>11.7585</v>
      </c>
      <c r="HW20">
        <v>100.32299999999999</v>
      </c>
      <c r="HX20">
        <v>101.634</v>
      </c>
    </row>
    <row r="21" spans="1:232" x14ac:dyDescent="0.25">
      <c r="A21">
        <v>5</v>
      </c>
      <c r="B21">
        <v>1566838425</v>
      </c>
      <c r="C21">
        <v>505.5</v>
      </c>
      <c r="D21" t="s">
        <v>369</v>
      </c>
      <c r="E21" t="s">
        <v>370</v>
      </c>
      <c r="G21">
        <v>1566838425</v>
      </c>
      <c r="H21">
        <f t="shared" si="0"/>
        <v>6.8871971176109837E-3</v>
      </c>
      <c r="I21">
        <f t="shared" si="1"/>
        <v>0.47705498335634083</v>
      </c>
      <c r="J21">
        <f t="shared" si="2"/>
        <v>-0.68718199999999996</v>
      </c>
      <c r="K21">
        <f t="shared" si="3"/>
        <v>-2.4764238185501162</v>
      </c>
      <c r="L21">
        <f t="shared" si="4"/>
        <v>-0.24617435558659367</v>
      </c>
      <c r="M21">
        <f t="shared" si="5"/>
        <v>-6.8310837891936205E-2</v>
      </c>
      <c r="N21">
        <f t="shared" si="6"/>
        <v>0.45678394104567327</v>
      </c>
      <c r="O21">
        <f t="shared" si="7"/>
        <v>2.2523319803280497</v>
      </c>
      <c r="P21">
        <f t="shared" si="8"/>
        <v>0.4108738054634376</v>
      </c>
      <c r="Q21">
        <f t="shared" si="9"/>
        <v>0.26053537877663679</v>
      </c>
      <c r="R21">
        <f t="shared" si="10"/>
        <v>321.42921337333883</v>
      </c>
      <c r="S21">
        <f t="shared" si="11"/>
        <v>26.985665989300841</v>
      </c>
      <c r="T21">
        <f t="shared" si="12"/>
        <v>27.090900000000001</v>
      </c>
      <c r="U21">
        <f t="shared" si="13"/>
        <v>3.598312630332841</v>
      </c>
      <c r="V21">
        <f t="shared" si="14"/>
        <v>55.766560974064163</v>
      </c>
      <c r="W21">
        <f t="shared" si="15"/>
        <v>1.97875994240496</v>
      </c>
      <c r="X21">
        <f t="shared" si="16"/>
        <v>3.5482911405012745</v>
      </c>
      <c r="Y21">
        <f t="shared" si="17"/>
        <v>1.619552687927881</v>
      </c>
      <c r="Z21">
        <f t="shared" si="18"/>
        <v>-303.72539288664439</v>
      </c>
      <c r="AA21">
        <f t="shared" si="19"/>
        <v>-28.936226086697427</v>
      </c>
      <c r="AB21">
        <f t="shared" si="20"/>
        <v>-2.7717996285436799</v>
      </c>
      <c r="AC21">
        <f t="shared" si="21"/>
        <v>-14.004205228546692</v>
      </c>
      <c r="AD21">
        <v>-4.1246557040613599E-2</v>
      </c>
      <c r="AE21">
        <v>4.6302873674943297E-2</v>
      </c>
      <c r="AF21">
        <v>3.4593907917404798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52618.262797894145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865.99988235294097</v>
      </c>
      <c r="AT21">
        <v>906.52200000000005</v>
      </c>
      <c r="AU21">
        <f t="shared" si="27"/>
        <v>4.4700644492973174E-2</v>
      </c>
      <c r="AV21">
        <v>0.5</v>
      </c>
      <c r="AW21">
        <f t="shared" si="28"/>
        <v>1681.1385004250565</v>
      </c>
      <c r="AX21">
        <f t="shared" si="29"/>
        <v>0.47705498335634083</v>
      </c>
      <c r="AY21">
        <f t="shared" si="30"/>
        <v>37.573987225475243</v>
      </c>
      <c r="AZ21">
        <f t="shared" si="31"/>
        <v>0.22351581097866358</v>
      </c>
      <c r="BA21">
        <f t="shared" si="32"/>
        <v>9.3313862168517016E-4</v>
      </c>
      <c r="BB21">
        <f t="shared" si="33"/>
        <v>2.2294969123749895</v>
      </c>
      <c r="BC21" t="s">
        <v>372</v>
      </c>
      <c r="BD21">
        <v>703.9</v>
      </c>
      <c r="BE21">
        <f t="shared" si="34"/>
        <v>202.62200000000007</v>
      </c>
      <c r="BF21">
        <f t="shared" si="35"/>
        <v>0.19998873590754737</v>
      </c>
      <c r="BG21">
        <f t="shared" si="36"/>
        <v>0.90888110410080458</v>
      </c>
      <c r="BH21">
        <f t="shared" si="37"/>
        <v>0.11716805706176087</v>
      </c>
      <c r="BI21">
        <f t="shared" si="38"/>
        <v>0.85388434977190653</v>
      </c>
      <c r="BJ21">
        <v>1950</v>
      </c>
      <c r="BK21">
        <v>300</v>
      </c>
      <c r="BL21">
        <v>300</v>
      </c>
      <c r="BM21">
        <v>300</v>
      </c>
      <c r="BN21">
        <v>10193.700000000001</v>
      </c>
      <c r="BO21">
        <v>891.85199999999998</v>
      </c>
      <c r="BP21">
        <v>-6.7922299999999998E-3</v>
      </c>
      <c r="BQ21">
        <v>-1.1809700000000001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1999.93</v>
      </c>
      <c r="CC21">
        <f t="shared" si="40"/>
        <v>1681.1385004250565</v>
      </c>
      <c r="CD21">
        <f t="shared" si="41"/>
        <v>0.84059867116601905</v>
      </c>
      <c r="CE21">
        <f t="shared" si="42"/>
        <v>0.19119734233203817</v>
      </c>
      <c r="CF21">
        <v>6</v>
      </c>
      <c r="CG21">
        <v>0.5</v>
      </c>
      <c r="CH21" t="s">
        <v>346</v>
      </c>
      <c r="CI21">
        <v>1566838425</v>
      </c>
      <c r="CJ21">
        <v>-0.68718199999999996</v>
      </c>
      <c r="CK21">
        <v>-0.120418</v>
      </c>
      <c r="CL21">
        <v>19.9056</v>
      </c>
      <c r="CM21">
        <v>11.8058</v>
      </c>
      <c r="CN21">
        <v>500.02</v>
      </c>
      <c r="CO21">
        <v>99.307199999999995</v>
      </c>
      <c r="CP21">
        <v>9.9999099999999994E-2</v>
      </c>
      <c r="CQ21">
        <v>26.852599999999999</v>
      </c>
      <c r="CR21">
        <v>27.090900000000001</v>
      </c>
      <c r="CS21">
        <v>999.9</v>
      </c>
      <c r="CT21">
        <v>0</v>
      </c>
      <c r="CU21">
        <v>0</v>
      </c>
      <c r="CV21">
        <v>10016.200000000001</v>
      </c>
      <c r="CW21">
        <v>0</v>
      </c>
      <c r="CX21">
        <v>1031.47</v>
      </c>
      <c r="CY21">
        <v>-0.56676400000000005</v>
      </c>
      <c r="CZ21">
        <v>-0.70113800000000004</v>
      </c>
      <c r="DA21">
        <v>-0.12185600000000001</v>
      </c>
      <c r="DB21">
        <v>8.0998400000000004</v>
      </c>
      <c r="DC21">
        <v>2.15082</v>
      </c>
      <c r="DD21">
        <v>-0.120418</v>
      </c>
      <c r="DE21">
        <v>20.146599999999999</v>
      </c>
      <c r="DF21">
        <v>11.8058</v>
      </c>
      <c r="DG21">
        <v>1.9767699999999999</v>
      </c>
      <c r="DH21">
        <v>1.1724000000000001</v>
      </c>
      <c r="DI21">
        <v>17.259499999999999</v>
      </c>
      <c r="DJ21">
        <v>9.2555800000000001</v>
      </c>
      <c r="DK21">
        <v>1999.93</v>
      </c>
      <c r="DL21">
        <v>0.97999499999999995</v>
      </c>
      <c r="DM21">
        <v>2.0005200000000001E-2</v>
      </c>
      <c r="DN21">
        <v>0</v>
      </c>
      <c r="DO21">
        <v>865.23699999999997</v>
      </c>
      <c r="DP21">
        <v>4.9992900000000002</v>
      </c>
      <c r="DQ21">
        <v>20504.099999999999</v>
      </c>
      <c r="DR21">
        <v>17313.7</v>
      </c>
      <c r="DS21">
        <v>48.561999999999998</v>
      </c>
      <c r="DT21">
        <v>49.061999999999998</v>
      </c>
      <c r="DU21">
        <v>49.125</v>
      </c>
      <c r="DV21">
        <v>48.811999999999998</v>
      </c>
      <c r="DW21">
        <v>50.25</v>
      </c>
      <c r="DX21">
        <v>1955.02</v>
      </c>
      <c r="DY21">
        <v>39.909999999999997</v>
      </c>
      <c r="DZ21">
        <v>0</v>
      </c>
      <c r="EA21">
        <v>102.09999990463299</v>
      </c>
      <c r="EB21">
        <v>865.99988235294097</v>
      </c>
      <c r="EC21">
        <v>-6.1821078293222804</v>
      </c>
      <c r="ED21">
        <v>4494.8774501531097</v>
      </c>
      <c r="EE21">
        <v>20121.135294117601</v>
      </c>
      <c r="EF21">
        <v>10</v>
      </c>
      <c r="EG21">
        <v>1566838393</v>
      </c>
      <c r="EH21" t="s">
        <v>373</v>
      </c>
      <c r="EI21">
        <v>42</v>
      </c>
      <c r="EJ21">
        <v>-2.8380000000000001</v>
      </c>
      <c r="EK21">
        <v>-0.24099999999999999</v>
      </c>
      <c r="EL21">
        <v>0</v>
      </c>
      <c r="EM21">
        <v>12</v>
      </c>
      <c r="EN21">
        <v>0.22</v>
      </c>
      <c r="EO21">
        <v>0.01</v>
      </c>
      <c r="EP21">
        <v>0.48125800896479898</v>
      </c>
      <c r="EQ21">
        <v>-4.3568971462003898E-2</v>
      </c>
      <c r="ER21">
        <v>1.6445576909180401E-2</v>
      </c>
      <c r="ES21">
        <v>1</v>
      </c>
      <c r="ET21">
        <v>0.45283090254332897</v>
      </c>
      <c r="EU21">
        <v>7.4565444214981499E-2</v>
      </c>
      <c r="EV21">
        <v>1.20355437244597E-2</v>
      </c>
      <c r="EW21">
        <v>1</v>
      </c>
      <c r="EX21">
        <v>2</v>
      </c>
      <c r="EY21">
        <v>2</v>
      </c>
      <c r="EZ21" t="s">
        <v>348</v>
      </c>
      <c r="FA21">
        <v>2.9330699999999998</v>
      </c>
      <c r="FB21">
        <v>2.6375500000000001</v>
      </c>
      <c r="FC21">
        <v>5.9047899999999998E-4</v>
      </c>
      <c r="FD21">
        <v>-3.4154299999999999E-5</v>
      </c>
      <c r="FE21">
        <v>9.5249899999999998E-2</v>
      </c>
      <c r="FF21">
        <v>6.5074900000000005E-2</v>
      </c>
      <c r="FG21">
        <v>35534.400000000001</v>
      </c>
      <c r="FH21">
        <v>31179.7</v>
      </c>
      <c r="FI21">
        <v>30926.799999999999</v>
      </c>
      <c r="FJ21">
        <v>27340.400000000001</v>
      </c>
      <c r="FK21">
        <v>39211.800000000003</v>
      </c>
      <c r="FL21">
        <v>38625.300000000003</v>
      </c>
      <c r="FM21">
        <v>43385.599999999999</v>
      </c>
      <c r="FN21">
        <v>42201.1</v>
      </c>
      <c r="FO21">
        <v>1.9831799999999999</v>
      </c>
      <c r="FP21">
        <v>1.8790199999999999</v>
      </c>
      <c r="FQ21">
        <v>7.6413200000000001E-2</v>
      </c>
      <c r="FR21">
        <v>0</v>
      </c>
      <c r="FS21">
        <v>25.8401</v>
      </c>
      <c r="FT21">
        <v>999.9</v>
      </c>
      <c r="FU21">
        <v>50.006</v>
      </c>
      <c r="FV21">
        <v>31.26</v>
      </c>
      <c r="FW21">
        <v>23.0563</v>
      </c>
      <c r="FX21">
        <v>58.698399999999999</v>
      </c>
      <c r="FY21">
        <v>39.535299999999999</v>
      </c>
      <c r="FZ21">
        <v>1</v>
      </c>
      <c r="GA21">
        <v>0.23728199999999999</v>
      </c>
      <c r="GB21">
        <v>3.1029399999999998</v>
      </c>
      <c r="GC21">
        <v>20.333500000000001</v>
      </c>
      <c r="GD21">
        <v>5.2403500000000003</v>
      </c>
      <c r="GE21">
        <v>12.0639</v>
      </c>
      <c r="GF21">
        <v>4.9714999999999998</v>
      </c>
      <c r="GG21">
        <v>3.2902300000000002</v>
      </c>
      <c r="GH21">
        <v>459.9</v>
      </c>
      <c r="GI21">
        <v>9999</v>
      </c>
      <c r="GJ21">
        <v>9999</v>
      </c>
      <c r="GK21">
        <v>9999</v>
      </c>
      <c r="GL21">
        <v>1.8870499999999999</v>
      </c>
      <c r="GM21">
        <v>1.8830899999999999</v>
      </c>
      <c r="GN21">
        <v>1.8815599999999999</v>
      </c>
      <c r="GO21">
        <v>1.88232</v>
      </c>
      <c r="GP21">
        <v>1.87767</v>
      </c>
      <c r="GQ21">
        <v>1.8795200000000001</v>
      </c>
      <c r="GR21">
        <v>1.8789</v>
      </c>
      <c r="GS21">
        <v>1.8859900000000001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-2.8380000000000001</v>
      </c>
      <c r="HH21">
        <v>-0.24099999999999999</v>
      </c>
      <c r="HI21">
        <v>2</v>
      </c>
      <c r="HJ21">
        <v>524.49300000000005</v>
      </c>
      <c r="HK21">
        <v>516.37900000000002</v>
      </c>
      <c r="HL21">
        <v>23.097200000000001</v>
      </c>
      <c r="HM21">
        <v>30.440200000000001</v>
      </c>
      <c r="HN21">
        <v>29.999700000000001</v>
      </c>
      <c r="HO21">
        <v>30.404399999999999</v>
      </c>
      <c r="HP21">
        <v>30.437899999999999</v>
      </c>
      <c r="HQ21">
        <v>0</v>
      </c>
      <c r="HR21">
        <v>51.943899999999999</v>
      </c>
      <c r="HS21">
        <v>0</v>
      </c>
      <c r="HT21">
        <v>23.039400000000001</v>
      </c>
      <c r="HU21">
        <v>0</v>
      </c>
      <c r="HV21">
        <v>11.7148</v>
      </c>
      <c r="HW21">
        <v>100.345</v>
      </c>
      <c r="HX21">
        <v>101.65300000000001</v>
      </c>
    </row>
    <row r="22" spans="1:232" x14ac:dyDescent="0.25">
      <c r="A22">
        <v>8</v>
      </c>
      <c r="B22">
        <v>1566838778</v>
      </c>
      <c r="C22">
        <v>858.5</v>
      </c>
      <c r="D22" t="s">
        <v>384</v>
      </c>
      <c r="E22" t="s">
        <v>385</v>
      </c>
      <c r="G22">
        <v>1566838778</v>
      </c>
      <c r="H22">
        <f t="shared" si="0"/>
        <v>5.7524300947908369E-3</v>
      </c>
      <c r="I22">
        <f t="shared" si="1"/>
        <v>40.302984329949531</v>
      </c>
      <c r="J22">
        <f t="shared" si="2"/>
        <v>448.57100000000003</v>
      </c>
      <c r="K22">
        <f t="shared" si="3"/>
        <v>244.4687502265499</v>
      </c>
      <c r="L22">
        <f t="shared" si="4"/>
        <v>24.302212595458432</v>
      </c>
      <c r="M22">
        <f t="shared" si="5"/>
        <v>44.59166169931801</v>
      </c>
      <c r="N22">
        <f t="shared" si="6"/>
        <v>0.35647259120693892</v>
      </c>
      <c r="O22">
        <f t="shared" si="7"/>
        <v>2.2448939007575359</v>
      </c>
      <c r="P22">
        <f t="shared" si="8"/>
        <v>0.32774972860308832</v>
      </c>
      <c r="Q22">
        <f t="shared" si="9"/>
        <v>0.20723101158827231</v>
      </c>
      <c r="R22">
        <f t="shared" si="10"/>
        <v>321.41269172651278</v>
      </c>
      <c r="S22">
        <f t="shared" si="11"/>
        <v>26.998780214175696</v>
      </c>
      <c r="T22">
        <f t="shared" si="12"/>
        <v>27.165600000000001</v>
      </c>
      <c r="U22">
        <f t="shared" si="13"/>
        <v>3.6141190799834959</v>
      </c>
      <c r="V22">
        <f t="shared" si="14"/>
        <v>55.224887209662235</v>
      </c>
      <c r="W22">
        <f t="shared" si="15"/>
        <v>1.9179232848971999</v>
      </c>
      <c r="X22">
        <f t="shared" si="16"/>
        <v>3.4729329144951828</v>
      </c>
      <c r="Y22">
        <f t="shared" si="17"/>
        <v>1.696195795086296</v>
      </c>
      <c r="Z22">
        <f t="shared" si="18"/>
        <v>-253.68216718027591</v>
      </c>
      <c r="AA22">
        <f t="shared" si="19"/>
        <v>-82.007705456849266</v>
      </c>
      <c r="AB22">
        <f t="shared" si="20"/>
        <v>-7.8701308294354932</v>
      </c>
      <c r="AC22">
        <f t="shared" si="21"/>
        <v>-22.147311740047883</v>
      </c>
      <c r="AD22">
        <v>-4.1046424515718397E-2</v>
      </c>
      <c r="AE22">
        <v>4.6078207383176299E-2</v>
      </c>
      <c r="AF22">
        <v>3.4460959390243402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52437.095569559759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386</v>
      </c>
      <c r="AS22">
        <v>813.77658823529396</v>
      </c>
      <c r="AT22">
        <v>1117.6099999999999</v>
      </c>
      <c r="AU22">
        <f t="shared" si="27"/>
        <v>0.27185996167241344</v>
      </c>
      <c r="AV22">
        <v>0.5</v>
      </c>
      <c r="AW22">
        <f t="shared" si="28"/>
        <v>1681.054200424971</v>
      </c>
      <c r="AX22">
        <f t="shared" si="29"/>
        <v>40.302984329949531</v>
      </c>
      <c r="AY22">
        <f t="shared" si="30"/>
        <v>228.50566524839113</v>
      </c>
      <c r="AZ22">
        <f t="shared" si="31"/>
        <v>0.45079231574520628</v>
      </c>
      <c r="BA22">
        <f t="shared" si="32"/>
        <v>2.4624229605016375E-2</v>
      </c>
      <c r="BB22">
        <f t="shared" si="33"/>
        <v>1.6195273843290596</v>
      </c>
      <c r="BC22" t="s">
        <v>387</v>
      </c>
      <c r="BD22">
        <v>613.79999999999995</v>
      </c>
      <c r="BE22">
        <f t="shared" si="34"/>
        <v>503.80999999999995</v>
      </c>
      <c r="BF22">
        <f t="shared" si="35"/>
        <v>0.60307141931423747</v>
      </c>
      <c r="BG22">
        <f t="shared" si="36"/>
        <v>0.78225956323120738</v>
      </c>
      <c r="BH22">
        <f t="shared" si="37"/>
        <v>0.54554641588190811</v>
      </c>
      <c r="BI22">
        <f t="shared" si="38"/>
        <v>0.76470231533072819</v>
      </c>
      <c r="BJ22">
        <v>1956</v>
      </c>
      <c r="BK22">
        <v>300</v>
      </c>
      <c r="BL22">
        <v>300</v>
      </c>
      <c r="BM22">
        <v>300</v>
      </c>
      <c r="BN22">
        <v>10192.4</v>
      </c>
      <c r="BO22">
        <v>1024.55</v>
      </c>
      <c r="BP22">
        <v>-6.7922E-3</v>
      </c>
      <c r="BQ22">
        <v>-2.5617700000000001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1999.83</v>
      </c>
      <c r="CC22">
        <f t="shared" si="40"/>
        <v>1681.054200424971</v>
      </c>
      <c r="CD22">
        <f t="shared" si="41"/>
        <v>0.84059855108932813</v>
      </c>
      <c r="CE22">
        <f t="shared" si="42"/>
        <v>0.19119710217865643</v>
      </c>
      <c r="CF22">
        <v>6</v>
      </c>
      <c r="CG22">
        <v>0.5</v>
      </c>
      <c r="CH22" t="s">
        <v>346</v>
      </c>
      <c r="CI22">
        <v>1566838778</v>
      </c>
      <c r="CJ22">
        <v>448.57100000000003</v>
      </c>
      <c r="CK22">
        <v>500.03</v>
      </c>
      <c r="CL22">
        <v>19.293399999999998</v>
      </c>
      <c r="CM22">
        <v>12.5238</v>
      </c>
      <c r="CN22">
        <v>500.01</v>
      </c>
      <c r="CO22">
        <v>99.308199999999999</v>
      </c>
      <c r="CP22">
        <v>0.10005799999999999</v>
      </c>
      <c r="CQ22">
        <v>26.488</v>
      </c>
      <c r="CR22">
        <v>27.165600000000001</v>
      </c>
      <c r="CS22">
        <v>999.9</v>
      </c>
      <c r="CT22">
        <v>0</v>
      </c>
      <c r="CU22">
        <v>0</v>
      </c>
      <c r="CV22">
        <v>9967.5</v>
      </c>
      <c r="CW22">
        <v>0</v>
      </c>
      <c r="CX22">
        <v>1306.8699999999999</v>
      </c>
      <c r="CY22">
        <v>-51.459400000000002</v>
      </c>
      <c r="CZ22">
        <v>457.39600000000002</v>
      </c>
      <c r="DA22">
        <v>506.37200000000001</v>
      </c>
      <c r="DB22">
        <v>6.76959</v>
      </c>
      <c r="DC22">
        <v>452.52699999999999</v>
      </c>
      <c r="DD22">
        <v>500.03</v>
      </c>
      <c r="DE22">
        <v>19.5334</v>
      </c>
      <c r="DF22">
        <v>12.5238</v>
      </c>
      <c r="DG22">
        <v>1.9159900000000001</v>
      </c>
      <c r="DH22">
        <v>1.2437199999999999</v>
      </c>
      <c r="DI22">
        <v>16.7667</v>
      </c>
      <c r="DJ22">
        <v>10.135400000000001</v>
      </c>
      <c r="DK22">
        <v>1999.83</v>
      </c>
      <c r="DL22">
        <v>0.97999800000000004</v>
      </c>
      <c r="DM22">
        <v>2.00024E-2</v>
      </c>
      <c r="DN22">
        <v>0</v>
      </c>
      <c r="DO22">
        <v>814.08399999999995</v>
      </c>
      <c r="DP22">
        <v>4.9992900000000002</v>
      </c>
      <c r="DQ22">
        <v>20172.599999999999</v>
      </c>
      <c r="DR22">
        <v>17312.900000000001</v>
      </c>
      <c r="DS22">
        <v>48.875</v>
      </c>
      <c r="DT22">
        <v>49.625</v>
      </c>
      <c r="DU22">
        <v>49.436999999999998</v>
      </c>
      <c r="DV22">
        <v>49.375</v>
      </c>
      <c r="DW22">
        <v>50.561999999999998</v>
      </c>
      <c r="DX22">
        <v>1954.93</v>
      </c>
      <c r="DY22">
        <v>39.9</v>
      </c>
      <c r="DZ22">
        <v>0</v>
      </c>
      <c r="EA22">
        <v>103.299999952316</v>
      </c>
      <c r="EB22">
        <v>813.77658823529396</v>
      </c>
      <c r="EC22">
        <v>3.5693627718052698</v>
      </c>
      <c r="ED22">
        <v>123.259805862478</v>
      </c>
      <c r="EE22">
        <v>20155.923529411801</v>
      </c>
      <c r="EF22">
        <v>10</v>
      </c>
      <c r="EG22">
        <v>1566838745</v>
      </c>
      <c r="EH22" t="s">
        <v>388</v>
      </c>
      <c r="EI22">
        <v>45</v>
      </c>
      <c r="EJ22">
        <v>-3.956</v>
      </c>
      <c r="EK22">
        <v>-0.24</v>
      </c>
      <c r="EL22">
        <v>500</v>
      </c>
      <c r="EM22">
        <v>12</v>
      </c>
      <c r="EN22">
        <v>7.0000000000000007E-2</v>
      </c>
      <c r="EO22">
        <v>0.02</v>
      </c>
      <c r="EP22">
        <v>40.065319284274203</v>
      </c>
      <c r="EQ22">
        <v>-0.143480877402208</v>
      </c>
      <c r="ER22">
        <v>0.118068481103414</v>
      </c>
      <c r="ES22">
        <v>1</v>
      </c>
      <c r="ET22">
        <v>0.363915615505708</v>
      </c>
      <c r="EU22">
        <v>-1.0568116190701899E-2</v>
      </c>
      <c r="EV22">
        <v>6.1075508327101099E-3</v>
      </c>
      <c r="EW22">
        <v>1</v>
      </c>
      <c r="EX22">
        <v>2</v>
      </c>
      <c r="EY22">
        <v>2</v>
      </c>
      <c r="EZ22" t="s">
        <v>348</v>
      </c>
      <c r="FA22">
        <v>2.9331499999999999</v>
      </c>
      <c r="FB22">
        <v>2.63761</v>
      </c>
      <c r="FC22">
        <v>9.8311599999999999E-2</v>
      </c>
      <c r="FD22">
        <v>0.107431</v>
      </c>
      <c r="FE22">
        <v>9.3163700000000002E-2</v>
      </c>
      <c r="FF22">
        <v>6.8046999999999996E-2</v>
      </c>
      <c r="FG22">
        <v>32068.1</v>
      </c>
      <c r="FH22">
        <v>27832.799999999999</v>
      </c>
      <c r="FI22">
        <v>30933.4</v>
      </c>
      <c r="FJ22">
        <v>27342.2</v>
      </c>
      <c r="FK22">
        <v>39322.300000000003</v>
      </c>
      <c r="FL22">
        <v>38515.9</v>
      </c>
      <c r="FM22">
        <v>43394.1</v>
      </c>
      <c r="FN22">
        <v>42203.3</v>
      </c>
      <c r="FO22">
        <v>1.98315</v>
      </c>
      <c r="FP22">
        <v>1.8807799999999999</v>
      </c>
      <c r="FQ22">
        <v>4.0858999999999999E-2</v>
      </c>
      <c r="FR22">
        <v>0</v>
      </c>
      <c r="FS22">
        <v>26.497199999999999</v>
      </c>
      <c r="FT22">
        <v>999.9</v>
      </c>
      <c r="FU22">
        <v>49.86</v>
      </c>
      <c r="FV22">
        <v>31.510999999999999</v>
      </c>
      <c r="FW22">
        <v>23.319700000000001</v>
      </c>
      <c r="FX22">
        <v>59.5184</v>
      </c>
      <c r="FY22">
        <v>39.599400000000003</v>
      </c>
      <c r="FZ22">
        <v>1</v>
      </c>
      <c r="GA22">
        <v>0.237124</v>
      </c>
      <c r="GB22">
        <v>4.8852599999999997</v>
      </c>
      <c r="GC22">
        <v>20.290099999999999</v>
      </c>
      <c r="GD22">
        <v>5.2364600000000001</v>
      </c>
      <c r="GE22">
        <v>12.0648</v>
      </c>
      <c r="GF22">
        <v>4.9696999999999996</v>
      </c>
      <c r="GG22">
        <v>3.2902800000000001</v>
      </c>
      <c r="GH22">
        <v>460</v>
      </c>
      <c r="GI22">
        <v>9999</v>
      </c>
      <c r="GJ22">
        <v>9999</v>
      </c>
      <c r="GK22">
        <v>9999</v>
      </c>
      <c r="GL22">
        <v>1.88696</v>
      </c>
      <c r="GM22">
        <v>1.88293</v>
      </c>
      <c r="GN22">
        <v>1.8814900000000001</v>
      </c>
      <c r="GO22">
        <v>1.88218</v>
      </c>
      <c r="GP22">
        <v>1.8775900000000001</v>
      </c>
      <c r="GQ22">
        <v>1.8794299999999999</v>
      </c>
      <c r="GR22">
        <v>1.8788100000000001</v>
      </c>
      <c r="GS22">
        <v>1.8858900000000001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-3.956</v>
      </c>
      <c r="HH22">
        <v>-0.24</v>
      </c>
      <c r="HI22">
        <v>2</v>
      </c>
      <c r="HJ22">
        <v>523.93100000000004</v>
      </c>
      <c r="HK22">
        <v>517.13499999999999</v>
      </c>
      <c r="HL22">
        <v>21.472300000000001</v>
      </c>
      <c r="HM22">
        <v>30.369800000000001</v>
      </c>
      <c r="HN22">
        <v>30.001200000000001</v>
      </c>
      <c r="HO22">
        <v>30.337800000000001</v>
      </c>
      <c r="HP22">
        <v>30.381900000000002</v>
      </c>
      <c r="HQ22">
        <v>23.160399999999999</v>
      </c>
      <c r="HR22">
        <v>50.264499999999998</v>
      </c>
      <c r="HS22">
        <v>0</v>
      </c>
      <c r="HT22">
        <v>21.401700000000002</v>
      </c>
      <c r="HU22">
        <v>500</v>
      </c>
      <c r="HV22">
        <v>12.5562</v>
      </c>
      <c r="HW22">
        <v>100.36499999999999</v>
      </c>
      <c r="HX22">
        <v>101.65900000000001</v>
      </c>
    </row>
    <row r="23" spans="1:232" x14ac:dyDescent="0.25">
      <c r="A23">
        <v>9</v>
      </c>
      <c r="B23">
        <v>1566838885</v>
      </c>
      <c r="C23">
        <v>965.5</v>
      </c>
      <c r="D23" t="s">
        <v>389</v>
      </c>
      <c r="E23" t="s">
        <v>390</v>
      </c>
      <c r="G23">
        <v>1566838885</v>
      </c>
      <c r="H23">
        <f t="shared" si="0"/>
        <v>5.3565701199422399E-3</v>
      </c>
      <c r="I23">
        <f t="shared" si="1"/>
        <v>41.035898739864507</v>
      </c>
      <c r="J23">
        <f t="shared" si="2"/>
        <v>547.14300000000003</v>
      </c>
      <c r="K23">
        <f t="shared" si="3"/>
        <v>322.31865114321903</v>
      </c>
      <c r="L23">
        <f t="shared" si="4"/>
        <v>32.04151886793332</v>
      </c>
      <c r="M23">
        <f t="shared" si="5"/>
        <v>54.391183059920998</v>
      </c>
      <c r="N23">
        <f t="shared" si="6"/>
        <v>0.32995472854096197</v>
      </c>
      <c r="O23">
        <f t="shared" si="7"/>
        <v>2.2575258644769276</v>
      </c>
      <c r="P23">
        <f t="shared" si="8"/>
        <v>0.30531478082386315</v>
      </c>
      <c r="Q23">
        <f t="shared" si="9"/>
        <v>0.19288197702270929</v>
      </c>
      <c r="R23">
        <f t="shared" si="10"/>
        <v>321.43926188633634</v>
      </c>
      <c r="S23">
        <f t="shared" si="11"/>
        <v>26.629826286773536</v>
      </c>
      <c r="T23">
        <f t="shared" si="12"/>
        <v>26.9741</v>
      </c>
      <c r="U23">
        <f t="shared" si="13"/>
        <v>3.5737187918965074</v>
      </c>
      <c r="V23">
        <f t="shared" si="14"/>
        <v>55.672850218928986</v>
      </c>
      <c r="W23">
        <f t="shared" si="15"/>
        <v>1.8774567569867</v>
      </c>
      <c r="X23">
        <f t="shared" si="16"/>
        <v>3.3723022076357743</v>
      </c>
      <c r="Y23">
        <f t="shared" si="17"/>
        <v>1.6962620349098074</v>
      </c>
      <c r="Z23">
        <f t="shared" si="18"/>
        <v>-236.22474228945279</v>
      </c>
      <c r="AA23">
        <f t="shared" si="19"/>
        <v>-119.74823988174849</v>
      </c>
      <c r="AB23">
        <f t="shared" si="20"/>
        <v>-11.388371098286528</v>
      </c>
      <c r="AC23">
        <f t="shared" si="21"/>
        <v>-45.922091383151482</v>
      </c>
      <c r="AD23">
        <v>-4.1386661757291401E-2</v>
      </c>
      <c r="AE23">
        <v>4.6460153493261401E-2</v>
      </c>
      <c r="AF23">
        <v>3.4686847667798499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52941.848745241165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391</v>
      </c>
      <c r="AS23">
        <v>817.22947058823502</v>
      </c>
      <c r="AT23">
        <v>1127.23</v>
      </c>
      <c r="AU23">
        <f t="shared" si="27"/>
        <v>0.27501089343946217</v>
      </c>
      <c r="AV23">
        <v>0.5</v>
      </c>
      <c r="AW23">
        <f t="shared" si="28"/>
        <v>1681.1967004248286</v>
      </c>
      <c r="AX23">
        <f t="shared" si="29"/>
        <v>41.035898739864507</v>
      </c>
      <c r="AY23">
        <f t="shared" si="30"/>
        <v>231.17370331565397</v>
      </c>
      <c r="AZ23">
        <f t="shared" si="31"/>
        <v>0.45356315924877794</v>
      </c>
      <c r="BA23">
        <f t="shared" si="32"/>
        <v>2.5058090471514301E-2</v>
      </c>
      <c r="BB23">
        <f t="shared" si="33"/>
        <v>1.59717182828704</v>
      </c>
      <c r="BC23" t="s">
        <v>392</v>
      </c>
      <c r="BD23">
        <v>615.96</v>
      </c>
      <c r="BE23">
        <f t="shared" si="34"/>
        <v>511.27</v>
      </c>
      <c r="BF23">
        <f t="shared" si="35"/>
        <v>0.60633428406079959</v>
      </c>
      <c r="BG23">
        <f t="shared" si="36"/>
        <v>0.77882897497458525</v>
      </c>
      <c r="BH23">
        <f t="shared" si="37"/>
        <v>0.54716843414574412</v>
      </c>
      <c r="BI23">
        <f t="shared" si="38"/>
        <v>0.76063798589786547</v>
      </c>
      <c r="BJ23">
        <v>1958</v>
      </c>
      <c r="BK23">
        <v>300</v>
      </c>
      <c r="BL23">
        <v>300</v>
      </c>
      <c r="BM23">
        <v>300</v>
      </c>
      <c r="BN23">
        <v>10191.200000000001</v>
      </c>
      <c r="BO23">
        <v>1036.1600000000001</v>
      </c>
      <c r="BP23">
        <v>-6.7913499999999998E-3</v>
      </c>
      <c r="BQ23">
        <v>-1.9217500000000001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</v>
      </c>
      <c r="CC23">
        <f t="shared" si="40"/>
        <v>1681.1967004248286</v>
      </c>
      <c r="CD23">
        <f t="shared" si="41"/>
        <v>0.84059835021241425</v>
      </c>
      <c r="CE23">
        <f t="shared" si="42"/>
        <v>0.19119670042482864</v>
      </c>
      <c r="CF23">
        <v>6</v>
      </c>
      <c r="CG23">
        <v>0.5</v>
      </c>
      <c r="CH23" t="s">
        <v>346</v>
      </c>
      <c r="CI23">
        <v>1566838885</v>
      </c>
      <c r="CJ23">
        <v>547.14300000000003</v>
      </c>
      <c r="CK23">
        <v>599.904</v>
      </c>
      <c r="CL23">
        <v>18.886099999999999</v>
      </c>
      <c r="CM23">
        <v>12.579499999999999</v>
      </c>
      <c r="CN23">
        <v>499.99099999999999</v>
      </c>
      <c r="CO23">
        <v>99.309399999999997</v>
      </c>
      <c r="CP23">
        <v>0.100047</v>
      </c>
      <c r="CQ23">
        <v>25.990200000000002</v>
      </c>
      <c r="CR23">
        <v>26.9741</v>
      </c>
      <c r="CS23">
        <v>999.9</v>
      </c>
      <c r="CT23">
        <v>0</v>
      </c>
      <c r="CU23">
        <v>0</v>
      </c>
      <c r="CV23">
        <v>10050</v>
      </c>
      <c r="CW23">
        <v>0</v>
      </c>
      <c r="CX23">
        <v>731.18700000000001</v>
      </c>
      <c r="CY23">
        <v>-52.761800000000001</v>
      </c>
      <c r="CZ23">
        <v>557.67499999999995</v>
      </c>
      <c r="DA23">
        <v>607.54700000000003</v>
      </c>
      <c r="DB23">
        <v>6.3065800000000003</v>
      </c>
      <c r="DC23">
        <v>551.54899999999998</v>
      </c>
      <c r="DD23">
        <v>599.904</v>
      </c>
      <c r="DE23">
        <v>19.118099999999998</v>
      </c>
      <c r="DF23">
        <v>12.579499999999999</v>
      </c>
      <c r="DG23">
        <v>1.87557</v>
      </c>
      <c r="DH23">
        <v>1.24926</v>
      </c>
      <c r="DI23">
        <v>16.4312</v>
      </c>
      <c r="DJ23">
        <v>10.2019</v>
      </c>
      <c r="DK23">
        <v>2000</v>
      </c>
      <c r="DL23">
        <v>0.98000299999999996</v>
      </c>
      <c r="DM23">
        <v>1.9996900000000001E-2</v>
      </c>
      <c r="DN23">
        <v>0</v>
      </c>
      <c r="DO23">
        <v>817.452</v>
      </c>
      <c r="DP23">
        <v>4.9992900000000002</v>
      </c>
      <c r="DQ23">
        <v>18757.3</v>
      </c>
      <c r="DR23">
        <v>17314.400000000001</v>
      </c>
      <c r="DS23">
        <v>49</v>
      </c>
      <c r="DT23">
        <v>49.875</v>
      </c>
      <c r="DU23">
        <v>49.5</v>
      </c>
      <c r="DV23">
        <v>49.875</v>
      </c>
      <c r="DW23">
        <v>50.686999999999998</v>
      </c>
      <c r="DX23">
        <v>1955.11</v>
      </c>
      <c r="DY23">
        <v>39.89</v>
      </c>
      <c r="DZ23">
        <v>0</v>
      </c>
      <c r="EA23">
        <v>106.60000014305101</v>
      </c>
      <c r="EB23">
        <v>817.22947058823502</v>
      </c>
      <c r="EC23">
        <v>2.4566175957963501</v>
      </c>
      <c r="ED23">
        <v>32.009803677768303</v>
      </c>
      <c r="EE23">
        <v>18718.0411764706</v>
      </c>
      <c r="EF23">
        <v>10</v>
      </c>
      <c r="EG23">
        <v>1566838851.5</v>
      </c>
      <c r="EH23" t="s">
        <v>393</v>
      </c>
      <c r="EI23">
        <v>46</v>
      </c>
      <c r="EJ23">
        <v>-4.4059999999999997</v>
      </c>
      <c r="EK23">
        <v>-0.23200000000000001</v>
      </c>
      <c r="EL23">
        <v>600</v>
      </c>
      <c r="EM23">
        <v>13</v>
      </c>
      <c r="EN23">
        <v>0.05</v>
      </c>
      <c r="EO23">
        <v>0.01</v>
      </c>
      <c r="EP23">
        <v>41.1088569832514</v>
      </c>
      <c r="EQ23">
        <v>-0.165022562672614</v>
      </c>
      <c r="ER23">
        <v>0.14614366735651699</v>
      </c>
      <c r="ES23">
        <v>1</v>
      </c>
      <c r="ET23">
        <v>0.33820865563462998</v>
      </c>
      <c r="EU23">
        <v>-2.8927242236134298E-2</v>
      </c>
      <c r="EV23">
        <v>3.7949268763273901E-3</v>
      </c>
      <c r="EW23">
        <v>1</v>
      </c>
      <c r="EX23">
        <v>2</v>
      </c>
      <c r="EY23">
        <v>2</v>
      </c>
      <c r="EZ23" t="s">
        <v>348</v>
      </c>
      <c r="FA23">
        <v>2.9330099999999999</v>
      </c>
      <c r="FB23">
        <v>2.6375999999999999</v>
      </c>
      <c r="FC23">
        <v>0.113635</v>
      </c>
      <c r="FD23">
        <v>0.122416</v>
      </c>
      <c r="FE23">
        <v>9.1718499999999994E-2</v>
      </c>
      <c r="FF23">
        <v>6.8268800000000004E-2</v>
      </c>
      <c r="FG23">
        <v>31519</v>
      </c>
      <c r="FH23">
        <v>27363.1</v>
      </c>
      <c r="FI23">
        <v>30929.599999999999</v>
      </c>
      <c r="FJ23">
        <v>27340</v>
      </c>
      <c r="FK23">
        <v>39383</v>
      </c>
      <c r="FL23">
        <v>38505.599999999999</v>
      </c>
      <c r="FM23">
        <v>43389.599999999999</v>
      </c>
      <c r="FN23">
        <v>42200.5</v>
      </c>
      <c r="FO23">
        <v>1.9824200000000001</v>
      </c>
      <c r="FP23">
        <v>1.8794</v>
      </c>
      <c r="FQ23">
        <v>2.4154800000000001E-2</v>
      </c>
      <c r="FR23">
        <v>0</v>
      </c>
      <c r="FS23">
        <v>26.578900000000001</v>
      </c>
      <c r="FT23">
        <v>999.9</v>
      </c>
      <c r="FU23">
        <v>49.811</v>
      </c>
      <c r="FV23">
        <v>31.571999999999999</v>
      </c>
      <c r="FW23">
        <v>23.3766</v>
      </c>
      <c r="FX23">
        <v>59.048400000000001</v>
      </c>
      <c r="FY23">
        <v>39.579300000000003</v>
      </c>
      <c r="FZ23">
        <v>1</v>
      </c>
      <c r="GA23">
        <v>0.24284600000000001</v>
      </c>
      <c r="GB23">
        <v>4.6903600000000001</v>
      </c>
      <c r="GC23">
        <v>20.299199999999999</v>
      </c>
      <c r="GD23">
        <v>5.2381099999999998</v>
      </c>
      <c r="GE23">
        <v>12.0649</v>
      </c>
      <c r="GF23">
        <v>4.97105</v>
      </c>
      <c r="GG23">
        <v>3.29033</v>
      </c>
      <c r="GH23">
        <v>460</v>
      </c>
      <c r="GI23">
        <v>9999</v>
      </c>
      <c r="GJ23">
        <v>9999</v>
      </c>
      <c r="GK23">
        <v>9999</v>
      </c>
      <c r="GL23">
        <v>1.8870100000000001</v>
      </c>
      <c r="GM23">
        <v>1.8829400000000001</v>
      </c>
      <c r="GN23">
        <v>1.8815299999999999</v>
      </c>
      <c r="GO23">
        <v>1.8822000000000001</v>
      </c>
      <c r="GP23">
        <v>1.8775900000000001</v>
      </c>
      <c r="GQ23">
        <v>1.8794500000000001</v>
      </c>
      <c r="GR23">
        <v>1.8788199999999999</v>
      </c>
      <c r="GS23">
        <v>1.88591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-4.4059999999999997</v>
      </c>
      <c r="HH23">
        <v>-0.23200000000000001</v>
      </c>
      <c r="HI23">
        <v>2</v>
      </c>
      <c r="HJ23">
        <v>523.76400000000001</v>
      </c>
      <c r="HK23">
        <v>516.47500000000002</v>
      </c>
      <c r="HL23">
        <v>20.477900000000002</v>
      </c>
      <c r="HM23">
        <v>30.432700000000001</v>
      </c>
      <c r="HN23">
        <v>30.0001</v>
      </c>
      <c r="HO23">
        <v>30.374500000000001</v>
      </c>
      <c r="HP23">
        <v>30.418399999999998</v>
      </c>
      <c r="HQ23">
        <v>26.828499999999998</v>
      </c>
      <c r="HR23">
        <v>50.468600000000002</v>
      </c>
      <c r="HS23">
        <v>0</v>
      </c>
      <c r="HT23">
        <v>20.498799999999999</v>
      </c>
      <c r="HU23">
        <v>600</v>
      </c>
      <c r="HV23">
        <v>12.4727</v>
      </c>
      <c r="HW23">
        <v>100.354</v>
      </c>
      <c r="HX23">
        <v>101.652</v>
      </c>
    </row>
    <row r="24" spans="1:232" x14ac:dyDescent="0.25">
      <c r="A24">
        <v>10</v>
      </c>
      <c r="B24">
        <v>1566838991</v>
      </c>
      <c r="C24">
        <v>1071.5</v>
      </c>
      <c r="D24" t="s">
        <v>394</v>
      </c>
      <c r="E24" t="s">
        <v>395</v>
      </c>
      <c r="G24">
        <v>1566838991</v>
      </c>
      <c r="H24">
        <f t="shared" si="0"/>
        <v>4.7345148972508522E-3</v>
      </c>
      <c r="I24">
        <f t="shared" si="1"/>
        <v>41.658250709686207</v>
      </c>
      <c r="J24">
        <f t="shared" si="2"/>
        <v>646.505</v>
      </c>
      <c r="K24">
        <f t="shared" si="3"/>
        <v>380.0153181870545</v>
      </c>
      <c r="L24">
        <f t="shared" si="4"/>
        <v>37.775560535940066</v>
      </c>
      <c r="M24">
        <f t="shared" si="5"/>
        <v>64.266064012363515</v>
      </c>
      <c r="N24">
        <f t="shared" si="6"/>
        <v>0.28029569763931722</v>
      </c>
      <c r="O24">
        <f t="shared" si="7"/>
        <v>2.2536486748223359</v>
      </c>
      <c r="P24">
        <f t="shared" si="8"/>
        <v>0.26226870469670022</v>
      </c>
      <c r="Q24">
        <f t="shared" si="9"/>
        <v>0.16544088416161015</v>
      </c>
      <c r="R24">
        <f t="shared" si="10"/>
        <v>321.4424538720076</v>
      </c>
      <c r="S24">
        <f t="shared" si="11"/>
        <v>26.899344471800248</v>
      </c>
      <c r="T24">
        <f t="shared" si="12"/>
        <v>27.107900000000001</v>
      </c>
      <c r="U24">
        <f t="shared" si="13"/>
        <v>3.6019045007138049</v>
      </c>
      <c r="V24">
        <f t="shared" si="14"/>
        <v>54.854584471393167</v>
      </c>
      <c r="W24">
        <f t="shared" si="15"/>
        <v>1.8566933645106003</v>
      </c>
      <c r="X24">
        <f t="shared" si="16"/>
        <v>3.3847551346941138</v>
      </c>
      <c r="Y24">
        <f t="shared" si="17"/>
        <v>1.7452111362032046</v>
      </c>
      <c r="Z24">
        <f t="shared" si="18"/>
        <v>-208.79210696876257</v>
      </c>
      <c r="AA24">
        <f t="shared" si="19"/>
        <v>-128.22973574460107</v>
      </c>
      <c r="AB24">
        <f t="shared" si="20"/>
        <v>-12.227971213109392</v>
      </c>
      <c r="AC24">
        <f t="shared" si="21"/>
        <v>-27.807360054465448</v>
      </c>
      <c r="AD24">
        <v>-4.1282047030461101E-2</v>
      </c>
      <c r="AE24">
        <v>4.6342714297641002E-2</v>
      </c>
      <c r="AF24">
        <v>3.4617460821330899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52802.517761575742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396</v>
      </c>
      <c r="AS24">
        <v>816.80799999999999</v>
      </c>
      <c r="AT24">
        <v>1139.3399999999999</v>
      </c>
      <c r="AU24">
        <f t="shared" si="27"/>
        <v>0.28308669931714847</v>
      </c>
      <c r="AV24">
        <v>0.5</v>
      </c>
      <c r="AW24">
        <f t="shared" si="28"/>
        <v>1681.2135004248241</v>
      </c>
      <c r="AX24">
        <f t="shared" si="29"/>
        <v>41.658250709686207</v>
      </c>
      <c r="AY24">
        <f t="shared" si="30"/>
        <v>237.96459034134642</v>
      </c>
      <c r="AZ24">
        <f t="shared" si="31"/>
        <v>0.46242561482963818</v>
      </c>
      <c r="BA24">
        <f t="shared" si="32"/>
        <v>2.5428020283370281E-2</v>
      </c>
      <c r="BB24">
        <f t="shared" si="33"/>
        <v>1.5695665911843701</v>
      </c>
      <c r="BC24" t="s">
        <v>397</v>
      </c>
      <c r="BD24">
        <v>612.48</v>
      </c>
      <c r="BE24">
        <f t="shared" si="34"/>
        <v>526.8599999999999</v>
      </c>
      <c r="BF24">
        <f t="shared" si="35"/>
        <v>0.61217780814637657</v>
      </c>
      <c r="BG24">
        <f t="shared" si="36"/>
        <v>0.77242746627619185</v>
      </c>
      <c r="BH24">
        <f t="shared" si="37"/>
        <v>0.55737342296506431</v>
      </c>
      <c r="BI24">
        <f t="shared" si="38"/>
        <v>0.7555216626720892</v>
      </c>
      <c r="BJ24">
        <v>1960</v>
      </c>
      <c r="BK24">
        <v>300</v>
      </c>
      <c r="BL24">
        <v>300</v>
      </c>
      <c r="BM24">
        <v>300</v>
      </c>
      <c r="BN24">
        <v>10190.5</v>
      </c>
      <c r="BO24">
        <v>1042.33</v>
      </c>
      <c r="BP24">
        <v>-6.7910999999999996E-3</v>
      </c>
      <c r="BQ24">
        <v>-3.0345499999999999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2000.02</v>
      </c>
      <c r="CC24">
        <f t="shared" si="40"/>
        <v>1681.2135004248241</v>
      </c>
      <c r="CD24">
        <f t="shared" si="41"/>
        <v>0.84059834422896984</v>
      </c>
      <c r="CE24">
        <f t="shared" si="42"/>
        <v>0.19119668845793983</v>
      </c>
      <c r="CF24">
        <v>6</v>
      </c>
      <c r="CG24">
        <v>0.5</v>
      </c>
      <c r="CH24" t="s">
        <v>346</v>
      </c>
      <c r="CI24">
        <v>1566838991</v>
      </c>
      <c r="CJ24">
        <v>646.505</v>
      </c>
      <c r="CK24">
        <v>700.16700000000003</v>
      </c>
      <c r="CL24">
        <v>18.678000000000001</v>
      </c>
      <c r="CM24">
        <v>13.1028</v>
      </c>
      <c r="CN24">
        <v>500.00900000000001</v>
      </c>
      <c r="CO24">
        <v>99.305400000000006</v>
      </c>
      <c r="CP24">
        <v>9.9962700000000002E-2</v>
      </c>
      <c r="CQ24">
        <v>26.052499999999998</v>
      </c>
      <c r="CR24">
        <v>27.107900000000001</v>
      </c>
      <c r="CS24">
        <v>999.9</v>
      </c>
      <c r="CT24">
        <v>0</v>
      </c>
      <c r="CU24">
        <v>0</v>
      </c>
      <c r="CV24">
        <v>10025</v>
      </c>
      <c r="CW24">
        <v>0</v>
      </c>
      <c r="CX24">
        <v>1237.6300000000001</v>
      </c>
      <c r="CY24">
        <v>-53.662399999999998</v>
      </c>
      <c r="CZ24">
        <v>658.81</v>
      </c>
      <c r="DA24">
        <v>709.46299999999997</v>
      </c>
      <c r="DB24">
        <v>5.5751799999999996</v>
      </c>
      <c r="DC24">
        <v>650.91099999999994</v>
      </c>
      <c r="DD24">
        <v>700.16700000000003</v>
      </c>
      <c r="DE24">
        <v>18.916</v>
      </c>
      <c r="DF24">
        <v>13.1028</v>
      </c>
      <c r="DG24">
        <v>1.85483</v>
      </c>
      <c r="DH24">
        <v>1.30118</v>
      </c>
      <c r="DI24">
        <v>16.256699999999999</v>
      </c>
      <c r="DJ24">
        <v>10.8125</v>
      </c>
      <c r="DK24">
        <v>2000.02</v>
      </c>
      <c r="DL24">
        <v>0.98000299999999996</v>
      </c>
      <c r="DM24">
        <v>1.9996900000000001E-2</v>
      </c>
      <c r="DN24">
        <v>0</v>
      </c>
      <c r="DO24">
        <v>816.85900000000004</v>
      </c>
      <c r="DP24">
        <v>4.9992900000000002</v>
      </c>
      <c r="DQ24">
        <v>20101.599999999999</v>
      </c>
      <c r="DR24">
        <v>17314.599999999999</v>
      </c>
      <c r="DS24">
        <v>49</v>
      </c>
      <c r="DT24">
        <v>49.625</v>
      </c>
      <c r="DU24">
        <v>49.561999999999998</v>
      </c>
      <c r="DV24">
        <v>49.375</v>
      </c>
      <c r="DW24">
        <v>50.686999999999998</v>
      </c>
      <c r="DX24">
        <v>1955.13</v>
      </c>
      <c r="DY24">
        <v>39.89</v>
      </c>
      <c r="DZ24">
        <v>0</v>
      </c>
      <c r="EA24">
        <v>105.5</v>
      </c>
      <c r="EB24">
        <v>816.80799999999999</v>
      </c>
      <c r="EC24">
        <v>2.3178921936260899</v>
      </c>
      <c r="ED24">
        <v>1891.34803344997</v>
      </c>
      <c r="EE24">
        <v>20116.105882352898</v>
      </c>
      <c r="EF24">
        <v>10</v>
      </c>
      <c r="EG24">
        <v>1566838957.5</v>
      </c>
      <c r="EH24" t="s">
        <v>398</v>
      </c>
      <c r="EI24">
        <v>47</v>
      </c>
      <c r="EJ24">
        <v>-4.4059999999999997</v>
      </c>
      <c r="EK24">
        <v>-0.23799999999999999</v>
      </c>
      <c r="EL24">
        <v>600</v>
      </c>
      <c r="EM24">
        <v>12</v>
      </c>
      <c r="EN24">
        <v>0.05</v>
      </c>
      <c r="EO24">
        <v>0.02</v>
      </c>
      <c r="EP24">
        <v>41.388101736589697</v>
      </c>
      <c r="EQ24">
        <v>-0.26330849988182498</v>
      </c>
      <c r="ER24">
        <v>0.15682083276382899</v>
      </c>
      <c r="ES24">
        <v>1</v>
      </c>
      <c r="ET24">
        <v>0.29038749411261</v>
      </c>
      <c r="EU24">
        <v>-4.5885625473505297E-2</v>
      </c>
      <c r="EV24">
        <v>6.6749539255160301E-3</v>
      </c>
      <c r="EW24">
        <v>1</v>
      </c>
      <c r="EX24">
        <v>2</v>
      </c>
      <c r="EY24">
        <v>2</v>
      </c>
      <c r="EZ24" t="s">
        <v>348</v>
      </c>
      <c r="FA24">
        <v>2.9330500000000002</v>
      </c>
      <c r="FB24">
        <v>2.6375099999999998</v>
      </c>
      <c r="FC24">
        <v>0.12768599999999999</v>
      </c>
      <c r="FD24">
        <v>0.136237</v>
      </c>
      <c r="FE24">
        <v>9.1009000000000007E-2</v>
      </c>
      <c r="FF24">
        <v>7.0381600000000002E-2</v>
      </c>
      <c r="FG24">
        <v>31018</v>
      </c>
      <c r="FH24">
        <v>26931.9</v>
      </c>
      <c r="FI24">
        <v>30928.3</v>
      </c>
      <c r="FJ24">
        <v>27339.8</v>
      </c>
      <c r="FK24">
        <v>39414.400000000001</v>
      </c>
      <c r="FL24">
        <v>38419.300000000003</v>
      </c>
      <c r="FM24">
        <v>43388.3</v>
      </c>
      <c r="FN24">
        <v>42200.1</v>
      </c>
      <c r="FO24">
        <v>1.9818499999999999</v>
      </c>
      <c r="FP24">
        <v>1.8799300000000001</v>
      </c>
      <c r="FQ24">
        <v>6.3270300000000002E-2</v>
      </c>
      <c r="FR24">
        <v>0</v>
      </c>
      <c r="FS24">
        <v>26.072500000000002</v>
      </c>
      <c r="FT24">
        <v>999.9</v>
      </c>
      <c r="FU24">
        <v>49.664000000000001</v>
      </c>
      <c r="FV24">
        <v>31.672999999999998</v>
      </c>
      <c r="FW24">
        <v>23.443100000000001</v>
      </c>
      <c r="FX24">
        <v>60.208399999999997</v>
      </c>
      <c r="FY24">
        <v>39.4071</v>
      </c>
      <c r="FZ24">
        <v>1</v>
      </c>
      <c r="GA24">
        <v>0.24357500000000001</v>
      </c>
      <c r="GB24">
        <v>4.7416700000000001</v>
      </c>
      <c r="GC24">
        <v>20.295000000000002</v>
      </c>
      <c r="GD24">
        <v>5.2355600000000004</v>
      </c>
      <c r="GE24">
        <v>12.064500000000001</v>
      </c>
      <c r="GF24">
        <v>4.9711499999999997</v>
      </c>
      <c r="GG24">
        <v>3.2902999999999998</v>
      </c>
      <c r="GH24">
        <v>460</v>
      </c>
      <c r="GI24">
        <v>9999</v>
      </c>
      <c r="GJ24">
        <v>9999</v>
      </c>
      <c r="GK24">
        <v>9999</v>
      </c>
      <c r="GL24">
        <v>1.88696</v>
      </c>
      <c r="GM24">
        <v>1.8829400000000001</v>
      </c>
      <c r="GN24">
        <v>1.88151</v>
      </c>
      <c r="GO24">
        <v>1.88226</v>
      </c>
      <c r="GP24">
        <v>1.8775900000000001</v>
      </c>
      <c r="GQ24">
        <v>1.8794299999999999</v>
      </c>
      <c r="GR24">
        <v>1.8788199999999999</v>
      </c>
      <c r="GS24">
        <v>1.8858999999999999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-4.4059999999999997</v>
      </c>
      <c r="HH24">
        <v>-0.23799999999999999</v>
      </c>
      <c r="HI24">
        <v>2</v>
      </c>
      <c r="HJ24">
        <v>523.45799999999997</v>
      </c>
      <c r="HK24">
        <v>516.89400000000001</v>
      </c>
      <c r="HL24">
        <v>20.986899999999999</v>
      </c>
      <c r="HM24">
        <v>30.428899999999999</v>
      </c>
      <c r="HN24">
        <v>29.9986</v>
      </c>
      <c r="HO24">
        <v>30.382400000000001</v>
      </c>
      <c r="HP24">
        <v>30.4236</v>
      </c>
      <c r="HQ24">
        <v>30.3996</v>
      </c>
      <c r="HR24">
        <v>48.570099999999996</v>
      </c>
      <c r="HS24">
        <v>0</v>
      </c>
      <c r="HT24">
        <v>20.968399999999999</v>
      </c>
      <c r="HU24">
        <v>700</v>
      </c>
      <c r="HV24">
        <v>13.167400000000001</v>
      </c>
      <c r="HW24">
        <v>100.351</v>
      </c>
      <c r="HX24">
        <v>101.651</v>
      </c>
    </row>
    <row r="25" spans="1:232" x14ac:dyDescent="0.25">
      <c r="A25">
        <v>11</v>
      </c>
      <c r="B25">
        <v>1566839089</v>
      </c>
      <c r="C25">
        <v>1169.5</v>
      </c>
      <c r="D25" t="s">
        <v>399</v>
      </c>
      <c r="E25" t="s">
        <v>400</v>
      </c>
      <c r="G25">
        <v>1566839089</v>
      </c>
      <c r="H25">
        <f t="shared" si="0"/>
        <v>4.4817924359894503E-3</v>
      </c>
      <c r="I25">
        <f t="shared" si="1"/>
        <v>41.843191359886397</v>
      </c>
      <c r="J25">
        <f t="shared" si="2"/>
        <v>745.77099999999996</v>
      </c>
      <c r="K25">
        <f t="shared" si="3"/>
        <v>460.53862451672154</v>
      </c>
      <c r="L25">
        <f t="shared" si="4"/>
        <v>45.779775099876431</v>
      </c>
      <c r="M25">
        <f t="shared" si="5"/>
        <v>74.133257969050803</v>
      </c>
      <c r="N25">
        <f t="shared" si="6"/>
        <v>0.26375036287650988</v>
      </c>
      <c r="O25">
        <f t="shared" si="7"/>
        <v>2.2508749128972836</v>
      </c>
      <c r="P25">
        <f t="shared" si="8"/>
        <v>0.24770502412423581</v>
      </c>
      <c r="Q25">
        <f t="shared" si="9"/>
        <v>0.15617584069732665</v>
      </c>
      <c r="R25">
        <f t="shared" si="10"/>
        <v>321.44085787917192</v>
      </c>
      <c r="S25">
        <f t="shared" si="11"/>
        <v>26.645037254136064</v>
      </c>
      <c r="T25">
        <f t="shared" si="12"/>
        <v>27.0684</v>
      </c>
      <c r="U25">
        <f t="shared" si="13"/>
        <v>3.5935634919280144</v>
      </c>
      <c r="V25">
        <f t="shared" si="14"/>
        <v>55.591734176656104</v>
      </c>
      <c r="W25">
        <f t="shared" si="15"/>
        <v>1.8441986281915201</v>
      </c>
      <c r="X25">
        <f t="shared" si="16"/>
        <v>3.3173971913362794</v>
      </c>
      <c r="Y25">
        <f t="shared" si="17"/>
        <v>1.7493648637364942</v>
      </c>
      <c r="Z25">
        <f t="shared" si="18"/>
        <v>-197.64704642713477</v>
      </c>
      <c r="AA25">
        <f t="shared" si="19"/>
        <v>-164.46452780257158</v>
      </c>
      <c r="AB25">
        <f t="shared" si="20"/>
        <v>-15.672903120842445</v>
      </c>
      <c r="AC25">
        <f t="shared" si="21"/>
        <v>-56.343619471376854</v>
      </c>
      <c r="AD25">
        <v>-4.1207305382048802E-2</v>
      </c>
      <c r="AE25">
        <v>4.6258810249570098E-2</v>
      </c>
      <c r="AF25">
        <v>3.45678504515362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52770.738319634795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401</v>
      </c>
      <c r="AS25">
        <v>817.04547058823505</v>
      </c>
      <c r="AT25">
        <v>1141.56</v>
      </c>
      <c r="AU25">
        <f t="shared" si="27"/>
        <v>0.2842728629347252</v>
      </c>
      <c r="AV25">
        <v>0.5</v>
      </c>
      <c r="AW25">
        <f t="shared" si="28"/>
        <v>1681.2051004248262</v>
      </c>
      <c r="AX25">
        <f t="shared" si="29"/>
        <v>41.843191359886397</v>
      </c>
      <c r="AY25">
        <f t="shared" si="30"/>
        <v>238.96049353911377</v>
      </c>
      <c r="AZ25">
        <f t="shared" si="31"/>
        <v>0.46126353411121618</v>
      </c>
      <c r="BA25">
        <f t="shared" si="32"/>
        <v>2.5538152143857577E-2</v>
      </c>
      <c r="BB25">
        <f t="shared" si="33"/>
        <v>1.5645695364238412</v>
      </c>
      <c r="BC25" t="s">
        <v>402</v>
      </c>
      <c r="BD25">
        <v>615</v>
      </c>
      <c r="BE25">
        <f t="shared" si="34"/>
        <v>526.55999999999995</v>
      </c>
      <c r="BF25">
        <f t="shared" si="35"/>
        <v>0.61629164655835034</v>
      </c>
      <c r="BG25">
        <f t="shared" si="36"/>
        <v>0.77230920907546019</v>
      </c>
      <c r="BH25">
        <f t="shared" si="37"/>
        <v>0.5586562268671591</v>
      </c>
      <c r="BI25">
        <f t="shared" si="38"/>
        <v>0.75458374049527466</v>
      </c>
      <c r="BJ25">
        <v>1962</v>
      </c>
      <c r="BK25">
        <v>300</v>
      </c>
      <c r="BL25">
        <v>300</v>
      </c>
      <c r="BM25">
        <v>300</v>
      </c>
      <c r="BN25">
        <v>10190.5</v>
      </c>
      <c r="BO25">
        <v>1043.75</v>
      </c>
      <c r="BP25">
        <v>-6.7910699999999997E-3</v>
      </c>
      <c r="BQ25">
        <v>-3.4855999999999998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2000.01</v>
      </c>
      <c r="CC25">
        <f t="shared" si="40"/>
        <v>1681.2051004248262</v>
      </c>
      <c r="CD25">
        <f t="shared" si="41"/>
        <v>0.84059834722067706</v>
      </c>
      <c r="CE25">
        <f t="shared" si="42"/>
        <v>0.19119669444135431</v>
      </c>
      <c r="CF25">
        <v>6</v>
      </c>
      <c r="CG25">
        <v>0.5</v>
      </c>
      <c r="CH25" t="s">
        <v>346</v>
      </c>
      <c r="CI25">
        <v>1566839089</v>
      </c>
      <c r="CJ25">
        <v>745.77099999999996</v>
      </c>
      <c r="CK25">
        <v>799.995</v>
      </c>
      <c r="CL25">
        <v>18.552399999999999</v>
      </c>
      <c r="CM25">
        <v>13.273899999999999</v>
      </c>
      <c r="CN25">
        <v>499.988</v>
      </c>
      <c r="CO25">
        <v>99.304900000000004</v>
      </c>
      <c r="CP25">
        <v>9.9954799999999996E-2</v>
      </c>
      <c r="CQ25">
        <v>25.713100000000001</v>
      </c>
      <c r="CR25">
        <v>27.0684</v>
      </c>
      <c r="CS25">
        <v>999.9</v>
      </c>
      <c r="CT25">
        <v>0</v>
      </c>
      <c r="CU25">
        <v>0</v>
      </c>
      <c r="CV25">
        <v>10006.9</v>
      </c>
      <c r="CW25">
        <v>0</v>
      </c>
      <c r="CX25">
        <v>1295.43</v>
      </c>
      <c r="CY25">
        <v>-54.224499999999999</v>
      </c>
      <c r="CZ25">
        <v>759.86800000000005</v>
      </c>
      <c r="DA25">
        <v>810.75699999999995</v>
      </c>
      <c r="DB25">
        <v>5.2784199999999997</v>
      </c>
      <c r="DC25">
        <v>750.98099999999999</v>
      </c>
      <c r="DD25">
        <v>799.995</v>
      </c>
      <c r="DE25">
        <v>18.7804</v>
      </c>
      <c r="DF25">
        <v>13.273899999999999</v>
      </c>
      <c r="DG25">
        <v>1.8423400000000001</v>
      </c>
      <c r="DH25">
        <v>1.3181700000000001</v>
      </c>
      <c r="DI25">
        <v>16.150700000000001</v>
      </c>
      <c r="DJ25">
        <v>11.0076</v>
      </c>
      <c r="DK25">
        <v>2000.01</v>
      </c>
      <c r="DL25">
        <v>0.98000299999999996</v>
      </c>
      <c r="DM25">
        <v>1.9996900000000001E-2</v>
      </c>
      <c r="DN25">
        <v>0</v>
      </c>
      <c r="DO25">
        <v>817.44899999999996</v>
      </c>
      <c r="DP25">
        <v>4.9992900000000002</v>
      </c>
      <c r="DQ25">
        <v>20378.099999999999</v>
      </c>
      <c r="DR25">
        <v>17314.5</v>
      </c>
      <c r="DS25">
        <v>49.061999999999998</v>
      </c>
      <c r="DT25">
        <v>50</v>
      </c>
      <c r="DU25">
        <v>49.561999999999998</v>
      </c>
      <c r="DV25">
        <v>49.875</v>
      </c>
      <c r="DW25">
        <v>50.686999999999998</v>
      </c>
      <c r="DX25">
        <v>1955.12</v>
      </c>
      <c r="DY25">
        <v>39.89</v>
      </c>
      <c r="DZ25">
        <v>0</v>
      </c>
      <c r="EA25">
        <v>97.299999952316298</v>
      </c>
      <c r="EB25">
        <v>817.04547058823505</v>
      </c>
      <c r="EC25">
        <v>1.28112741087047</v>
      </c>
      <c r="ED25">
        <v>-938.18627905067797</v>
      </c>
      <c r="EE25">
        <v>20427.241176470601</v>
      </c>
      <c r="EF25">
        <v>10</v>
      </c>
      <c r="EG25">
        <v>1566839054</v>
      </c>
      <c r="EH25" t="s">
        <v>403</v>
      </c>
      <c r="EI25">
        <v>48</v>
      </c>
      <c r="EJ25">
        <v>-5.21</v>
      </c>
      <c r="EK25">
        <v>-0.22800000000000001</v>
      </c>
      <c r="EL25">
        <v>800</v>
      </c>
      <c r="EM25">
        <v>13</v>
      </c>
      <c r="EN25">
        <v>7.0000000000000007E-2</v>
      </c>
      <c r="EO25">
        <v>0.03</v>
      </c>
      <c r="EP25">
        <v>41.875443743916797</v>
      </c>
      <c r="EQ25">
        <v>-0.12654598220346799</v>
      </c>
      <c r="ER25">
        <v>6.4733707371461793E-2</v>
      </c>
      <c r="ES25">
        <v>1</v>
      </c>
      <c r="ET25">
        <v>0.267103170263774</v>
      </c>
      <c r="EU25">
        <v>-1.8351612622312399E-2</v>
      </c>
      <c r="EV25">
        <v>2.9887635263623302E-3</v>
      </c>
      <c r="EW25">
        <v>1</v>
      </c>
      <c r="EX25">
        <v>2</v>
      </c>
      <c r="EY25">
        <v>2</v>
      </c>
      <c r="EZ25" t="s">
        <v>348</v>
      </c>
      <c r="FA25">
        <v>2.9329999999999998</v>
      </c>
      <c r="FB25">
        <v>2.6375000000000002</v>
      </c>
      <c r="FC25">
        <v>0.140763</v>
      </c>
      <c r="FD25">
        <v>0.14899999999999999</v>
      </c>
      <c r="FE25">
        <v>9.05339E-2</v>
      </c>
      <c r="FF25">
        <v>7.1065699999999996E-2</v>
      </c>
      <c r="FG25">
        <v>30554.3</v>
      </c>
      <c r="FH25">
        <v>26534</v>
      </c>
      <c r="FI25">
        <v>30929.9</v>
      </c>
      <c r="FJ25">
        <v>27339.9</v>
      </c>
      <c r="FK25">
        <v>39438.6</v>
      </c>
      <c r="FL25">
        <v>38393.1</v>
      </c>
      <c r="FM25">
        <v>43390.3</v>
      </c>
      <c r="FN25">
        <v>42200.9</v>
      </c>
      <c r="FO25">
        <v>1.9816499999999999</v>
      </c>
      <c r="FP25">
        <v>1.8799699999999999</v>
      </c>
      <c r="FQ25">
        <v>5.4180600000000002E-2</v>
      </c>
      <c r="FR25">
        <v>0</v>
      </c>
      <c r="FS25">
        <v>26.181799999999999</v>
      </c>
      <c r="FT25">
        <v>999.9</v>
      </c>
      <c r="FU25">
        <v>49.567</v>
      </c>
      <c r="FV25">
        <v>31.722999999999999</v>
      </c>
      <c r="FW25">
        <v>23.463699999999999</v>
      </c>
      <c r="FX25">
        <v>60.3384</v>
      </c>
      <c r="FY25">
        <v>39.631399999999999</v>
      </c>
      <c r="FZ25">
        <v>1</v>
      </c>
      <c r="GA25">
        <v>0.244815</v>
      </c>
      <c r="GB25">
        <v>5.4163800000000002</v>
      </c>
      <c r="GC25">
        <v>20.276299999999999</v>
      </c>
      <c r="GD25">
        <v>5.2386999999999997</v>
      </c>
      <c r="GE25">
        <v>12.066599999999999</v>
      </c>
      <c r="GF25">
        <v>4.9708500000000004</v>
      </c>
      <c r="GG25">
        <v>3.2901799999999999</v>
      </c>
      <c r="GH25">
        <v>460.1</v>
      </c>
      <c r="GI25">
        <v>9999</v>
      </c>
      <c r="GJ25">
        <v>9999</v>
      </c>
      <c r="GK25">
        <v>9999</v>
      </c>
      <c r="GL25">
        <v>1.88693</v>
      </c>
      <c r="GM25">
        <v>1.88293</v>
      </c>
      <c r="GN25">
        <v>1.8815</v>
      </c>
      <c r="GO25">
        <v>1.8822000000000001</v>
      </c>
      <c r="GP25">
        <v>1.87758</v>
      </c>
      <c r="GQ25">
        <v>1.8794299999999999</v>
      </c>
      <c r="GR25">
        <v>1.8788100000000001</v>
      </c>
      <c r="GS25">
        <v>1.88588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-5.21</v>
      </c>
      <c r="HH25">
        <v>-0.22800000000000001</v>
      </c>
      <c r="HI25">
        <v>2</v>
      </c>
      <c r="HJ25">
        <v>523.351</v>
      </c>
      <c r="HK25">
        <v>516.976</v>
      </c>
      <c r="HL25">
        <v>19.969799999999999</v>
      </c>
      <c r="HM25">
        <v>30.431999999999999</v>
      </c>
      <c r="HN25">
        <v>30.000599999999999</v>
      </c>
      <c r="HO25">
        <v>30.385000000000002</v>
      </c>
      <c r="HP25">
        <v>30.428899999999999</v>
      </c>
      <c r="HQ25">
        <v>33.901200000000003</v>
      </c>
      <c r="HR25">
        <v>48.0623</v>
      </c>
      <c r="HS25">
        <v>0</v>
      </c>
      <c r="HT25">
        <v>19.947399999999998</v>
      </c>
      <c r="HU25">
        <v>800</v>
      </c>
      <c r="HV25">
        <v>13.234400000000001</v>
      </c>
      <c r="HW25">
        <v>100.355</v>
      </c>
      <c r="HX25">
        <v>101.652</v>
      </c>
    </row>
    <row r="26" spans="1:232" x14ac:dyDescent="0.25">
      <c r="A26">
        <v>12</v>
      </c>
      <c r="B26">
        <v>1566839194</v>
      </c>
      <c r="C26">
        <v>1274.5</v>
      </c>
      <c r="D26" t="s">
        <v>404</v>
      </c>
      <c r="E26" t="s">
        <v>405</v>
      </c>
      <c r="G26">
        <v>1566839194</v>
      </c>
      <c r="H26">
        <f t="shared" si="0"/>
        <v>4.4841918681128665E-3</v>
      </c>
      <c r="I26">
        <f t="shared" si="1"/>
        <v>41.742029987452526</v>
      </c>
      <c r="J26">
        <f t="shared" si="2"/>
        <v>944.822</v>
      </c>
      <c r="K26">
        <f t="shared" si="3"/>
        <v>653.92265600038093</v>
      </c>
      <c r="L26">
        <f t="shared" si="4"/>
        <v>65.001405238822841</v>
      </c>
      <c r="M26">
        <f t="shared" si="5"/>
        <v>93.917464301036986</v>
      </c>
      <c r="N26">
        <f t="shared" si="6"/>
        <v>0.26312856470241491</v>
      </c>
      <c r="O26">
        <f t="shared" si="7"/>
        <v>2.2476753763552999</v>
      </c>
      <c r="P26">
        <f t="shared" si="8"/>
        <v>0.24713507995878281</v>
      </c>
      <c r="Q26">
        <f t="shared" si="9"/>
        <v>0.15581530111778047</v>
      </c>
      <c r="R26">
        <f t="shared" si="10"/>
        <v>321.42489795081923</v>
      </c>
      <c r="S26">
        <f t="shared" si="11"/>
        <v>26.513837707760022</v>
      </c>
      <c r="T26">
        <f t="shared" si="12"/>
        <v>27.000599999999999</v>
      </c>
      <c r="U26">
        <f t="shared" si="13"/>
        <v>3.5792858224616886</v>
      </c>
      <c r="V26">
        <f t="shared" si="14"/>
        <v>55.434741575704841</v>
      </c>
      <c r="W26">
        <f t="shared" si="15"/>
        <v>1.8246879572960999</v>
      </c>
      <c r="X26">
        <f t="shared" si="16"/>
        <v>3.2915963986306354</v>
      </c>
      <c r="Y26">
        <f t="shared" si="17"/>
        <v>1.7545978651655887</v>
      </c>
      <c r="Z26">
        <f t="shared" si="18"/>
        <v>-197.7528613837774</v>
      </c>
      <c r="AA26">
        <f t="shared" si="19"/>
        <v>-171.96181933649402</v>
      </c>
      <c r="AB26">
        <f t="shared" si="20"/>
        <v>-16.394315245728325</v>
      </c>
      <c r="AC26">
        <f t="shared" si="21"/>
        <v>-64.684098015180496</v>
      </c>
      <c r="AD26">
        <v>-4.1121194307249802E-2</v>
      </c>
      <c r="AE26">
        <v>4.6162143024363798E-2</v>
      </c>
      <c r="AF26">
        <v>3.4510655132701098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52688.112563213588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406</v>
      </c>
      <c r="AS26">
        <v>816.64058823529399</v>
      </c>
      <c r="AT26">
        <v>1139.75</v>
      </c>
      <c r="AU26">
        <f t="shared" si="27"/>
        <v>0.28349147774924854</v>
      </c>
      <c r="AV26">
        <v>0.5</v>
      </c>
      <c r="AW26">
        <f t="shared" si="28"/>
        <v>1681.1211004248478</v>
      </c>
      <c r="AX26">
        <f t="shared" si="29"/>
        <v>41.742029987452526</v>
      </c>
      <c r="AY26">
        <f t="shared" si="30"/>
        <v>238.29175251744149</v>
      </c>
      <c r="AZ26">
        <f t="shared" si="31"/>
        <v>0.4613204650142575</v>
      </c>
      <c r="BA26">
        <f t="shared" si="32"/>
        <v>2.5479253253331894E-2</v>
      </c>
      <c r="BB26">
        <f t="shared" si="33"/>
        <v>1.5686422461066025</v>
      </c>
      <c r="BC26" t="s">
        <v>407</v>
      </c>
      <c r="BD26">
        <v>613.96</v>
      </c>
      <c r="BE26">
        <f t="shared" si="34"/>
        <v>525.79</v>
      </c>
      <c r="BF26">
        <f t="shared" si="35"/>
        <v>0.61452178962077264</v>
      </c>
      <c r="BG26">
        <f t="shared" si="36"/>
        <v>0.77274436496445009</v>
      </c>
      <c r="BH26">
        <f t="shared" si="37"/>
        <v>0.55797591693027215</v>
      </c>
      <c r="BI26">
        <f t="shared" si="38"/>
        <v>0.75534844281060531</v>
      </c>
      <c r="BJ26">
        <v>1964</v>
      </c>
      <c r="BK26">
        <v>300</v>
      </c>
      <c r="BL26">
        <v>300</v>
      </c>
      <c r="BM26">
        <v>300</v>
      </c>
      <c r="BN26">
        <v>10190.1</v>
      </c>
      <c r="BO26">
        <v>1044.24</v>
      </c>
      <c r="BP26">
        <v>-6.7906800000000003E-3</v>
      </c>
      <c r="BQ26">
        <v>-3.2944300000000002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1999.91</v>
      </c>
      <c r="CC26">
        <f t="shared" si="40"/>
        <v>1681.1211004248478</v>
      </c>
      <c r="CD26">
        <f t="shared" si="41"/>
        <v>0.84059837713939511</v>
      </c>
      <c r="CE26">
        <f t="shared" si="42"/>
        <v>0.19119675427879032</v>
      </c>
      <c r="CF26">
        <v>6</v>
      </c>
      <c r="CG26">
        <v>0.5</v>
      </c>
      <c r="CH26" t="s">
        <v>346</v>
      </c>
      <c r="CI26">
        <v>1566839194</v>
      </c>
      <c r="CJ26">
        <v>944.822</v>
      </c>
      <c r="CK26">
        <v>999.99599999999998</v>
      </c>
      <c r="CL26">
        <v>18.3566</v>
      </c>
      <c r="CM26">
        <v>13.074400000000001</v>
      </c>
      <c r="CN26">
        <v>500.005</v>
      </c>
      <c r="CO26">
        <v>99.302300000000002</v>
      </c>
      <c r="CP26">
        <v>9.9983500000000003E-2</v>
      </c>
      <c r="CQ26">
        <v>25.581499999999998</v>
      </c>
      <c r="CR26">
        <v>27.000599999999999</v>
      </c>
      <c r="CS26">
        <v>999.9</v>
      </c>
      <c r="CT26">
        <v>0</v>
      </c>
      <c r="CU26">
        <v>0</v>
      </c>
      <c r="CV26">
        <v>9986.25</v>
      </c>
      <c r="CW26">
        <v>0</v>
      </c>
      <c r="CX26">
        <v>1035.47</v>
      </c>
      <c r="CY26">
        <v>-55.1738</v>
      </c>
      <c r="CZ26">
        <v>962.49</v>
      </c>
      <c r="DA26">
        <v>1013.24</v>
      </c>
      <c r="DB26">
        <v>5.2822199999999997</v>
      </c>
      <c r="DC26">
        <v>950.94500000000005</v>
      </c>
      <c r="DD26">
        <v>999.99599999999998</v>
      </c>
      <c r="DE26">
        <v>18.583600000000001</v>
      </c>
      <c r="DF26">
        <v>13.074400000000001</v>
      </c>
      <c r="DG26">
        <v>1.8228599999999999</v>
      </c>
      <c r="DH26">
        <v>1.2983199999999999</v>
      </c>
      <c r="DI26">
        <v>15.9842</v>
      </c>
      <c r="DJ26">
        <v>10.779400000000001</v>
      </c>
      <c r="DK26">
        <v>1999.91</v>
      </c>
      <c r="DL26">
        <v>0.98000299999999996</v>
      </c>
      <c r="DM26">
        <v>1.9996900000000001E-2</v>
      </c>
      <c r="DN26">
        <v>0</v>
      </c>
      <c r="DO26">
        <v>816.69500000000005</v>
      </c>
      <c r="DP26">
        <v>4.9992900000000002</v>
      </c>
      <c r="DQ26">
        <v>19883.7</v>
      </c>
      <c r="DR26">
        <v>17313.599999999999</v>
      </c>
      <c r="DS26">
        <v>49.125</v>
      </c>
      <c r="DT26">
        <v>50.061999999999998</v>
      </c>
      <c r="DU26">
        <v>49.75</v>
      </c>
      <c r="DV26">
        <v>49.561999999999998</v>
      </c>
      <c r="DW26">
        <v>50.75</v>
      </c>
      <c r="DX26">
        <v>1955.02</v>
      </c>
      <c r="DY26">
        <v>39.89</v>
      </c>
      <c r="DZ26">
        <v>0</v>
      </c>
      <c r="EA26">
        <v>104.200000047684</v>
      </c>
      <c r="EB26">
        <v>816.64058823529399</v>
      </c>
      <c r="EC26">
        <v>1.0637254715018201</v>
      </c>
      <c r="ED26">
        <v>-1500.2696127496799</v>
      </c>
      <c r="EE26">
        <v>19982.317647058801</v>
      </c>
      <c r="EF26">
        <v>10</v>
      </c>
      <c r="EG26">
        <v>1566839159</v>
      </c>
      <c r="EH26" t="s">
        <v>408</v>
      </c>
      <c r="EI26">
        <v>49</v>
      </c>
      <c r="EJ26">
        <v>-6.1230000000000002</v>
      </c>
      <c r="EK26">
        <v>-0.22700000000000001</v>
      </c>
      <c r="EL26">
        <v>1000</v>
      </c>
      <c r="EM26">
        <v>13</v>
      </c>
      <c r="EN26">
        <v>0.09</v>
      </c>
      <c r="EO26">
        <v>0.01</v>
      </c>
      <c r="EP26">
        <v>41.639111700661303</v>
      </c>
      <c r="EQ26">
        <v>-9.3837931982717296E-2</v>
      </c>
      <c r="ER26">
        <v>0.14616067773449501</v>
      </c>
      <c r="ES26">
        <v>1</v>
      </c>
      <c r="ET26">
        <v>0.26859250992387201</v>
      </c>
      <c r="EU26">
        <v>-1.7436818337038602E-2</v>
      </c>
      <c r="EV26">
        <v>3.3424778391223601E-3</v>
      </c>
      <c r="EW26">
        <v>1</v>
      </c>
      <c r="EX26">
        <v>2</v>
      </c>
      <c r="EY26">
        <v>2</v>
      </c>
      <c r="EZ26" t="s">
        <v>348</v>
      </c>
      <c r="FA26">
        <v>2.9329000000000001</v>
      </c>
      <c r="FB26">
        <v>2.6375299999999999</v>
      </c>
      <c r="FC26">
        <v>0.16434799999999999</v>
      </c>
      <c r="FD26">
        <v>0.17215900000000001</v>
      </c>
      <c r="FE26">
        <v>8.9826500000000004E-2</v>
      </c>
      <c r="FF26">
        <v>7.0252599999999998E-2</v>
      </c>
      <c r="FG26">
        <v>29709.1</v>
      </c>
      <c r="FH26">
        <v>25806.9</v>
      </c>
      <c r="FI26">
        <v>30923.9</v>
      </c>
      <c r="FJ26">
        <v>27335.4</v>
      </c>
      <c r="FK26">
        <v>39465.5</v>
      </c>
      <c r="FL26">
        <v>38422.6</v>
      </c>
      <c r="FM26">
        <v>43382.9</v>
      </c>
      <c r="FN26">
        <v>42194</v>
      </c>
      <c r="FO26">
        <v>1.9810700000000001</v>
      </c>
      <c r="FP26">
        <v>1.87805</v>
      </c>
      <c r="FQ26">
        <v>3.3721300000000003E-2</v>
      </c>
      <c r="FR26">
        <v>0</v>
      </c>
      <c r="FS26">
        <v>26.448899999999998</v>
      </c>
      <c r="FT26">
        <v>999.9</v>
      </c>
      <c r="FU26">
        <v>49.445</v>
      </c>
      <c r="FV26">
        <v>31.824000000000002</v>
      </c>
      <c r="FW26">
        <v>23.539100000000001</v>
      </c>
      <c r="FX26">
        <v>59.498399999999997</v>
      </c>
      <c r="FY26">
        <v>39.611400000000003</v>
      </c>
      <c r="FZ26">
        <v>1</v>
      </c>
      <c r="GA26">
        <v>0.249665</v>
      </c>
      <c r="GB26">
        <v>4.4270500000000004</v>
      </c>
      <c r="GC26">
        <v>20.3066</v>
      </c>
      <c r="GD26">
        <v>5.2393000000000001</v>
      </c>
      <c r="GE26">
        <v>12.064299999999999</v>
      </c>
      <c r="GF26">
        <v>4.9710999999999999</v>
      </c>
      <c r="GG26">
        <v>3.2900800000000001</v>
      </c>
      <c r="GH26">
        <v>460.1</v>
      </c>
      <c r="GI26">
        <v>9999</v>
      </c>
      <c r="GJ26">
        <v>9999</v>
      </c>
      <c r="GK26">
        <v>9999</v>
      </c>
      <c r="GL26">
        <v>1.8869499999999999</v>
      </c>
      <c r="GM26">
        <v>1.8829499999999999</v>
      </c>
      <c r="GN26">
        <v>1.8815299999999999</v>
      </c>
      <c r="GO26">
        <v>1.8822399999999999</v>
      </c>
      <c r="GP26">
        <v>1.8775900000000001</v>
      </c>
      <c r="GQ26">
        <v>1.8794299999999999</v>
      </c>
      <c r="GR26">
        <v>1.8788100000000001</v>
      </c>
      <c r="GS26">
        <v>1.8858900000000001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-6.1230000000000002</v>
      </c>
      <c r="HH26">
        <v>-0.22700000000000001</v>
      </c>
      <c r="HI26">
        <v>2</v>
      </c>
      <c r="HJ26">
        <v>523.53899999999999</v>
      </c>
      <c r="HK26">
        <v>516.19899999999996</v>
      </c>
      <c r="HL26">
        <v>20.309899999999999</v>
      </c>
      <c r="HM26">
        <v>30.5318</v>
      </c>
      <c r="HN26">
        <v>30.000599999999999</v>
      </c>
      <c r="HO26">
        <v>30.453399999999998</v>
      </c>
      <c r="HP26">
        <v>30.497</v>
      </c>
      <c r="HQ26">
        <v>40.662999999999997</v>
      </c>
      <c r="HR26">
        <v>48.784500000000001</v>
      </c>
      <c r="HS26">
        <v>0</v>
      </c>
      <c r="HT26">
        <v>20.294599999999999</v>
      </c>
      <c r="HU26">
        <v>1000</v>
      </c>
      <c r="HV26">
        <v>13.0587</v>
      </c>
      <c r="HW26">
        <v>100.337</v>
      </c>
      <c r="HX26">
        <v>101.636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2019-08-25T12:08:08Z</dcterms:created>
  <dcterms:modified xsi:type="dcterms:W3CDTF">2019-08-27T23:39:15Z</dcterms:modified>
</cp:coreProperties>
</file>