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50DB4B54-9997-4C76-9EC4-A97D638C948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V27" i="1" s="1"/>
  <c r="W27" i="1"/>
  <c r="O27" i="1"/>
  <c r="CE26" i="1"/>
  <c r="CD26" i="1"/>
  <c r="CC26" i="1" s="1"/>
  <c r="AW26" i="1" s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V26" i="1" s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H25" i="1" s="1"/>
  <c r="X25" i="1"/>
  <c r="W25" i="1"/>
  <c r="V25" i="1"/>
  <c r="O25" i="1"/>
  <c r="CE24" i="1"/>
  <c r="CD24" i="1"/>
  <c r="CB24" i="1"/>
  <c r="CC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BB23" i="1"/>
  <c r="AZ23" i="1"/>
  <c r="AU23" i="1"/>
  <c r="AO23" i="1"/>
  <c r="AP23" i="1" s="1"/>
  <c r="AK23" i="1"/>
  <c r="AI23" i="1"/>
  <c r="M23" i="1" s="1"/>
  <c r="X23" i="1"/>
  <c r="V23" i="1" s="1"/>
  <c r="W23" i="1"/>
  <c r="O23" i="1"/>
  <c r="CE22" i="1"/>
  <c r="CD22" i="1"/>
  <c r="CB22" i="1"/>
  <c r="CC22" i="1" s="1"/>
  <c r="BI22" i="1"/>
  <c r="BH22" i="1"/>
  <c r="BG22" i="1"/>
  <c r="BF22" i="1"/>
  <c r="BE22" i="1"/>
  <c r="BB22" i="1"/>
  <c r="AZ22" i="1"/>
  <c r="AU22" i="1"/>
  <c r="AO22" i="1"/>
  <c r="AP22" i="1" s="1"/>
  <c r="AK22" i="1"/>
  <c r="AI22" i="1" s="1"/>
  <c r="X22" i="1"/>
  <c r="W22" i="1"/>
  <c r="V22" i="1" s="1"/>
  <c r="O22" i="1"/>
  <c r="CE21" i="1"/>
  <c r="CD21" i="1"/>
  <c r="CB21" i="1"/>
  <c r="CC21" i="1" s="1"/>
  <c r="BI21" i="1"/>
  <c r="BH21" i="1"/>
  <c r="BG21" i="1"/>
  <c r="BF21" i="1"/>
  <c r="BE21" i="1"/>
  <c r="AZ21" i="1" s="1"/>
  <c r="BB21" i="1"/>
  <c r="AU21" i="1"/>
  <c r="AP21" i="1"/>
  <c r="AO21" i="1"/>
  <c r="AK21" i="1"/>
  <c r="AI21" i="1"/>
  <c r="I21" i="1" s="1"/>
  <c r="AX21" i="1" s="1"/>
  <c r="X21" i="1"/>
  <c r="W21" i="1"/>
  <c r="O21" i="1"/>
  <c r="M21" i="1"/>
  <c r="CE20" i="1"/>
  <c r="CD20" i="1"/>
  <c r="CC20" i="1"/>
  <c r="AW20" i="1" s="1"/>
  <c r="CB20" i="1"/>
  <c r="BI20" i="1"/>
  <c r="BH20" i="1"/>
  <c r="BG20" i="1"/>
  <c r="BF20" i="1"/>
  <c r="BE20" i="1"/>
  <c r="AZ20" i="1" s="1"/>
  <c r="BB20" i="1"/>
  <c r="AU20" i="1"/>
  <c r="AY20" i="1" s="1"/>
  <c r="AP20" i="1"/>
  <c r="AO20" i="1"/>
  <c r="AK20" i="1"/>
  <c r="AI20" i="1" s="1"/>
  <c r="X20" i="1"/>
  <c r="W20" i="1"/>
  <c r="O20" i="1"/>
  <c r="CE19" i="1"/>
  <c r="CD19" i="1"/>
  <c r="CC19" i="1" s="1"/>
  <c r="AW19" i="1" s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V19" i="1" s="1"/>
  <c r="W19" i="1"/>
  <c r="O19" i="1"/>
  <c r="CE18" i="1"/>
  <c r="CD18" i="1"/>
  <c r="CC18" i="1" s="1"/>
  <c r="AW18" i="1" s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H18" i="1" s="1"/>
  <c r="X18" i="1"/>
  <c r="W18" i="1"/>
  <c r="V18" i="1"/>
  <c r="O18" i="1"/>
  <c r="CE17" i="1"/>
  <c r="CD17" i="1"/>
  <c r="CB17" i="1"/>
  <c r="CC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J17" i="1" s="1"/>
  <c r="X17" i="1"/>
  <c r="W17" i="1"/>
  <c r="V17" i="1" s="1"/>
  <c r="O17" i="1"/>
  <c r="AY18" i="1" l="1"/>
  <c r="V21" i="1"/>
  <c r="AY19" i="1"/>
  <c r="I23" i="1"/>
  <c r="AX23" i="1" s="1"/>
  <c r="CC23" i="1"/>
  <c r="AJ21" i="1"/>
  <c r="CC27" i="1"/>
  <c r="AW27" i="1" s="1"/>
  <c r="AY27" i="1" s="1"/>
  <c r="CC25" i="1"/>
  <c r="R25" i="1" s="1"/>
  <c r="AY26" i="1"/>
  <c r="V20" i="1"/>
  <c r="J21" i="1"/>
  <c r="AW22" i="1"/>
  <c r="AY22" i="1" s="1"/>
  <c r="R22" i="1"/>
  <c r="AW23" i="1"/>
  <c r="AY23" i="1" s="1"/>
  <c r="R23" i="1"/>
  <c r="Z25" i="1"/>
  <c r="J20" i="1"/>
  <c r="H20" i="1"/>
  <c r="I20" i="1"/>
  <c r="AX20" i="1" s="1"/>
  <c r="BA20" i="1" s="1"/>
  <c r="AJ20" i="1"/>
  <c r="M20" i="1"/>
  <c r="R24" i="1"/>
  <c r="AW24" i="1"/>
  <c r="AY24" i="1" s="1"/>
  <c r="M26" i="1"/>
  <c r="J26" i="1"/>
  <c r="I26" i="1"/>
  <c r="AX26" i="1" s="1"/>
  <c r="BA26" i="1" s="1"/>
  <c r="H26" i="1"/>
  <c r="AJ26" i="1"/>
  <c r="J27" i="1"/>
  <c r="I27" i="1"/>
  <c r="AX27" i="1" s="1"/>
  <c r="H27" i="1"/>
  <c r="AJ27" i="1"/>
  <c r="M27" i="1"/>
  <c r="R27" i="1"/>
  <c r="M19" i="1"/>
  <c r="H19" i="1"/>
  <c r="J19" i="1"/>
  <c r="I19" i="1"/>
  <c r="AX19" i="1" s="1"/>
  <c r="BA19" i="1" s="1"/>
  <c r="AJ19" i="1"/>
  <c r="Z18" i="1"/>
  <c r="I22" i="1"/>
  <c r="AX22" i="1" s="1"/>
  <c r="BA22" i="1" s="1"/>
  <c r="H22" i="1"/>
  <c r="AJ22" i="1"/>
  <c r="M22" i="1"/>
  <c r="J22" i="1"/>
  <c r="AW25" i="1"/>
  <c r="AY25" i="1" s="1"/>
  <c r="R17" i="1"/>
  <c r="AW17" i="1"/>
  <c r="AY17" i="1" s="1"/>
  <c r="AW21" i="1"/>
  <c r="AY21" i="1" s="1"/>
  <c r="R21" i="1"/>
  <c r="I17" i="1"/>
  <c r="AX17" i="1" s="1"/>
  <c r="BA17" i="1" s="1"/>
  <c r="I18" i="1"/>
  <c r="AX18" i="1" s="1"/>
  <c r="BA18" i="1" s="1"/>
  <c r="H21" i="1"/>
  <c r="AJ23" i="1"/>
  <c r="I25" i="1"/>
  <c r="AX25" i="1" s="1"/>
  <c r="R20" i="1"/>
  <c r="M17" i="1"/>
  <c r="J18" i="1"/>
  <c r="R18" i="1"/>
  <c r="H23" i="1"/>
  <c r="M24" i="1"/>
  <c r="J25" i="1"/>
  <c r="AJ17" i="1"/>
  <c r="J23" i="1"/>
  <c r="AJ24" i="1"/>
  <c r="H17" i="1"/>
  <c r="M18" i="1"/>
  <c r="R19" i="1"/>
  <c r="H24" i="1"/>
  <c r="M25" i="1"/>
  <c r="R26" i="1"/>
  <c r="I24" i="1"/>
  <c r="AX24" i="1" s="1"/>
  <c r="AJ18" i="1"/>
  <c r="AJ25" i="1"/>
  <c r="BA27" i="1" l="1"/>
  <c r="BA23" i="1"/>
  <c r="BA24" i="1"/>
  <c r="BA25" i="1"/>
  <c r="Z24" i="1"/>
  <c r="Z21" i="1"/>
  <c r="BA21" i="1"/>
  <c r="S23" i="1"/>
  <c r="T23" i="1" s="1"/>
  <c r="P23" i="1" s="1"/>
  <c r="N23" i="1" s="1"/>
  <c r="Q23" i="1" s="1"/>
  <c r="K23" i="1" s="1"/>
  <c r="L23" i="1" s="1"/>
  <c r="S26" i="1"/>
  <c r="T26" i="1" s="1"/>
  <c r="S19" i="1"/>
  <c r="T19" i="1" s="1"/>
  <c r="Z23" i="1"/>
  <c r="Z22" i="1"/>
  <c r="Z19" i="1"/>
  <c r="Z26" i="1"/>
  <c r="P26" i="1"/>
  <c r="N26" i="1" s="1"/>
  <c r="Q26" i="1" s="1"/>
  <c r="K26" i="1" s="1"/>
  <c r="L26" i="1" s="1"/>
  <c r="S18" i="1"/>
  <c r="T18" i="1" s="1"/>
  <c r="Z17" i="1"/>
  <c r="S21" i="1"/>
  <c r="T21" i="1" s="1"/>
  <c r="P21" i="1" s="1"/>
  <c r="N21" i="1" s="1"/>
  <c r="Q21" i="1" s="1"/>
  <c r="K21" i="1" s="1"/>
  <c r="L21" i="1" s="1"/>
  <c r="S25" i="1"/>
  <c r="T25" i="1" s="1"/>
  <c r="S17" i="1"/>
  <c r="T17" i="1" s="1"/>
  <c r="S24" i="1"/>
  <c r="T24" i="1" s="1"/>
  <c r="S27" i="1"/>
  <c r="T27" i="1" s="1"/>
  <c r="Z20" i="1"/>
  <c r="S22" i="1"/>
  <c r="T22" i="1" s="1"/>
  <c r="P22" i="1" s="1"/>
  <c r="N22" i="1" s="1"/>
  <c r="Q22" i="1" s="1"/>
  <c r="K22" i="1" s="1"/>
  <c r="L22" i="1" s="1"/>
  <c r="S20" i="1"/>
  <c r="T20" i="1" s="1"/>
  <c r="P20" i="1" s="1"/>
  <c r="N20" i="1" s="1"/>
  <c r="Q20" i="1" s="1"/>
  <c r="K20" i="1" s="1"/>
  <c r="L20" i="1" s="1"/>
  <c r="Z27" i="1"/>
  <c r="AA18" i="1" l="1"/>
  <c r="U18" i="1"/>
  <c r="Y18" i="1" s="1"/>
  <c r="AB18" i="1"/>
  <c r="P18" i="1"/>
  <c r="N18" i="1" s="1"/>
  <c r="Q18" i="1" s="1"/>
  <c r="K18" i="1" s="1"/>
  <c r="L18" i="1" s="1"/>
  <c r="U17" i="1"/>
  <c r="Y17" i="1" s="1"/>
  <c r="AB17" i="1"/>
  <c r="AA17" i="1"/>
  <c r="U27" i="1"/>
  <c r="Y27" i="1" s="1"/>
  <c r="AB27" i="1"/>
  <c r="AC27" i="1" s="1"/>
  <c r="AA27" i="1"/>
  <c r="U19" i="1"/>
  <c r="Y19" i="1" s="1"/>
  <c r="AB19" i="1"/>
  <c r="AA19" i="1"/>
  <c r="U20" i="1"/>
  <c r="Y20" i="1" s="1"/>
  <c r="AB20" i="1"/>
  <c r="AA20" i="1"/>
  <c r="P19" i="1"/>
  <c r="N19" i="1" s="1"/>
  <c r="Q19" i="1" s="1"/>
  <c r="K19" i="1" s="1"/>
  <c r="L19" i="1" s="1"/>
  <c r="U26" i="1"/>
  <c r="Y26" i="1" s="1"/>
  <c r="AB26" i="1"/>
  <c r="AA26" i="1"/>
  <c r="AB22" i="1"/>
  <c r="U22" i="1"/>
  <c r="Y22" i="1" s="1"/>
  <c r="AA22" i="1"/>
  <c r="U25" i="1"/>
  <c r="Y25" i="1" s="1"/>
  <c r="AB25" i="1"/>
  <c r="AC25" i="1" s="1"/>
  <c r="AA25" i="1"/>
  <c r="P25" i="1"/>
  <c r="N25" i="1" s="1"/>
  <c r="Q25" i="1" s="1"/>
  <c r="K25" i="1" s="1"/>
  <c r="L25" i="1" s="1"/>
  <c r="P27" i="1"/>
  <c r="N27" i="1" s="1"/>
  <c r="Q27" i="1" s="1"/>
  <c r="K27" i="1" s="1"/>
  <c r="L27" i="1" s="1"/>
  <c r="U21" i="1"/>
  <c r="Y21" i="1" s="1"/>
  <c r="AB21" i="1"/>
  <c r="AA21" i="1"/>
  <c r="AA24" i="1"/>
  <c r="U24" i="1"/>
  <c r="Y24" i="1" s="1"/>
  <c r="AB24" i="1"/>
  <c r="P17" i="1"/>
  <c r="N17" i="1" s="1"/>
  <c r="Q17" i="1" s="1"/>
  <c r="K17" i="1" s="1"/>
  <c r="L17" i="1" s="1"/>
  <c r="P24" i="1"/>
  <c r="N24" i="1" s="1"/>
  <c r="Q24" i="1" s="1"/>
  <c r="K24" i="1" s="1"/>
  <c r="L24" i="1" s="1"/>
  <c r="U23" i="1"/>
  <c r="Y23" i="1" s="1"/>
  <c r="AB23" i="1"/>
  <c r="AA23" i="1"/>
  <c r="AC20" i="1" l="1"/>
  <c r="AC24" i="1"/>
  <c r="AC26" i="1"/>
  <c r="AC23" i="1"/>
  <c r="AC22" i="1"/>
  <c r="AC17" i="1"/>
  <c r="AC19" i="1"/>
  <c r="AC21" i="1"/>
  <c r="AC18" i="1"/>
</calcChain>
</file>

<file path=xl/sharedStrings.xml><?xml version="1.0" encoding="utf-8"?>
<sst xmlns="http://schemas.openxmlformats.org/spreadsheetml/2006/main" count="2668" uniqueCount="375">
  <si>
    <t>File opened</t>
  </si>
  <si>
    <t>2019-08-25 09:30:32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</si>
  <si>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</si>
  <si>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</si>
  <si>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</si>
  <si>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</si>
  <si>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</si>
  <si>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</si>
  <si>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</si>
  <si>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</si>
  <si>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</si>
  <si>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</si>
  <si>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</si>
  <si>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{"co2bspan1": "0.999962", "co2bspan2b": "0.311371", "h2obspan2a": "0.0681987", "h2obspanconc1": "12.27", "tazero": "0.0265884", "h2obspanconc2": "0", "h2oaspan2": "0", "chamberpressurezero": "2.57547", "co2bspanconc1": "2500", "oxygen": "21", "h2obspan2b": "0.0681597", "co2aspanconc2": "296.4", "co2aspan2": "-0.0312706", "h2obspan2": "0", "h2oaspanconc2": "0", "co2azero": "0.916881", "h2obzero": "1.02732", "h2oazero": "1.02473", "h2oaspanconc1": "12.27", "co2bspan2": "-0.0303373", "h2oaspan2b": "0.0667894", "co2bspan2a": "0.314381", "ssb_ref": "27856.8", "ssa_ref": "28807", "co2aspan2b": "0.308739", "co2aspan2a": "0.311586", "flowmeterzero": "1.02033", "co2aspan1": "1.00061", "co2aspanconc1": "2500", "flowbzero": "0.30202", "h2oaspan2a": "0.0665509", "co2bzero": "0.956001", "h2oaspan1": "1.00358", "h2obspan1": "0.999428", "flowazero": "0.31735", "tbzero": "0.113358", "co2bspanconc2": "296.4"}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</si>
  <si>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</si>
  <si>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</si>
  <si>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</si>
  <si>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</si>
  <si>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</si>
  <si>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</si>
  <si>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</si>
  <si>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</si>
  <si>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</si>
  <si>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09:30:32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</si>
  <si>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</si>
  <si>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</si>
  <si>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</si>
  <si>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</si>
  <si>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</si>
  <si>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</si>
  <si>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</si>
  <si>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</si>
  <si>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</si>
  <si>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</si>
  <si>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</si>
  <si>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</si>
  <si>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</si>
  <si>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</si>
  <si>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</si>
  <si>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</si>
  <si>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</si>
  <si>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</si>
  <si>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</si>
  <si>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</si>
  <si>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</si>
  <si>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</si>
  <si>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</si>
  <si>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</si>
  <si>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</si>
  <si>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</si>
  <si>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</si>
  <si>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</si>
  <si>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</si>
  <si>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</si>
  <si>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</si>
  <si>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</si>
  <si>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</si>
  <si>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</si>
  <si>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</si>
  <si>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</si>
  <si>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</si>
  <si>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</si>
  <si>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</si>
  <si>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</si>
  <si>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</si>
  <si>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</si>
  <si>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</si>
  <si>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</si>
  <si>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3.52444 79.9206 377.454 621.8 866.773 1051.97 1228.05 1312.5</t>
  </si>
  <si>
    <t>Fs_true</t>
  </si>
  <si>
    <t>0.0903443 100.836 401.418 601.27 801.849 1001.18 1201.95 1400.7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</si>
  <si>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</si>
  <si>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</si>
  <si>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</si>
  <si>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</si>
  <si>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</si>
  <si>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</si>
  <si>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</si>
  <si>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</si>
  <si>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</si>
  <si>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</si>
  <si>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</si>
  <si>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</si>
  <si>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</si>
  <si>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</si>
  <si>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</si>
  <si>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</si>
  <si>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</si>
  <si>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</si>
  <si>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</si>
  <si>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</si>
  <si>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</si>
  <si>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</si>
  <si>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</si>
  <si>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</si>
  <si>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</si>
  <si>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</si>
  <si>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</si>
  <si>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</si>
  <si>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</si>
  <si>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</si>
  <si>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</si>
  <si>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</si>
  <si>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</si>
  <si>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</si>
  <si>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</si>
  <si>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</si>
  <si>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</si>
  <si>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</si>
  <si>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</si>
  <si>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</si>
  <si>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</si>
  <si>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</si>
  <si>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</si>
  <si>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</si>
  <si>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</si>
  <si>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</si>
  <si>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</si>
  <si>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</si>
  <si>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</si>
  <si>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</si>
  <si>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</si>
  <si>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</si>
  <si>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</si>
  <si>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</si>
  <si>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</si>
  <si>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</si>
  <si>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</si>
  <si>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</si>
  <si>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</si>
  <si>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</si>
  <si>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</si>
  <si>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</si>
  <si>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</si>
  <si>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</si>
  <si>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</si>
  <si>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</si>
  <si>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</si>
  <si>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</si>
  <si>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</si>
  <si>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</si>
  <si>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</si>
  <si>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</si>
  <si>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</si>
  <si>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</si>
  <si>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</si>
  <si>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</si>
  <si>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</si>
  <si>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</si>
  <si>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</si>
  <si>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</si>
  <si>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</si>
  <si>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</si>
  <si>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</si>
  <si>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</si>
  <si>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</si>
  <si>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</si>
  <si>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</si>
  <si>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</si>
  <si>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</si>
  <si>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</si>
  <si>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</si>
  <si>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</si>
  <si>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</si>
  <si>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</si>
  <si>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</si>
  <si>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</si>
  <si>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</si>
  <si>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</si>
  <si>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</si>
  <si>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</si>
  <si>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</si>
  <si>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</si>
  <si>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</si>
  <si>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</si>
  <si>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</si>
  <si>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</si>
  <si>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</si>
  <si>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</si>
  <si>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</si>
  <si>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</si>
  <si>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</si>
  <si>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</si>
  <si>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</si>
  <si>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</si>
  <si>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</si>
  <si>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</si>
  <si>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</si>
  <si>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</si>
  <si>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</si>
  <si>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</si>
  <si>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</si>
  <si>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</si>
  <si>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</si>
  <si>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</si>
  <si>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</si>
  <si>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</si>
  <si>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</si>
  <si>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</si>
  <si>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</si>
  <si>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</si>
  <si>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</si>
  <si>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</si>
  <si>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</si>
  <si>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</si>
  <si>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</si>
  <si>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</si>
  <si>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</si>
  <si>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</si>
  <si>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</si>
  <si>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</si>
  <si>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</si>
  <si>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</si>
  <si>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</si>
  <si>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</si>
  <si>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</si>
  <si>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</si>
  <si>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</si>
  <si>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</si>
  <si>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</si>
  <si>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</si>
  <si>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</si>
  <si>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</si>
  <si>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</si>
  <si>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</si>
  <si>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</si>
  <si>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</si>
  <si>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</si>
  <si>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</si>
  <si>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</si>
  <si>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</si>
  <si>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</si>
  <si>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</si>
  <si>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</si>
  <si>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</si>
  <si>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</si>
  <si>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</si>
  <si>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</si>
  <si>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</si>
  <si>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</si>
  <si>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</si>
  <si>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</si>
  <si>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</si>
  <si>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</si>
  <si>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</si>
  <si>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</si>
  <si>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</si>
  <si>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</si>
  <si>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</si>
  <si>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</si>
  <si>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</si>
  <si>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</si>
  <si>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</si>
  <si>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</si>
  <si>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</si>
  <si>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</si>
  <si>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</si>
  <si>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</si>
  <si>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</si>
  <si>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</si>
  <si>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</si>
  <si>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</si>
  <si>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</si>
  <si>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</si>
  <si>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</si>
  <si>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</si>
  <si>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</si>
  <si>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</si>
  <si>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</si>
  <si>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</si>
  <si>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</si>
  <si>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</si>
  <si>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</si>
  <si>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</si>
  <si>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</si>
  <si>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</si>
  <si>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</si>
  <si>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</si>
  <si>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</si>
  <si>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</si>
  <si>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</si>
  <si>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</si>
  <si>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</si>
  <si>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</si>
  <si>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</si>
  <si>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</si>
  <si>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</si>
  <si>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</si>
  <si>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</si>
  <si>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</si>
  <si>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</si>
  <si>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</si>
  <si>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</si>
  <si>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</si>
  <si>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</si>
  <si>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</si>
  <si>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</si>
  <si>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</si>
  <si>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</si>
  <si>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</si>
  <si>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</si>
  <si>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</si>
  <si>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</si>
  <si>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</si>
  <si>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</si>
  <si>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</si>
  <si>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</si>
  <si>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</si>
  <si>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</si>
  <si>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</si>
  <si>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</si>
  <si>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</si>
  <si>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</si>
  <si>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</si>
  <si>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</si>
  <si>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</si>
  <si>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</si>
  <si>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</si>
  <si>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</si>
  <si>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</si>
  <si>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</si>
  <si>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</si>
  <si>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</si>
  <si>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</si>
  <si>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</si>
  <si>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</si>
  <si>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</si>
  <si>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</si>
  <si>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</si>
  <si>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</si>
  <si>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</si>
  <si>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</si>
  <si>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</si>
  <si>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</si>
  <si>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</si>
  <si>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</si>
  <si>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</si>
  <si>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</si>
  <si>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</si>
  <si>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</si>
  <si>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</si>
  <si>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</si>
  <si>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20190826 09:36:04</t>
  </si>
  <si>
    <t>09:36:04</t>
  </si>
  <si>
    <t>-</t>
  </si>
  <si>
    <t>0: Broadleaf</t>
  </si>
  <si>
    <t>--:--:--</t>
  </si>
  <si>
    <t>1/2</t>
  </si>
  <si>
    <t>5</t>
  </si>
  <si>
    <t>11111111</t>
  </si>
  <si>
    <t>oooooooo</t>
  </si>
  <si>
    <t>off</t>
  </si>
  <si>
    <t>20190826 09:38:04</t>
  </si>
  <si>
    <t>09:38:04</t>
  </si>
  <si>
    <t>20190826 09:40:05</t>
  </si>
  <si>
    <t>09:40:05</t>
  </si>
  <si>
    <t>20190826 09:42:05</t>
  </si>
  <si>
    <t>09:42:05</t>
  </si>
  <si>
    <t>20190826 09:43:12</t>
  </si>
  <si>
    <t>09:43:12</t>
  </si>
  <si>
    <t>2/2</t>
  </si>
  <si>
    <t>20190826 09:45:12</t>
  </si>
  <si>
    <t>09:45:12</t>
  </si>
  <si>
    <t>20190826 09:47:03</t>
  </si>
  <si>
    <t>09:47:03</t>
  </si>
  <si>
    <t>20190826 09:48:25</t>
  </si>
  <si>
    <t>09:48:25</t>
  </si>
  <si>
    <t>20190826 09:50:02</t>
  </si>
  <si>
    <t>09:50:02</t>
  </si>
  <si>
    <t>20190826 09:51:23</t>
  </si>
  <si>
    <t>09:51:23</t>
  </si>
  <si>
    <t>20190826 09:52:42</t>
  </si>
  <si>
    <t>09:52:42</t>
  </si>
  <si>
    <t>20190826 09:54:09</t>
  </si>
  <si>
    <t>09:54:09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</si>
</sst>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34.444169860521413</c:v>
                </c:pt>
                <c:pt idx="1">
                  <c:v>29.347249880788446</c:v>
                </c:pt>
                <c:pt idx="2">
                  <c:v>23.801177452655097</c:v>
                </c:pt>
                <c:pt idx="3">
                  <c:v>13.929636079309036</c:v>
                </c:pt>
                <c:pt idx="4">
                  <c:v>0.86766701932423496</c:v>
                </c:pt>
                <c:pt idx="5">
                  <c:v>41.241758165808157</c:v>
                </c:pt>
                <c:pt idx="6">
                  <c:v>43.192549041403275</c:v>
                </c:pt>
                <c:pt idx="7">
                  <c:v>43.815988714462001</c:v>
                </c:pt>
                <c:pt idx="8">
                  <c:v>44.097754678691111</c:v>
                </c:pt>
                <c:pt idx="9">
                  <c:v>44.195271318131759</c:v>
                </c:pt>
                <c:pt idx="10">
                  <c:v>44.512609741870484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67.140711404290045</c:v>
                </c:pt>
                <c:pt idx="1">
                  <c:v>51.829389369157198</c:v>
                </c:pt>
                <c:pt idx="2">
                  <c:v>37.890090456487791</c:v>
                </c:pt>
                <c:pt idx="3">
                  <c:v>19.694331164224064</c:v>
                </c:pt>
                <c:pt idx="4">
                  <c:v>0.92352136350542124</c:v>
                </c:pt>
                <c:pt idx="5">
                  <c:v>156.44685727131673</c:v>
                </c:pt>
                <c:pt idx="6">
                  <c:v>234.11094347090884</c:v>
                </c:pt>
                <c:pt idx="7">
                  <c:v>305.02632845856311</c:v>
                </c:pt>
                <c:pt idx="8">
                  <c:v>365.59530385083076</c:v>
                </c:pt>
                <c:pt idx="9">
                  <c:v>420.67393914872514</c:v>
                </c:pt>
                <c:pt idx="10">
                  <c:v>539.94610390206412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A-42AD-837E-474DED2A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6888"/>
        <c:axId val="415385088"/>
      </c:scatterChart>
      <c:valAx>
        <c:axId val="41537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5088"/>
        <c:crosses val="autoZero"/>
        <c:crossBetween val="midCat"/>
      </c:valAx>
      <c:valAx>
        <c:axId val="4153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7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119062</xdr:rowOff>
    </xdr:from>
    <xdr:to>
      <xdr:col>21</xdr:col>
      <xdr:colOff>323850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CF55A-A749-4F1B-97F2-B970E40FC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workbookViewId="0">
      <selection activeCell="K4" sqref="K4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340</v>
      </c>
      <c r="GJ16" t="s">
        <v>341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1566830164</v>
      </c>
      <c r="C17">
        <v>0</v>
      </c>
      <c r="D17" t="s">
        <v>342</v>
      </c>
      <c r="E17" t="s">
        <v>343</v>
      </c>
      <c r="G17">
        <v>1566830164</v>
      </c>
      <c r="H17">
        <f t="shared" ref="H17:H27" si="0">CN17*AI17*(CL17-CM17)/(100*CF17*(1000-AI17*CL17))</f>
        <v>3.118442622256354E-3</v>
      </c>
      <c r="I17">
        <f t="shared" ref="I17:I27" si="1">CN17*AI17*(CK17-CJ17*(1000-AI17*CM17)/(1000-AI17*CL17))/(100*CF17)</f>
        <v>34.444169860521413</v>
      </c>
      <c r="J17">
        <f t="shared" ref="J17:J27" si="2">CJ17 - IF(AI17&gt;1, I17*CF17*100/(AK17*CV17), 0)</f>
        <v>357.36599999999999</v>
      </c>
      <c r="K17">
        <f t="shared" ref="K17:K27" si="3">((Q17-H17/2)*J17-I17)/(Q17+H17/2)</f>
        <v>67.140711404290045</v>
      </c>
      <c r="L17">
        <f t="shared" ref="L17:L27" si="4">K17*(CO17+CP17)/1000</f>
        <v>6.6797311507520316</v>
      </c>
      <c r="M17">
        <f t="shared" ref="M17:M27" si="5">(CJ17 - IF(AI17&gt;1, I17*CF17*100/(AK17*CV17), 0))*(CO17+CP17)/1000</f>
        <v>35.553820513542</v>
      </c>
      <c r="N17">
        <f t="shared" ref="N17:N27" si="6">2/((1/P17-1/O17)+SIGN(P17)*SQRT((1/P17-1/O17)*(1/P17-1/O17) + 4*CG17/((CG17+1)*(CG17+1))*(2*1/P17*1/O17-1/O17*1/O17)))</f>
        <v>0.20176308354060157</v>
      </c>
      <c r="O17">
        <f t="shared" ref="O17:O27" si="7">AF17+AE17*CF17+AD17*CF17*CF17</f>
        <v>2.2510122176583884</v>
      </c>
      <c r="P17">
        <f t="shared" ref="P17:P27" si="8">H17*(1000-(1000*0.61365*EXP(17.502*T17/(240.97+T17))/(CO17+CP17)+CL17)/2)/(1000*0.61365*EXP(17.502*T17/(240.97+T17))/(CO17+CP17)-CL17)</f>
        <v>0.1922276548268296</v>
      </c>
      <c r="Q17">
        <f t="shared" ref="Q17:Q27" si="9">1/((CG17+1)/(N17/1.6)+1/(O17/1.37)) + CG17/((CG17+1)/(N17/1.6) + CG17/(O17/1.37))</f>
        <v>0.12096144323440895</v>
      </c>
      <c r="R17">
        <f t="shared" ref="R17:R27" si="10">(CC17*CE17)</f>
        <v>321.45474881025035</v>
      </c>
      <c r="S17">
        <f t="shared" ref="S17:S27" si="11">(CQ17+(R17+2*0.95*0.0000000567*(((CQ17+$B$7)+273)^4-(CQ17+273)^4)-44100*H17)/(1.84*29.3*O17+8*0.95*0.0000000567*(CQ17+273)^3))</f>
        <v>28.914887250374445</v>
      </c>
      <c r="T17">
        <f t="shared" ref="T17:T27" si="12">($C$7*CR17+$D$7*CS17+$E$7*S17)</f>
        <v>27.0702</v>
      </c>
      <c r="U17">
        <f t="shared" ref="U17:U27" si="13">0.61365*EXP(17.502*T17/(240.97+T17))</f>
        <v>3.5939432215521365</v>
      </c>
      <c r="V17">
        <f t="shared" ref="V17:V27" si="14">(W17/X17*100)</f>
        <v>54.853924145696787</v>
      </c>
      <c r="W17">
        <f t="shared" ref="W17:W27" si="15">CL17*(CO17+CP17)/1000</f>
        <v>2.0255567667588998</v>
      </c>
      <c r="X17">
        <f t="shared" ref="X17:X27" si="16">0.61365*EXP(17.502*CQ17/(240.97+CQ17))</f>
        <v>3.6926378528158628</v>
      </c>
      <c r="Y17">
        <f t="shared" ref="Y17:Y27" si="17">(U17-CL17*(CO17+CP17)/1000)</f>
        <v>1.5683864547932367</v>
      </c>
      <c r="Z17">
        <f t="shared" ref="Z17:Z27" si="18">(-H17*44100)</f>
        <v>-137.52331964150522</v>
      </c>
      <c r="AA17">
        <f t="shared" ref="AA17:AA27" si="19">2*29.3*O17*0.92*(CQ17-T17)</f>
        <v>56.103142624623757</v>
      </c>
      <c r="AB17">
        <f t="shared" ref="AB17:AB27" si="20">2*0.95*0.0000000567*(((CQ17+$B$7)+273)^4-(T17+273)^4)</f>
        <v>5.3950149890130437</v>
      </c>
      <c r="AC17">
        <f t="shared" ref="AC17:AC27" si="21">R17+AB17+Z17+AA17</f>
        <v>245.4295867823819</v>
      </c>
      <c r="AD17">
        <v>-4.1211003226633097E-2</v>
      </c>
      <c r="AE17">
        <v>4.6262961404065002E-2</v>
      </c>
      <c r="AF17">
        <v>3.45703056539279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52457.590092562365</v>
      </c>
      <c r="AL17" t="s">
        <v>344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7" si="27">1-AS17/AT17</f>
        <v>#DIV/0!</v>
      </c>
      <c r="AV17">
        <v>0.5</v>
      </c>
      <c r="AW17">
        <f t="shared" ref="AW17:AW27" si="28">CC17</f>
        <v>1681.272900185573</v>
      </c>
      <c r="AX17">
        <f t="shared" ref="AX17:AX27" si="29">I17</f>
        <v>34.444169860521413</v>
      </c>
      <c r="AY17" t="e">
        <f t="shared" ref="AY17:AY27" si="30">AU17*AV17*AW17</f>
        <v>#DIV/0!</v>
      </c>
      <c r="AZ17" t="e">
        <f t="shared" ref="AZ17:AZ27" si="31">BE17/AT17</f>
        <v>#DIV/0!</v>
      </c>
      <c r="BA17">
        <f t="shared" ref="BA17:BA27" si="32">(AX17-AQ17)/AW17</f>
        <v>2.0486959527343588E-2</v>
      </c>
      <c r="BB17" t="e">
        <f t="shared" ref="BB17:BB27" si="33">(AN17-AT17)/AT17</f>
        <v>#DIV/0!</v>
      </c>
      <c r="BC17" t="s">
        <v>344</v>
      </c>
      <c r="BD17">
        <v>0</v>
      </c>
      <c r="BE17">
        <f t="shared" ref="BE17:BE27" si="34">AT17-BD17</f>
        <v>0</v>
      </c>
      <c r="BF17" t="e">
        <f t="shared" ref="BF17:BF27" si="35">(AT17-AS17)/(AT17-BD17)</f>
        <v>#DIV/0!</v>
      </c>
      <c r="BG17" t="e">
        <f t="shared" ref="BG17:BG27" si="36">(AN17-AT17)/(AN17-BD17)</f>
        <v>#DIV/0!</v>
      </c>
      <c r="BH17" t="e">
        <f t="shared" ref="BH17:BH27" si="37">(AT17-AS17)/(AT17-AM17)</f>
        <v>#DIV/0!</v>
      </c>
      <c r="BI17" t="e">
        <f t="shared" ref="BI17:BI27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7" si="39">$B$11*CW17+$C$11*CX17+$F$11*DK17</f>
        <v>2000.09</v>
      </c>
      <c r="CC17">
        <f t="shared" ref="CC17:CC27" si="40">CB17*CD17</f>
        <v>1681.272900185573</v>
      </c>
      <c r="CD17">
        <f t="shared" ref="CD17:CD27" si="41">($B$11*$D$9+$C$11*$D$9+$F$11*((DX17+DP17)/MAX(DX17+DP17+DY17, 0.1)*$I$9+DY17/MAX(DX17+DP17+DY17, 0.1)*$J$9))/($B$11+$C$11+$F$11)</f>
        <v>0.84059862315474454</v>
      </c>
      <c r="CE17">
        <f t="shared" ref="CE17:CE27" si="42">($B$11*$K$9+$C$11*$K$9+$F$11*((DX17+DP17)/MAX(DX17+DP17+DY17, 0.1)*$P$9+DY17/MAX(DX17+DP17+DY17, 0.1)*$Q$9))/($B$11+$C$11+$F$11)</f>
        <v>0.19119724630948925</v>
      </c>
      <c r="CF17">
        <v>6</v>
      </c>
      <c r="CG17">
        <v>0.5</v>
      </c>
      <c r="CH17" t="s">
        <v>345</v>
      </c>
      <c r="CI17">
        <v>1566830164</v>
      </c>
      <c r="CJ17">
        <v>357.36599999999999</v>
      </c>
      <c r="CK17">
        <v>400.03</v>
      </c>
      <c r="CL17">
        <v>20.3597</v>
      </c>
      <c r="CM17">
        <v>16.694299999999998</v>
      </c>
      <c r="CN17">
        <v>500.07400000000001</v>
      </c>
      <c r="CO17">
        <v>99.388499999999993</v>
      </c>
      <c r="CP17">
        <v>0.100037</v>
      </c>
      <c r="CQ17">
        <v>27.532499999999999</v>
      </c>
      <c r="CR17">
        <v>27.0702</v>
      </c>
      <c r="CS17">
        <v>999.9</v>
      </c>
      <c r="CT17">
        <v>0</v>
      </c>
      <c r="CU17">
        <v>0</v>
      </c>
      <c r="CV17">
        <v>9999.3799999999992</v>
      </c>
      <c r="CW17">
        <v>0</v>
      </c>
      <c r="CX17">
        <v>546.43899999999996</v>
      </c>
      <c r="CY17">
        <v>-42.664700000000003</v>
      </c>
      <c r="CZ17">
        <v>364.79300000000001</v>
      </c>
      <c r="DA17">
        <v>406.822</v>
      </c>
      <c r="DB17">
        <v>3.6653799999999999</v>
      </c>
      <c r="DC17">
        <v>357.36599999999999</v>
      </c>
      <c r="DD17">
        <v>400.03</v>
      </c>
      <c r="DE17">
        <v>20.3597</v>
      </c>
      <c r="DF17">
        <v>16.694299999999998</v>
      </c>
      <c r="DG17">
        <v>2.02352</v>
      </c>
      <c r="DH17">
        <v>1.65923</v>
      </c>
      <c r="DI17">
        <v>17.6296</v>
      </c>
      <c r="DJ17">
        <v>14.520099999999999</v>
      </c>
      <c r="DK17">
        <v>2000.09</v>
      </c>
      <c r="DL17">
        <v>0.97999599999999998</v>
      </c>
      <c r="DM17">
        <v>2.0003799999999999E-2</v>
      </c>
      <c r="DN17">
        <v>0</v>
      </c>
      <c r="DO17">
        <v>994.92499999999995</v>
      </c>
      <c r="DP17">
        <v>4.9996900000000002</v>
      </c>
      <c r="DQ17">
        <v>21449.200000000001</v>
      </c>
      <c r="DR17">
        <v>16113</v>
      </c>
      <c r="DS17">
        <v>42.75</v>
      </c>
      <c r="DT17">
        <v>42.625</v>
      </c>
      <c r="DU17">
        <v>43</v>
      </c>
      <c r="DV17">
        <v>42.061999999999998</v>
      </c>
      <c r="DW17">
        <v>44.061999999999998</v>
      </c>
      <c r="DX17">
        <v>1955.18</v>
      </c>
      <c r="DY17">
        <v>39.909999999999997</v>
      </c>
      <c r="DZ17">
        <v>0</v>
      </c>
      <c r="EA17">
        <v>1566830159.2</v>
      </c>
      <c r="EB17">
        <v>1002.85576470588</v>
      </c>
      <c r="EC17">
        <v>-97.317156704749706</v>
      </c>
      <c r="ED17">
        <v>-2103.6029377028899</v>
      </c>
      <c r="EE17">
        <v>21618.394117647102</v>
      </c>
      <c r="EF17">
        <v>10</v>
      </c>
      <c r="EG17">
        <v>0</v>
      </c>
      <c r="EH17" t="s">
        <v>346</v>
      </c>
      <c r="EI17">
        <v>0</v>
      </c>
      <c r="EJ17">
        <v>1.7589999999999999</v>
      </c>
      <c r="EK17">
        <v>0.26100000000000001</v>
      </c>
      <c r="EL17">
        <v>0</v>
      </c>
      <c r="EM17">
        <v>0</v>
      </c>
      <c r="EN17">
        <v>0</v>
      </c>
      <c r="EO17">
        <v>0</v>
      </c>
      <c r="EP17">
        <v>34.684982125896902</v>
      </c>
      <c r="EQ17">
        <v>-1.5071843448392299</v>
      </c>
      <c r="ER17">
        <v>0.16415385393113999</v>
      </c>
      <c r="ES17">
        <v>0</v>
      </c>
      <c r="ET17">
        <v>0.206781206964435</v>
      </c>
      <c r="EU17">
        <v>-2.14886802634595E-2</v>
      </c>
      <c r="EV17">
        <v>2.3486264261931501E-3</v>
      </c>
      <c r="EW17">
        <v>1</v>
      </c>
      <c r="EX17">
        <v>1</v>
      </c>
      <c r="EY17">
        <v>2</v>
      </c>
      <c r="EZ17" t="s">
        <v>347</v>
      </c>
      <c r="FA17">
        <v>2.9533200000000002</v>
      </c>
      <c r="FB17">
        <v>2.7239499999999999</v>
      </c>
      <c r="FC17">
        <v>9.00894E-2</v>
      </c>
      <c r="FD17">
        <v>9.9842600000000004E-2</v>
      </c>
      <c r="FE17">
        <v>9.9864700000000001E-2</v>
      </c>
      <c r="FF17">
        <v>8.8303800000000002E-2</v>
      </c>
      <c r="FG17">
        <v>24416.400000000001</v>
      </c>
      <c r="FH17">
        <v>22017.3</v>
      </c>
      <c r="FI17">
        <v>24715.8</v>
      </c>
      <c r="FJ17">
        <v>23474.400000000001</v>
      </c>
      <c r="FK17">
        <v>30239.3</v>
      </c>
      <c r="FL17">
        <v>29791.200000000001</v>
      </c>
      <c r="FM17">
        <v>34472.199999999997</v>
      </c>
      <c r="FN17">
        <v>33601.5</v>
      </c>
      <c r="FO17">
        <v>2.03165</v>
      </c>
      <c r="FP17">
        <v>2.1047500000000001</v>
      </c>
      <c r="FQ17">
        <v>0.19986200000000001</v>
      </c>
      <c r="FR17">
        <v>0</v>
      </c>
      <c r="FS17">
        <v>23.793199999999999</v>
      </c>
      <c r="FT17">
        <v>999.9</v>
      </c>
      <c r="FU17">
        <v>74.387</v>
      </c>
      <c r="FV17">
        <v>25.831</v>
      </c>
      <c r="FW17">
        <v>25.003299999999999</v>
      </c>
      <c r="FX17">
        <v>59.97</v>
      </c>
      <c r="FY17">
        <v>40.244399999999999</v>
      </c>
      <c r="FZ17">
        <v>1</v>
      </c>
      <c r="GA17">
        <v>-0.115744</v>
      </c>
      <c r="GB17">
        <v>-0.83820300000000003</v>
      </c>
      <c r="GC17">
        <v>20.398399999999999</v>
      </c>
      <c r="GD17">
        <v>5.24559</v>
      </c>
      <c r="GE17">
        <v>12.023300000000001</v>
      </c>
      <c r="GF17">
        <v>4.9577999999999998</v>
      </c>
      <c r="GG17">
        <v>3.3050000000000002</v>
      </c>
      <c r="GH17">
        <v>9999</v>
      </c>
      <c r="GI17">
        <v>9999</v>
      </c>
      <c r="GJ17">
        <v>466.8</v>
      </c>
      <c r="GK17">
        <v>9999</v>
      </c>
      <c r="GL17">
        <v>1.8685799999999999</v>
      </c>
      <c r="GM17">
        <v>1.8731500000000001</v>
      </c>
      <c r="GN17">
        <v>1.87602</v>
      </c>
      <c r="GO17">
        <v>1.87826</v>
      </c>
      <c r="GP17">
        <v>1.8707199999999999</v>
      </c>
      <c r="GQ17">
        <v>1.8725499999999999</v>
      </c>
      <c r="GR17">
        <v>1.8692299999999999</v>
      </c>
      <c r="GS17">
        <v>1.8736299999999999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1.7589999999999999</v>
      </c>
      <c r="HH17">
        <v>0.26100000000000001</v>
      </c>
      <c r="HI17">
        <v>2</v>
      </c>
      <c r="HJ17">
        <v>506.041</v>
      </c>
      <c r="HK17">
        <v>547.82799999999997</v>
      </c>
      <c r="HL17">
        <v>26.747800000000002</v>
      </c>
      <c r="HM17">
        <v>25.739799999999999</v>
      </c>
      <c r="HN17">
        <v>30</v>
      </c>
      <c r="HO17">
        <v>25.840800000000002</v>
      </c>
      <c r="HP17">
        <v>25.855899999999998</v>
      </c>
      <c r="HQ17">
        <v>20.685199999999998</v>
      </c>
      <c r="HR17">
        <v>37.191699999999997</v>
      </c>
      <c r="HS17">
        <v>87.785399999999996</v>
      </c>
      <c r="HT17">
        <v>26.718599999999999</v>
      </c>
      <c r="HU17">
        <v>400</v>
      </c>
      <c r="HV17">
        <v>16.783100000000001</v>
      </c>
      <c r="HW17">
        <v>102.732</v>
      </c>
      <c r="HX17">
        <v>102.44499999999999</v>
      </c>
    </row>
    <row r="18" spans="1:232" x14ac:dyDescent="0.25">
      <c r="A18">
        <v>2</v>
      </c>
      <c r="B18">
        <v>1566830284.5</v>
      </c>
      <c r="C18">
        <v>120.5</v>
      </c>
      <c r="D18" t="s">
        <v>352</v>
      </c>
      <c r="E18" t="s">
        <v>353</v>
      </c>
      <c r="G18">
        <v>1566830284.5</v>
      </c>
      <c r="H18">
        <f t="shared" si="0"/>
        <v>3.5896512956321231E-3</v>
      </c>
      <c r="I18">
        <f t="shared" si="1"/>
        <v>29.347249880788446</v>
      </c>
      <c r="J18">
        <f t="shared" si="2"/>
        <v>263.66399999999999</v>
      </c>
      <c r="K18">
        <f t="shared" si="3"/>
        <v>51.829389369157198</v>
      </c>
      <c r="L18">
        <f t="shared" si="4"/>
        <v>5.1565694859858775</v>
      </c>
      <c r="M18">
        <f t="shared" si="5"/>
        <v>26.2322545856976</v>
      </c>
      <c r="N18">
        <f t="shared" si="6"/>
        <v>0.23719464967535839</v>
      </c>
      <c r="O18">
        <f t="shared" si="7"/>
        <v>2.2561199753338403</v>
      </c>
      <c r="P18">
        <f t="shared" si="8"/>
        <v>0.22416039982540203</v>
      </c>
      <c r="Q18">
        <f t="shared" si="9"/>
        <v>0.14121160568927948</v>
      </c>
      <c r="R18">
        <f t="shared" si="10"/>
        <v>321.4589750704103</v>
      </c>
      <c r="S18">
        <f t="shared" si="11"/>
        <v>28.510070229449138</v>
      </c>
      <c r="T18">
        <f t="shared" si="12"/>
        <v>26.965900000000001</v>
      </c>
      <c r="U18">
        <f t="shared" si="13"/>
        <v>3.5719976955578714</v>
      </c>
      <c r="V18">
        <f t="shared" si="14"/>
        <v>55.596538025456852</v>
      </c>
      <c r="W18">
        <f t="shared" si="15"/>
        <v>2.02357194182528</v>
      </c>
      <c r="X18">
        <f t="shared" si="16"/>
        <v>3.6397445123268568</v>
      </c>
      <c r="Y18">
        <f t="shared" si="17"/>
        <v>1.5484257537325914</v>
      </c>
      <c r="Z18">
        <f t="shared" si="18"/>
        <v>-158.30362213737664</v>
      </c>
      <c r="AA18">
        <f t="shared" si="19"/>
        <v>38.946547223285386</v>
      </c>
      <c r="AB18">
        <f t="shared" si="20"/>
        <v>3.7301729007270317</v>
      </c>
      <c r="AC18">
        <f t="shared" si="21"/>
        <v>205.8320730570461</v>
      </c>
      <c r="AD18">
        <v>-4.1348708987322701E-2</v>
      </c>
      <c r="AE18">
        <v>4.64175481841263E-2</v>
      </c>
      <c r="AF18">
        <v>3.4661682097726998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52668.878375150351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1681.2978001855236</v>
      </c>
      <c r="AX18">
        <f t="shared" si="29"/>
        <v>29.347249880788446</v>
      </c>
      <c r="AY18" t="e">
        <f t="shared" si="30"/>
        <v>#DIV/0!</v>
      </c>
      <c r="AZ18" t="e">
        <f t="shared" si="31"/>
        <v>#DIV/0!</v>
      </c>
      <c r="BA18">
        <f t="shared" si="32"/>
        <v>1.7455117039676202E-2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2000.12</v>
      </c>
      <c r="CC18">
        <f t="shared" si="40"/>
        <v>1681.2978001855236</v>
      </c>
      <c r="CD18">
        <f t="shared" si="41"/>
        <v>0.84059846418491069</v>
      </c>
      <c r="CE18">
        <f t="shared" si="42"/>
        <v>0.19119692836982169</v>
      </c>
      <c r="CF18">
        <v>6</v>
      </c>
      <c r="CG18">
        <v>0.5</v>
      </c>
      <c r="CH18" t="s">
        <v>345</v>
      </c>
      <c r="CI18">
        <v>1566830284.5</v>
      </c>
      <c r="CJ18">
        <v>263.66399999999999</v>
      </c>
      <c r="CK18">
        <v>300.01499999999999</v>
      </c>
      <c r="CL18">
        <v>20.339200000000002</v>
      </c>
      <c r="CM18">
        <v>16.119399999999999</v>
      </c>
      <c r="CN18">
        <v>500.02</v>
      </c>
      <c r="CO18">
        <v>99.391400000000004</v>
      </c>
      <c r="CP18">
        <v>9.9825899999999995E-2</v>
      </c>
      <c r="CQ18">
        <v>27.286100000000001</v>
      </c>
      <c r="CR18">
        <v>26.965900000000001</v>
      </c>
      <c r="CS18">
        <v>999.9</v>
      </c>
      <c r="CT18">
        <v>0</v>
      </c>
      <c r="CU18">
        <v>0</v>
      </c>
      <c r="CV18">
        <v>10032.5</v>
      </c>
      <c r="CW18">
        <v>0</v>
      </c>
      <c r="CX18">
        <v>522.28099999999995</v>
      </c>
      <c r="CY18">
        <v>-36.351500000000001</v>
      </c>
      <c r="CZ18">
        <v>269.13799999999998</v>
      </c>
      <c r="DA18">
        <v>304.93099999999998</v>
      </c>
      <c r="DB18">
        <v>4.21976</v>
      </c>
      <c r="DC18">
        <v>263.66399999999999</v>
      </c>
      <c r="DD18">
        <v>300.01499999999999</v>
      </c>
      <c r="DE18">
        <v>20.339200000000002</v>
      </c>
      <c r="DF18">
        <v>16.119399999999999</v>
      </c>
      <c r="DG18">
        <v>2.0215399999999999</v>
      </c>
      <c r="DH18">
        <v>1.6021300000000001</v>
      </c>
      <c r="DI18">
        <v>17.614100000000001</v>
      </c>
      <c r="DJ18">
        <v>13.9793</v>
      </c>
      <c r="DK18">
        <v>2000.12</v>
      </c>
      <c r="DL18">
        <v>0.97999899999999995</v>
      </c>
      <c r="DM18">
        <v>2.0000899999999999E-2</v>
      </c>
      <c r="DN18">
        <v>0</v>
      </c>
      <c r="DO18">
        <v>850.76300000000003</v>
      </c>
      <c r="DP18">
        <v>4.9996900000000002</v>
      </c>
      <c r="DQ18">
        <v>18761.2</v>
      </c>
      <c r="DR18">
        <v>16113.3</v>
      </c>
      <c r="DS18">
        <v>42.875</v>
      </c>
      <c r="DT18">
        <v>42.811999999999998</v>
      </c>
      <c r="DU18">
        <v>43.061999999999998</v>
      </c>
      <c r="DV18">
        <v>42.186999999999998</v>
      </c>
      <c r="DW18">
        <v>44.125</v>
      </c>
      <c r="DX18">
        <v>1955.22</v>
      </c>
      <c r="DY18">
        <v>39.9</v>
      </c>
      <c r="DZ18">
        <v>0</v>
      </c>
      <c r="EA18">
        <v>1566830279.8</v>
      </c>
      <c r="EB18">
        <v>852.14535294117604</v>
      </c>
      <c r="EC18">
        <v>-24.0796569228443</v>
      </c>
      <c r="ED18">
        <v>-612.25491009157702</v>
      </c>
      <c r="EE18">
        <v>18735.7294117647</v>
      </c>
      <c r="EF18">
        <v>10</v>
      </c>
      <c r="EG18">
        <v>0</v>
      </c>
      <c r="EH18" t="s">
        <v>346</v>
      </c>
      <c r="EI18">
        <v>0</v>
      </c>
      <c r="EJ18">
        <v>1.7589999999999999</v>
      </c>
      <c r="EK18">
        <v>0.26100000000000001</v>
      </c>
      <c r="EL18">
        <v>0</v>
      </c>
      <c r="EM18">
        <v>0</v>
      </c>
      <c r="EN18">
        <v>0</v>
      </c>
      <c r="EO18">
        <v>0</v>
      </c>
      <c r="EP18">
        <v>28.736004313771801</v>
      </c>
      <c r="EQ18">
        <v>3.4610996143920101</v>
      </c>
      <c r="ER18">
        <v>0.36745292095802901</v>
      </c>
      <c r="ES18">
        <v>0</v>
      </c>
      <c r="ET18">
        <v>0.231558348684686</v>
      </c>
      <c r="EU18">
        <v>3.21508230287956E-2</v>
      </c>
      <c r="EV18">
        <v>3.4688727172900698E-3</v>
      </c>
      <c r="EW18">
        <v>1</v>
      </c>
      <c r="EX18">
        <v>1</v>
      </c>
      <c r="EY18">
        <v>2</v>
      </c>
      <c r="EZ18" t="s">
        <v>347</v>
      </c>
      <c r="FA18">
        <v>2.9531900000000002</v>
      </c>
      <c r="FB18">
        <v>2.7240199999999999</v>
      </c>
      <c r="FC18">
        <v>7.0301799999999998E-2</v>
      </c>
      <c r="FD18">
        <v>7.9508999999999996E-2</v>
      </c>
      <c r="FE18">
        <v>9.9801200000000007E-2</v>
      </c>
      <c r="FF18">
        <v>8.6103399999999997E-2</v>
      </c>
      <c r="FG18">
        <v>24948.3</v>
      </c>
      <c r="FH18">
        <v>22515.1</v>
      </c>
      <c r="FI18">
        <v>24716.7</v>
      </c>
      <c r="FJ18">
        <v>23474.799999999999</v>
      </c>
      <c r="FK18">
        <v>30242.3</v>
      </c>
      <c r="FL18">
        <v>29863.7</v>
      </c>
      <c r="FM18">
        <v>34473.300000000003</v>
      </c>
      <c r="FN18">
        <v>33602.199999999997</v>
      </c>
      <c r="FO18">
        <v>2.0330300000000001</v>
      </c>
      <c r="FP18">
        <v>2.1018699999999999</v>
      </c>
      <c r="FQ18">
        <v>0.183754</v>
      </c>
      <c r="FR18">
        <v>0</v>
      </c>
      <c r="FS18">
        <v>23.953099999999999</v>
      </c>
      <c r="FT18">
        <v>999.9</v>
      </c>
      <c r="FU18">
        <v>73.311999999999998</v>
      </c>
      <c r="FV18">
        <v>25.920999999999999</v>
      </c>
      <c r="FW18">
        <v>24.772099999999998</v>
      </c>
      <c r="FX18">
        <v>59.64</v>
      </c>
      <c r="FY18">
        <v>40.288499999999999</v>
      </c>
      <c r="FZ18">
        <v>1</v>
      </c>
      <c r="GA18">
        <v>-0.11686000000000001</v>
      </c>
      <c r="GB18">
        <v>-1.1116200000000001</v>
      </c>
      <c r="GC18">
        <v>20.396899999999999</v>
      </c>
      <c r="GD18">
        <v>5.2467899999999998</v>
      </c>
      <c r="GE18">
        <v>12.0266</v>
      </c>
      <c r="GF18">
        <v>4.9577</v>
      </c>
      <c r="GG18">
        <v>3.3050000000000002</v>
      </c>
      <c r="GH18">
        <v>9999</v>
      </c>
      <c r="GI18">
        <v>9999</v>
      </c>
      <c r="GJ18">
        <v>466.8</v>
      </c>
      <c r="GK18">
        <v>9999</v>
      </c>
      <c r="GL18">
        <v>1.86859</v>
      </c>
      <c r="GM18">
        <v>1.8731599999999999</v>
      </c>
      <c r="GN18">
        <v>1.87602</v>
      </c>
      <c r="GO18">
        <v>1.8782700000000001</v>
      </c>
      <c r="GP18">
        <v>1.8707100000000001</v>
      </c>
      <c r="GQ18">
        <v>1.87253</v>
      </c>
      <c r="GR18">
        <v>1.8692500000000001</v>
      </c>
      <c r="GS18">
        <v>1.8736299999999999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1.7589999999999999</v>
      </c>
      <c r="HH18">
        <v>0.26100000000000001</v>
      </c>
      <c r="HI18">
        <v>2</v>
      </c>
      <c r="HJ18">
        <v>506.68599999999998</v>
      </c>
      <c r="HK18">
        <v>545.56200000000001</v>
      </c>
      <c r="HL18">
        <v>26.604600000000001</v>
      </c>
      <c r="HM18">
        <v>25.729600000000001</v>
      </c>
      <c r="HN18">
        <v>30.0001</v>
      </c>
      <c r="HO18">
        <v>25.8169</v>
      </c>
      <c r="HP18">
        <v>25.832100000000001</v>
      </c>
      <c r="HQ18">
        <v>16.4528</v>
      </c>
      <c r="HR18">
        <v>39.273699999999998</v>
      </c>
      <c r="HS18">
        <v>82.837599999999995</v>
      </c>
      <c r="HT18">
        <v>26.6082</v>
      </c>
      <c r="HU18">
        <v>300</v>
      </c>
      <c r="HV18">
        <v>16.038900000000002</v>
      </c>
      <c r="HW18">
        <v>102.735</v>
      </c>
      <c r="HX18">
        <v>102.447</v>
      </c>
    </row>
    <row r="19" spans="1:232" x14ac:dyDescent="0.25">
      <c r="A19">
        <v>3</v>
      </c>
      <c r="B19">
        <v>1566830405</v>
      </c>
      <c r="C19">
        <v>241</v>
      </c>
      <c r="D19" t="s">
        <v>354</v>
      </c>
      <c r="E19" t="s">
        <v>355</v>
      </c>
      <c r="G19">
        <v>1566830405</v>
      </c>
      <c r="H19">
        <f t="shared" si="0"/>
        <v>4.6339755534076507E-3</v>
      </c>
      <c r="I19">
        <f t="shared" si="1"/>
        <v>23.801177452655097</v>
      </c>
      <c r="J19">
        <f t="shared" si="2"/>
        <v>170.48</v>
      </c>
      <c r="K19">
        <f t="shared" si="3"/>
        <v>37.890090456487791</v>
      </c>
      <c r="L19">
        <f t="shared" si="4"/>
        <v>3.7698864095665652</v>
      </c>
      <c r="M19">
        <f t="shared" si="5"/>
        <v>16.961960960239999</v>
      </c>
      <c r="N19">
        <f t="shared" si="6"/>
        <v>0.31229886039342103</v>
      </c>
      <c r="O19">
        <f t="shared" si="7"/>
        <v>2.2492951684729743</v>
      </c>
      <c r="P19">
        <f t="shared" si="8"/>
        <v>0.29005547124502185</v>
      </c>
      <c r="Q19">
        <f t="shared" si="9"/>
        <v>0.18315095386126762</v>
      </c>
      <c r="R19">
        <f t="shared" si="10"/>
        <v>321.4483648389259</v>
      </c>
      <c r="S19">
        <f t="shared" si="11"/>
        <v>28.288831286598874</v>
      </c>
      <c r="T19">
        <f t="shared" si="12"/>
        <v>26.948799999999999</v>
      </c>
      <c r="U19">
        <f t="shared" si="13"/>
        <v>3.5684109075987642</v>
      </c>
      <c r="V19">
        <f t="shared" si="14"/>
        <v>55.199354472037655</v>
      </c>
      <c r="W19">
        <f t="shared" si="15"/>
        <v>2.0235257262627</v>
      </c>
      <c r="X19">
        <f t="shared" si="16"/>
        <v>3.6658503448400972</v>
      </c>
      <c r="Y19">
        <f t="shared" si="17"/>
        <v>1.5448851813360642</v>
      </c>
      <c r="Z19">
        <f t="shared" si="18"/>
        <v>-204.35832190527739</v>
      </c>
      <c r="AA19">
        <f t="shared" si="19"/>
        <v>55.696555715663301</v>
      </c>
      <c r="AB19">
        <f t="shared" si="20"/>
        <v>5.3534269763247728</v>
      </c>
      <c r="AC19">
        <f t="shared" si="21"/>
        <v>178.14002562563658</v>
      </c>
      <c r="AD19">
        <v>-4.11647749287136E-2</v>
      </c>
      <c r="AE19">
        <v>4.6211066089829E-2</v>
      </c>
      <c r="AF19">
        <v>3.4539606693676901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52422.9817228803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1681.2393001855769</v>
      </c>
      <c r="AX19">
        <f t="shared" si="29"/>
        <v>23.801177452655097</v>
      </c>
      <c r="AY19" t="e">
        <f t="shared" si="30"/>
        <v>#DIV/0!</v>
      </c>
      <c r="AZ19" t="e">
        <f t="shared" si="31"/>
        <v>#DIV/0!</v>
      </c>
      <c r="BA19">
        <f t="shared" si="32"/>
        <v>1.4156924270107117E-2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2000.05</v>
      </c>
      <c r="CC19">
        <f t="shared" si="40"/>
        <v>1681.2393001855769</v>
      </c>
      <c r="CD19">
        <f t="shared" si="41"/>
        <v>0.84059863512691024</v>
      </c>
      <c r="CE19">
        <f t="shared" si="42"/>
        <v>0.19119727025382055</v>
      </c>
      <c r="CF19">
        <v>6</v>
      </c>
      <c r="CG19">
        <v>0.5</v>
      </c>
      <c r="CH19" t="s">
        <v>345</v>
      </c>
      <c r="CI19">
        <v>1566830405</v>
      </c>
      <c r="CJ19">
        <v>170.48</v>
      </c>
      <c r="CK19">
        <v>199.989</v>
      </c>
      <c r="CL19">
        <v>20.337900000000001</v>
      </c>
      <c r="CM19">
        <v>14.8903</v>
      </c>
      <c r="CN19">
        <v>500.00700000000001</v>
      </c>
      <c r="CO19">
        <v>99.395099999999999</v>
      </c>
      <c r="CP19">
        <v>0.100213</v>
      </c>
      <c r="CQ19">
        <v>27.408100000000001</v>
      </c>
      <c r="CR19">
        <v>26.948799999999999</v>
      </c>
      <c r="CS19">
        <v>999.9</v>
      </c>
      <c r="CT19">
        <v>0</v>
      </c>
      <c r="CU19">
        <v>0</v>
      </c>
      <c r="CV19">
        <v>9987.5</v>
      </c>
      <c r="CW19">
        <v>0</v>
      </c>
      <c r="CX19">
        <v>574.56200000000001</v>
      </c>
      <c r="CY19">
        <v>-29.509399999999999</v>
      </c>
      <c r="CZ19">
        <v>174.01900000000001</v>
      </c>
      <c r="DA19">
        <v>203.012</v>
      </c>
      <c r="DB19">
        <v>5.4476399999999998</v>
      </c>
      <c r="DC19">
        <v>170.48</v>
      </c>
      <c r="DD19">
        <v>199.989</v>
      </c>
      <c r="DE19">
        <v>20.337900000000001</v>
      </c>
      <c r="DF19">
        <v>14.8903</v>
      </c>
      <c r="DG19">
        <v>2.02149</v>
      </c>
      <c r="DH19">
        <v>1.4800199999999999</v>
      </c>
      <c r="DI19">
        <v>17.613700000000001</v>
      </c>
      <c r="DJ19">
        <v>12.763299999999999</v>
      </c>
      <c r="DK19">
        <v>2000.05</v>
      </c>
      <c r="DL19">
        <v>0.97999599999999998</v>
      </c>
      <c r="DM19">
        <v>2.0003799999999999E-2</v>
      </c>
      <c r="DN19">
        <v>0</v>
      </c>
      <c r="DO19">
        <v>812.57</v>
      </c>
      <c r="DP19">
        <v>4.9996900000000002</v>
      </c>
      <c r="DQ19">
        <v>17880.900000000001</v>
      </c>
      <c r="DR19">
        <v>16112.6</v>
      </c>
      <c r="DS19">
        <v>43</v>
      </c>
      <c r="DT19">
        <v>43</v>
      </c>
      <c r="DU19">
        <v>43.25</v>
      </c>
      <c r="DV19">
        <v>42.375</v>
      </c>
      <c r="DW19">
        <v>44.311999999999998</v>
      </c>
      <c r="DX19">
        <v>1955.14</v>
      </c>
      <c r="DY19">
        <v>39.909999999999997</v>
      </c>
      <c r="DZ19">
        <v>0</v>
      </c>
      <c r="EA19">
        <v>1566830400.4000001</v>
      </c>
      <c r="EB19">
        <v>813.31176470588196</v>
      </c>
      <c r="EC19">
        <v>-8.9149509161331899</v>
      </c>
      <c r="ED19">
        <v>-519.73039250420902</v>
      </c>
      <c r="EE19">
        <v>17949.3823529412</v>
      </c>
      <c r="EF19">
        <v>10</v>
      </c>
      <c r="EG19">
        <v>0</v>
      </c>
      <c r="EH19" t="s">
        <v>346</v>
      </c>
      <c r="EI19">
        <v>0</v>
      </c>
      <c r="EJ19">
        <v>1.7589999999999999</v>
      </c>
      <c r="EK19">
        <v>0.26100000000000001</v>
      </c>
      <c r="EL19">
        <v>0</v>
      </c>
      <c r="EM19">
        <v>0</v>
      </c>
      <c r="EN19">
        <v>0</v>
      </c>
      <c r="EO19">
        <v>0</v>
      </c>
      <c r="EP19">
        <v>23.5185196912919</v>
      </c>
      <c r="EQ19">
        <v>1.8220534861754201</v>
      </c>
      <c r="ER19">
        <v>0.19490278666876401</v>
      </c>
      <c r="ES19">
        <v>0</v>
      </c>
      <c r="ET19">
        <v>0.30721836417450099</v>
      </c>
      <c r="EU19">
        <v>3.47474748224657E-2</v>
      </c>
      <c r="EV19">
        <v>3.7271292586956101E-3</v>
      </c>
      <c r="EW19">
        <v>1</v>
      </c>
      <c r="EX19">
        <v>1</v>
      </c>
      <c r="EY19">
        <v>2</v>
      </c>
      <c r="EZ19" t="s">
        <v>347</v>
      </c>
      <c r="FA19">
        <v>2.95316</v>
      </c>
      <c r="FB19">
        <v>2.7240099999999998</v>
      </c>
      <c r="FC19">
        <v>4.7979000000000001E-2</v>
      </c>
      <c r="FD19">
        <v>5.6316900000000003E-2</v>
      </c>
      <c r="FE19">
        <v>9.98029E-2</v>
      </c>
      <c r="FF19">
        <v>8.1282199999999999E-2</v>
      </c>
      <c r="FG19">
        <v>25546.6</v>
      </c>
      <c r="FH19">
        <v>23081.9</v>
      </c>
      <c r="FI19">
        <v>24716</v>
      </c>
      <c r="FJ19">
        <v>23474.3</v>
      </c>
      <c r="FK19">
        <v>30241.7</v>
      </c>
      <c r="FL19">
        <v>30021.3</v>
      </c>
      <c r="FM19">
        <v>34472.800000000003</v>
      </c>
      <c r="FN19">
        <v>33602</v>
      </c>
      <c r="FO19">
        <v>2.0337299999999998</v>
      </c>
      <c r="FP19">
        <v>2.0977700000000001</v>
      </c>
      <c r="FQ19">
        <v>0.183396</v>
      </c>
      <c r="FR19">
        <v>0</v>
      </c>
      <c r="FS19">
        <v>23.941800000000001</v>
      </c>
      <c r="FT19">
        <v>999.9</v>
      </c>
      <c r="FU19">
        <v>71.798000000000002</v>
      </c>
      <c r="FV19">
        <v>26.032</v>
      </c>
      <c r="FW19">
        <v>24.4194</v>
      </c>
      <c r="FX19">
        <v>59.9</v>
      </c>
      <c r="FY19">
        <v>40.3566</v>
      </c>
      <c r="FZ19">
        <v>1</v>
      </c>
      <c r="GA19">
        <v>-0.11634700000000001</v>
      </c>
      <c r="GB19">
        <v>-1.6165400000000001</v>
      </c>
      <c r="GC19">
        <v>20.392399999999999</v>
      </c>
      <c r="GD19">
        <v>5.2466400000000002</v>
      </c>
      <c r="GE19">
        <v>12.026300000000001</v>
      </c>
      <c r="GF19">
        <v>4.9577499999999999</v>
      </c>
      <c r="GG19">
        <v>3.3050000000000002</v>
      </c>
      <c r="GH19">
        <v>9999</v>
      </c>
      <c r="GI19">
        <v>9999</v>
      </c>
      <c r="GJ19">
        <v>466.8</v>
      </c>
      <c r="GK19">
        <v>9999</v>
      </c>
      <c r="GL19">
        <v>1.86859</v>
      </c>
      <c r="GM19">
        <v>1.87317</v>
      </c>
      <c r="GN19">
        <v>1.87601</v>
      </c>
      <c r="GO19">
        <v>1.8783099999999999</v>
      </c>
      <c r="GP19">
        <v>1.8707199999999999</v>
      </c>
      <c r="GQ19">
        <v>1.87256</v>
      </c>
      <c r="GR19">
        <v>1.8692599999999999</v>
      </c>
      <c r="GS19">
        <v>1.8736299999999999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1.7589999999999999</v>
      </c>
      <c r="HH19">
        <v>0.26100000000000001</v>
      </c>
      <c r="HI19">
        <v>2</v>
      </c>
      <c r="HJ19">
        <v>507.02300000000002</v>
      </c>
      <c r="HK19">
        <v>542.55100000000004</v>
      </c>
      <c r="HL19">
        <v>27.115400000000001</v>
      </c>
      <c r="HM19">
        <v>25.7209</v>
      </c>
      <c r="HN19">
        <v>30.0001</v>
      </c>
      <c r="HO19">
        <v>25.806000000000001</v>
      </c>
      <c r="HP19">
        <v>25.819099999999999</v>
      </c>
      <c r="HQ19">
        <v>12.0456</v>
      </c>
      <c r="HR19">
        <v>42.945099999999996</v>
      </c>
      <c r="HS19">
        <v>77.052099999999996</v>
      </c>
      <c r="HT19">
        <v>27.122</v>
      </c>
      <c r="HU19">
        <v>200</v>
      </c>
      <c r="HV19">
        <v>14.807399999999999</v>
      </c>
      <c r="HW19">
        <v>102.733</v>
      </c>
      <c r="HX19">
        <v>102.446</v>
      </c>
    </row>
    <row r="20" spans="1:232" x14ac:dyDescent="0.25">
      <c r="A20">
        <v>4</v>
      </c>
      <c r="B20">
        <v>1566830525.5</v>
      </c>
      <c r="C20">
        <v>361.5</v>
      </c>
      <c r="D20" t="s">
        <v>356</v>
      </c>
      <c r="E20" t="s">
        <v>357</v>
      </c>
      <c r="G20">
        <v>1566830525.5</v>
      </c>
      <c r="H20">
        <f t="shared" si="0"/>
        <v>5.6198279668511694E-3</v>
      </c>
      <c r="I20">
        <f t="shared" si="1"/>
        <v>13.929636079309036</v>
      </c>
      <c r="J20">
        <f t="shared" si="2"/>
        <v>82.712599999999995</v>
      </c>
      <c r="K20">
        <f t="shared" si="3"/>
        <v>19.694331164224064</v>
      </c>
      <c r="L20">
        <f t="shared" si="4"/>
        <v>1.9596198447842279</v>
      </c>
      <c r="M20">
        <f t="shared" si="5"/>
        <v>8.2300460483845992</v>
      </c>
      <c r="N20">
        <f t="shared" si="6"/>
        <v>0.39058170971518796</v>
      </c>
      <c r="O20">
        <f t="shared" si="7"/>
        <v>2.2510210644001067</v>
      </c>
      <c r="P20">
        <f t="shared" si="8"/>
        <v>0.3564657853340179</v>
      </c>
      <c r="Q20">
        <f t="shared" si="9"/>
        <v>0.22560744701250462</v>
      </c>
      <c r="R20">
        <f t="shared" si="10"/>
        <v>321.44038487477178</v>
      </c>
      <c r="S20">
        <f t="shared" si="11"/>
        <v>28.169963009845876</v>
      </c>
      <c r="T20">
        <f t="shared" si="12"/>
        <v>27.0091</v>
      </c>
      <c r="U20">
        <f t="shared" si="13"/>
        <v>3.5810730765382521</v>
      </c>
      <c r="V20">
        <f t="shared" si="14"/>
        <v>55.426901554632479</v>
      </c>
      <c r="W20">
        <f t="shared" si="15"/>
        <v>2.0568299253073001</v>
      </c>
      <c r="X20">
        <f t="shared" si="16"/>
        <v>3.7108874348315326</v>
      </c>
      <c r="Y20">
        <f t="shared" si="17"/>
        <v>1.524243151230952</v>
      </c>
      <c r="Z20">
        <f t="shared" si="18"/>
        <v>-247.83441333813659</v>
      </c>
      <c r="AA20">
        <f t="shared" si="19"/>
        <v>73.748677841067604</v>
      </c>
      <c r="AB20">
        <f t="shared" si="20"/>
        <v>7.092649724537023</v>
      </c>
      <c r="AC20">
        <f t="shared" si="21"/>
        <v>154.44729910223981</v>
      </c>
      <c r="AD20">
        <v>-4.1211241491039399E-2</v>
      </c>
      <c r="AE20">
        <v>4.6263228876734203E-2</v>
      </c>
      <c r="AF20">
        <v>3.45704638481712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52443.452872482827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1681.1973001855813</v>
      </c>
      <c r="AX20">
        <f t="shared" si="29"/>
        <v>13.929636079309036</v>
      </c>
      <c r="AY20" t="e">
        <f t="shared" si="30"/>
        <v>#DIV/0!</v>
      </c>
      <c r="AZ20" t="e">
        <f t="shared" si="31"/>
        <v>#DIV/0!</v>
      </c>
      <c r="BA20">
        <f t="shared" si="32"/>
        <v>8.2855451158358358E-3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2000</v>
      </c>
      <c r="CC20">
        <f t="shared" si="40"/>
        <v>1681.1973001855813</v>
      </c>
      <c r="CD20">
        <f t="shared" si="41"/>
        <v>0.84059865009279067</v>
      </c>
      <c r="CE20">
        <f t="shared" si="42"/>
        <v>0.19119730018558151</v>
      </c>
      <c r="CF20">
        <v>6</v>
      </c>
      <c r="CG20">
        <v>0.5</v>
      </c>
      <c r="CH20" t="s">
        <v>345</v>
      </c>
      <c r="CI20">
        <v>1566830525.5</v>
      </c>
      <c r="CJ20">
        <v>82.712599999999995</v>
      </c>
      <c r="CK20">
        <v>99.985200000000006</v>
      </c>
      <c r="CL20">
        <v>20.671299999999999</v>
      </c>
      <c r="CM20">
        <v>14.0672</v>
      </c>
      <c r="CN20">
        <v>500.02199999999999</v>
      </c>
      <c r="CO20">
        <v>99.401600000000002</v>
      </c>
      <c r="CP20">
        <v>0.100121</v>
      </c>
      <c r="CQ20">
        <v>27.616800000000001</v>
      </c>
      <c r="CR20">
        <v>27.0091</v>
      </c>
      <c r="CS20">
        <v>999.9</v>
      </c>
      <c r="CT20">
        <v>0</v>
      </c>
      <c r="CU20">
        <v>0</v>
      </c>
      <c r="CV20">
        <v>9998.1200000000008</v>
      </c>
      <c r="CW20">
        <v>0</v>
      </c>
      <c r="CX20">
        <v>586.21799999999996</v>
      </c>
      <c r="CY20">
        <v>-17.272600000000001</v>
      </c>
      <c r="CZ20">
        <v>84.458500000000001</v>
      </c>
      <c r="DA20">
        <v>101.41200000000001</v>
      </c>
      <c r="DB20">
        <v>6.6041400000000001</v>
      </c>
      <c r="DC20">
        <v>82.712599999999995</v>
      </c>
      <c r="DD20">
        <v>99.985200000000006</v>
      </c>
      <c r="DE20">
        <v>20.671299999999999</v>
      </c>
      <c r="DF20">
        <v>14.0672</v>
      </c>
      <c r="DG20">
        <v>2.0547599999999999</v>
      </c>
      <c r="DH20">
        <v>1.3983000000000001</v>
      </c>
      <c r="DI20">
        <v>17.872800000000002</v>
      </c>
      <c r="DJ20">
        <v>11.8992</v>
      </c>
      <c r="DK20">
        <v>2000</v>
      </c>
      <c r="DL20">
        <v>0.97999599999999998</v>
      </c>
      <c r="DM20">
        <v>2.0003799999999999E-2</v>
      </c>
      <c r="DN20">
        <v>0</v>
      </c>
      <c r="DO20">
        <v>811.98599999999999</v>
      </c>
      <c r="DP20">
        <v>4.9996900000000002</v>
      </c>
      <c r="DQ20">
        <v>17773</v>
      </c>
      <c r="DR20">
        <v>16112.2</v>
      </c>
      <c r="DS20">
        <v>43.125</v>
      </c>
      <c r="DT20">
        <v>43.125</v>
      </c>
      <c r="DU20">
        <v>43.375</v>
      </c>
      <c r="DV20">
        <v>42.5</v>
      </c>
      <c r="DW20">
        <v>44.375</v>
      </c>
      <c r="DX20">
        <v>1955.09</v>
      </c>
      <c r="DY20">
        <v>39.909999999999997</v>
      </c>
      <c r="DZ20">
        <v>0</v>
      </c>
      <c r="EA20">
        <v>1566830520.4000001</v>
      </c>
      <c r="EB20">
        <v>812.16323529411795</v>
      </c>
      <c r="EC20">
        <v>-2.7928921613533202</v>
      </c>
      <c r="ED20">
        <v>-896.86274503253105</v>
      </c>
      <c r="EE20">
        <v>17874.170588235302</v>
      </c>
      <c r="EF20">
        <v>10</v>
      </c>
      <c r="EG20">
        <v>0</v>
      </c>
      <c r="EH20" t="s">
        <v>346</v>
      </c>
      <c r="EI20">
        <v>0</v>
      </c>
      <c r="EJ20">
        <v>1.7589999999999999</v>
      </c>
      <c r="EK20">
        <v>0.26100000000000001</v>
      </c>
      <c r="EL20">
        <v>0</v>
      </c>
      <c r="EM20">
        <v>0</v>
      </c>
      <c r="EN20">
        <v>0</v>
      </c>
      <c r="EO20">
        <v>0</v>
      </c>
      <c r="EP20">
        <v>13.789209190089601</v>
      </c>
      <c r="EQ20">
        <v>0.75300161648012398</v>
      </c>
      <c r="ER20">
        <v>8.2837168259494803E-2</v>
      </c>
      <c r="ES20">
        <v>0</v>
      </c>
      <c r="ET20">
        <v>0.38389534372237999</v>
      </c>
      <c r="EU20">
        <v>5.4740207472761898E-2</v>
      </c>
      <c r="EV20">
        <v>5.9550060552403103E-3</v>
      </c>
      <c r="EW20">
        <v>1</v>
      </c>
      <c r="EX20">
        <v>1</v>
      </c>
      <c r="EY20">
        <v>2</v>
      </c>
      <c r="EZ20" t="s">
        <v>347</v>
      </c>
      <c r="FA20">
        <v>2.9531900000000002</v>
      </c>
      <c r="FB20">
        <v>2.7240199999999999</v>
      </c>
      <c r="FC20">
        <v>2.4236600000000001E-2</v>
      </c>
      <c r="FD20">
        <v>2.9667599999999999E-2</v>
      </c>
      <c r="FE20">
        <v>0.100977</v>
      </c>
      <c r="FF20">
        <v>7.7967800000000004E-2</v>
      </c>
      <c r="FG20">
        <v>26182.5</v>
      </c>
      <c r="FH20">
        <v>23734.2</v>
      </c>
      <c r="FI20">
        <v>24714.799999999999</v>
      </c>
      <c r="FJ20">
        <v>23474.7</v>
      </c>
      <c r="FK20">
        <v>30200.3</v>
      </c>
      <c r="FL20">
        <v>30130.2</v>
      </c>
      <c r="FM20">
        <v>34471.300000000003</v>
      </c>
      <c r="FN20">
        <v>33602.5</v>
      </c>
      <c r="FO20">
        <v>2.0344500000000001</v>
      </c>
      <c r="FP20">
        <v>2.0940300000000001</v>
      </c>
      <c r="FQ20">
        <v>0.17529</v>
      </c>
      <c r="FR20">
        <v>0</v>
      </c>
      <c r="FS20">
        <v>24.1357</v>
      </c>
      <c r="FT20">
        <v>999.9</v>
      </c>
      <c r="FU20">
        <v>69.942999999999998</v>
      </c>
      <c r="FV20">
        <v>26.123000000000001</v>
      </c>
      <c r="FW20">
        <v>23.916</v>
      </c>
      <c r="FX20">
        <v>59.48</v>
      </c>
      <c r="FY20">
        <v>40.576900000000002</v>
      </c>
      <c r="FZ20">
        <v>1</v>
      </c>
      <c r="GA20">
        <v>-0.11561</v>
      </c>
      <c r="GB20">
        <v>-1.1521999999999999</v>
      </c>
      <c r="GC20">
        <v>20.396100000000001</v>
      </c>
      <c r="GD20">
        <v>5.2451400000000001</v>
      </c>
      <c r="GE20">
        <v>12.025399999999999</v>
      </c>
      <c r="GF20">
        <v>4.9577999999999998</v>
      </c>
      <c r="GG20">
        <v>3.3050000000000002</v>
      </c>
      <c r="GH20">
        <v>9999</v>
      </c>
      <c r="GI20">
        <v>9999</v>
      </c>
      <c r="GJ20">
        <v>466.9</v>
      </c>
      <c r="GK20">
        <v>9999</v>
      </c>
      <c r="GL20">
        <v>1.8685799999999999</v>
      </c>
      <c r="GM20">
        <v>1.8731599999999999</v>
      </c>
      <c r="GN20">
        <v>1.87601</v>
      </c>
      <c r="GO20">
        <v>1.8783300000000001</v>
      </c>
      <c r="GP20">
        <v>1.87073</v>
      </c>
      <c r="GQ20">
        <v>1.87256</v>
      </c>
      <c r="GR20">
        <v>1.8692899999999999</v>
      </c>
      <c r="GS20">
        <v>1.8736299999999999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1.7589999999999999</v>
      </c>
      <c r="HH20">
        <v>0.26100000000000001</v>
      </c>
      <c r="HI20">
        <v>2</v>
      </c>
      <c r="HJ20">
        <v>507.51100000000002</v>
      </c>
      <c r="HK20">
        <v>539.976</v>
      </c>
      <c r="HL20">
        <v>26.9163</v>
      </c>
      <c r="HM20">
        <v>25.735800000000001</v>
      </c>
      <c r="HN20">
        <v>30.0002</v>
      </c>
      <c r="HO20">
        <v>25.810400000000001</v>
      </c>
      <c r="HP20">
        <v>25.823699999999999</v>
      </c>
      <c r="HQ20">
        <v>7.5045299999999999</v>
      </c>
      <c r="HR20">
        <v>44.39</v>
      </c>
      <c r="HS20">
        <v>70.594200000000001</v>
      </c>
      <c r="HT20">
        <v>26.909700000000001</v>
      </c>
      <c r="HU20">
        <v>100</v>
      </c>
      <c r="HV20">
        <v>13.9909</v>
      </c>
      <c r="HW20">
        <v>102.729</v>
      </c>
      <c r="HX20">
        <v>102.447</v>
      </c>
    </row>
    <row r="21" spans="1:232" x14ac:dyDescent="0.25">
      <c r="A21">
        <v>5</v>
      </c>
      <c r="B21">
        <v>1566830592</v>
      </c>
      <c r="C21">
        <v>428</v>
      </c>
      <c r="D21" t="s">
        <v>358</v>
      </c>
      <c r="E21" t="s">
        <v>359</v>
      </c>
      <c r="G21">
        <v>1566830592</v>
      </c>
      <c r="H21">
        <f t="shared" si="0"/>
        <v>6.0178691572981063E-3</v>
      </c>
      <c r="I21">
        <f t="shared" si="1"/>
        <v>0.86766701932423496</v>
      </c>
      <c r="J21">
        <f t="shared" si="2"/>
        <v>4.5722399999999999</v>
      </c>
      <c r="K21">
        <f t="shared" si="3"/>
        <v>0.92352136350542124</v>
      </c>
      <c r="L21">
        <f t="shared" si="4"/>
        <v>9.1894976190461719E-2</v>
      </c>
      <c r="M21">
        <f t="shared" si="5"/>
        <v>0.45496065661356</v>
      </c>
      <c r="N21">
        <f t="shared" si="6"/>
        <v>0.42210594378407673</v>
      </c>
      <c r="O21">
        <f t="shared" si="7"/>
        <v>2.2498303458007096</v>
      </c>
      <c r="P21">
        <f t="shared" si="8"/>
        <v>0.38254008763501668</v>
      </c>
      <c r="Q21">
        <f t="shared" si="9"/>
        <v>0.24233258132952884</v>
      </c>
      <c r="R21">
        <f t="shared" si="10"/>
        <v>321.43982315639471</v>
      </c>
      <c r="S21">
        <f t="shared" si="11"/>
        <v>28.06123479185251</v>
      </c>
      <c r="T21">
        <f t="shared" si="12"/>
        <v>27.014099999999999</v>
      </c>
      <c r="U21">
        <f t="shared" si="13"/>
        <v>3.5821247663276079</v>
      </c>
      <c r="V21">
        <f t="shared" si="14"/>
        <v>55.46912098766856</v>
      </c>
      <c r="W21">
        <f t="shared" si="15"/>
        <v>2.0611660877873001</v>
      </c>
      <c r="X21">
        <f t="shared" si="16"/>
        <v>3.7158802070173809</v>
      </c>
      <c r="Y21">
        <f t="shared" si="17"/>
        <v>1.5209586785403078</v>
      </c>
      <c r="Z21">
        <f t="shared" si="18"/>
        <v>-265.3880298368465</v>
      </c>
      <c r="AA21">
        <f t="shared" si="19"/>
        <v>75.892938499277108</v>
      </c>
      <c r="AB21">
        <f t="shared" si="20"/>
        <v>7.3037549592950883</v>
      </c>
      <c r="AC21">
        <f t="shared" si="21"/>
        <v>139.24848677812039</v>
      </c>
      <c r="AD21">
        <v>-4.1179180143158897E-2</v>
      </c>
      <c r="AE21">
        <v>4.6227237205009999E-2</v>
      </c>
      <c r="AF21">
        <v>3.4549174077243698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52400.378159756547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1681.197000185535</v>
      </c>
      <c r="AX21">
        <f t="shared" si="29"/>
        <v>0.86766701932423496</v>
      </c>
      <c r="AY21" t="e">
        <f t="shared" si="30"/>
        <v>#DIV/0!</v>
      </c>
      <c r="AZ21" t="e">
        <f t="shared" si="31"/>
        <v>#DIV/0!</v>
      </c>
      <c r="BA21">
        <f t="shared" si="32"/>
        <v>5.1610074204776733E-4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2000</v>
      </c>
      <c r="CC21">
        <f t="shared" si="40"/>
        <v>1681.197000185535</v>
      </c>
      <c r="CD21">
        <f t="shared" si="41"/>
        <v>0.84059850009276749</v>
      </c>
      <c r="CE21">
        <f t="shared" si="42"/>
        <v>0.19119700018553504</v>
      </c>
      <c r="CF21">
        <v>6</v>
      </c>
      <c r="CG21">
        <v>0.5</v>
      </c>
      <c r="CH21" t="s">
        <v>345</v>
      </c>
      <c r="CI21">
        <v>1566830592</v>
      </c>
      <c r="CJ21">
        <v>4.5722399999999999</v>
      </c>
      <c r="CK21">
        <v>5.6464499999999997</v>
      </c>
      <c r="CL21">
        <v>20.714200000000002</v>
      </c>
      <c r="CM21">
        <v>13.6424</v>
      </c>
      <c r="CN21">
        <v>500.00400000000002</v>
      </c>
      <c r="CO21">
        <v>99.405000000000001</v>
      </c>
      <c r="CP21">
        <v>9.9981500000000001E-2</v>
      </c>
      <c r="CQ21">
        <v>27.639800000000001</v>
      </c>
      <c r="CR21">
        <v>27.014099999999999</v>
      </c>
      <c r="CS21">
        <v>999.9</v>
      </c>
      <c r="CT21">
        <v>0</v>
      </c>
      <c r="CU21">
        <v>0</v>
      </c>
      <c r="CV21">
        <v>9990</v>
      </c>
      <c r="CW21">
        <v>0</v>
      </c>
      <c r="CX21">
        <v>562.59299999999996</v>
      </c>
      <c r="CY21">
        <v>-1.0742100000000001</v>
      </c>
      <c r="CZ21">
        <v>4.6689499999999997</v>
      </c>
      <c r="DA21">
        <v>5.7245499999999998</v>
      </c>
      <c r="DB21">
        <v>7.0717299999999996</v>
      </c>
      <c r="DC21">
        <v>4.5722399999999999</v>
      </c>
      <c r="DD21">
        <v>5.6464499999999997</v>
      </c>
      <c r="DE21">
        <v>20.714200000000002</v>
      </c>
      <c r="DF21">
        <v>13.6424</v>
      </c>
      <c r="DG21">
        <v>2.0590899999999999</v>
      </c>
      <c r="DH21">
        <v>1.3561300000000001</v>
      </c>
      <c r="DI21">
        <v>17.906199999999998</v>
      </c>
      <c r="DJ21">
        <v>11.435700000000001</v>
      </c>
      <c r="DK21">
        <v>2000</v>
      </c>
      <c r="DL21">
        <v>0.97999899999999995</v>
      </c>
      <c r="DM21">
        <v>2.0000899999999999E-2</v>
      </c>
      <c r="DN21">
        <v>0</v>
      </c>
      <c r="DO21">
        <v>845.45799999999997</v>
      </c>
      <c r="DP21">
        <v>4.9996900000000002</v>
      </c>
      <c r="DQ21">
        <v>18454</v>
      </c>
      <c r="DR21">
        <v>16112.3</v>
      </c>
      <c r="DS21">
        <v>43.186999999999998</v>
      </c>
      <c r="DT21">
        <v>43.311999999999998</v>
      </c>
      <c r="DU21">
        <v>43.5</v>
      </c>
      <c r="DV21">
        <v>42.686999999999998</v>
      </c>
      <c r="DW21">
        <v>44.5</v>
      </c>
      <c r="DX21">
        <v>1955.1</v>
      </c>
      <c r="DY21">
        <v>39.9</v>
      </c>
      <c r="DZ21">
        <v>0</v>
      </c>
      <c r="EA21">
        <v>1566830587</v>
      </c>
      <c r="EB21">
        <v>846.31017647058798</v>
      </c>
      <c r="EC21">
        <v>-10.0786764842595</v>
      </c>
      <c r="ED21">
        <v>-420.637254603651</v>
      </c>
      <c r="EE21">
        <v>18483.688235294099</v>
      </c>
      <c r="EF21">
        <v>10</v>
      </c>
      <c r="EG21">
        <v>0</v>
      </c>
      <c r="EH21" t="s">
        <v>346</v>
      </c>
      <c r="EI21">
        <v>0</v>
      </c>
      <c r="EJ21">
        <v>1.7589999999999999</v>
      </c>
      <c r="EK21">
        <v>0.26100000000000001</v>
      </c>
      <c r="EL21">
        <v>0</v>
      </c>
      <c r="EM21">
        <v>0</v>
      </c>
      <c r="EN21">
        <v>0</v>
      </c>
      <c r="EO21">
        <v>0</v>
      </c>
      <c r="EP21">
        <v>0.83320139351207101</v>
      </c>
      <c r="EQ21">
        <v>0.29397093791131301</v>
      </c>
      <c r="ER21">
        <v>3.3555838264034202E-2</v>
      </c>
      <c r="ES21">
        <v>1</v>
      </c>
      <c r="ET21">
        <v>0.41584818771924698</v>
      </c>
      <c r="EU21">
        <v>2.96100855370315E-2</v>
      </c>
      <c r="EV21">
        <v>3.1637021778378499E-3</v>
      </c>
      <c r="EW21">
        <v>1</v>
      </c>
      <c r="EX21">
        <v>2</v>
      </c>
      <c r="EY21">
        <v>2</v>
      </c>
      <c r="EZ21" t="s">
        <v>360</v>
      </c>
      <c r="FA21">
        <v>2.9531100000000001</v>
      </c>
      <c r="FB21">
        <v>2.7238099999999998</v>
      </c>
      <c r="FC21">
        <v>1.3596400000000001E-3</v>
      </c>
      <c r="FD21">
        <v>1.7151200000000001E-3</v>
      </c>
      <c r="FE21">
        <v>0.10112599999999999</v>
      </c>
      <c r="FF21">
        <v>7.6225600000000004E-2</v>
      </c>
      <c r="FG21">
        <v>26794.9</v>
      </c>
      <c r="FH21">
        <v>24417.9</v>
      </c>
      <c r="FI21">
        <v>24713.3</v>
      </c>
      <c r="FJ21">
        <v>23474.5</v>
      </c>
      <c r="FK21">
        <v>30193.599999999999</v>
      </c>
      <c r="FL21">
        <v>30186.9</v>
      </c>
      <c r="FM21">
        <v>34469.599999999999</v>
      </c>
      <c r="FN21">
        <v>33602.300000000003</v>
      </c>
      <c r="FO21">
        <v>2.0346000000000002</v>
      </c>
      <c r="FP21">
        <v>2.09158</v>
      </c>
      <c r="FQ21">
        <v>0.163607</v>
      </c>
      <c r="FR21">
        <v>0</v>
      </c>
      <c r="FS21">
        <v>24.332699999999999</v>
      </c>
      <c r="FT21">
        <v>999.9</v>
      </c>
      <c r="FU21">
        <v>68.739999999999995</v>
      </c>
      <c r="FV21">
        <v>26.183</v>
      </c>
      <c r="FW21">
        <v>23.587499999999999</v>
      </c>
      <c r="FX21">
        <v>59.860100000000003</v>
      </c>
      <c r="FY21">
        <v>40.609000000000002</v>
      </c>
      <c r="FZ21">
        <v>1</v>
      </c>
      <c r="GA21">
        <v>-0.114139</v>
      </c>
      <c r="GB21">
        <v>-0.66086299999999998</v>
      </c>
      <c r="GC21">
        <v>20.398399999999999</v>
      </c>
      <c r="GD21">
        <v>5.2424499999999998</v>
      </c>
      <c r="GE21">
        <v>12.023400000000001</v>
      </c>
      <c r="GF21">
        <v>4.9572000000000003</v>
      </c>
      <c r="GG21">
        <v>3.3043800000000001</v>
      </c>
      <c r="GH21">
        <v>9999</v>
      </c>
      <c r="GI21">
        <v>9999</v>
      </c>
      <c r="GJ21">
        <v>466.9</v>
      </c>
      <c r="GK21">
        <v>9999</v>
      </c>
      <c r="GL21">
        <v>1.86859</v>
      </c>
      <c r="GM21">
        <v>1.87317</v>
      </c>
      <c r="GN21">
        <v>1.8760699999999999</v>
      </c>
      <c r="GO21">
        <v>1.87836</v>
      </c>
      <c r="GP21">
        <v>1.87073</v>
      </c>
      <c r="GQ21">
        <v>1.87256</v>
      </c>
      <c r="GR21">
        <v>1.8693500000000001</v>
      </c>
      <c r="GS21">
        <v>1.8736900000000001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1.7589999999999999</v>
      </c>
      <c r="HH21">
        <v>0.26100000000000001</v>
      </c>
      <c r="HI21">
        <v>2</v>
      </c>
      <c r="HJ21">
        <v>507.76</v>
      </c>
      <c r="HK21">
        <v>538.44200000000001</v>
      </c>
      <c r="HL21">
        <v>26.5184</v>
      </c>
      <c r="HM21">
        <v>25.7654</v>
      </c>
      <c r="HN21">
        <v>30.000299999999999</v>
      </c>
      <c r="HO21">
        <v>25.828399999999998</v>
      </c>
      <c r="HP21">
        <v>25.840699999999998</v>
      </c>
      <c r="HQ21">
        <v>0</v>
      </c>
      <c r="HR21">
        <v>44.961599999999997</v>
      </c>
      <c r="HS21">
        <v>67.161799999999999</v>
      </c>
      <c r="HT21">
        <v>26.504200000000001</v>
      </c>
      <c r="HU21">
        <v>0</v>
      </c>
      <c r="HV21">
        <v>13.6098</v>
      </c>
      <c r="HW21">
        <v>102.723</v>
      </c>
      <c r="HX21">
        <v>102.447</v>
      </c>
    </row>
    <row r="22" spans="1:232" x14ac:dyDescent="0.25">
      <c r="A22">
        <v>7</v>
      </c>
      <c r="B22">
        <v>1566830823</v>
      </c>
      <c r="C22">
        <v>659</v>
      </c>
      <c r="D22" t="s">
        <v>363</v>
      </c>
      <c r="E22" t="s">
        <v>364</v>
      </c>
      <c r="G22">
        <v>1566830823</v>
      </c>
      <c r="H22">
        <f t="shared" si="0"/>
        <v>5.6093949541893675E-3</v>
      </c>
      <c r="I22">
        <f t="shared" si="1"/>
        <v>41.241758165808157</v>
      </c>
      <c r="J22">
        <f t="shared" si="2"/>
        <v>348.13200000000001</v>
      </c>
      <c r="K22">
        <f t="shared" si="3"/>
        <v>156.44685727131673</v>
      </c>
      <c r="L22">
        <f t="shared" si="4"/>
        <v>15.568247670031196</v>
      </c>
      <c r="M22">
        <f t="shared" si="5"/>
        <v>34.643106882384004</v>
      </c>
      <c r="N22">
        <f t="shared" si="6"/>
        <v>0.38492593851452345</v>
      </c>
      <c r="O22">
        <f t="shared" si="7"/>
        <v>2.2446525791019334</v>
      </c>
      <c r="P22">
        <f t="shared" si="8"/>
        <v>0.3516605468375022</v>
      </c>
      <c r="Q22">
        <f t="shared" si="9"/>
        <v>0.22253654407723314</v>
      </c>
      <c r="R22">
        <f t="shared" si="10"/>
        <v>321.45099510623589</v>
      </c>
      <c r="S22">
        <f t="shared" si="11"/>
        <v>28.190133130310446</v>
      </c>
      <c r="T22">
        <f t="shared" si="12"/>
        <v>27.026</v>
      </c>
      <c r="U22">
        <f t="shared" si="13"/>
        <v>3.5846288725164333</v>
      </c>
      <c r="V22">
        <f t="shared" si="14"/>
        <v>54.983324906601524</v>
      </c>
      <c r="W22">
        <f t="shared" si="15"/>
        <v>2.0421831482052002</v>
      </c>
      <c r="X22">
        <f t="shared" si="16"/>
        <v>3.7141863495417811</v>
      </c>
      <c r="Y22">
        <f t="shared" si="17"/>
        <v>1.5424457243112331</v>
      </c>
      <c r="Z22">
        <f t="shared" si="18"/>
        <v>-247.37431747975111</v>
      </c>
      <c r="AA22">
        <f t="shared" si="19"/>
        <v>73.334308165793516</v>
      </c>
      <c r="AB22">
        <f t="shared" si="20"/>
        <v>7.0739425347286709</v>
      </c>
      <c r="AC22">
        <f t="shared" si="21"/>
        <v>154.48492832700694</v>
      </c>
      <c r="AD22">
        <v>-4.1039941392020302E-2</v>
      </c>
      <c r="AE22">
        <v>4.6070929508872399E-2</v>
      </c>
      <c r="AF22">
        <v>3.4456648921614299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52231.793233653378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1681.2558001855282</v>
      </c>
      <c r="AX22">
        <f t="shared" si="29"/>
        <v>41.241758165808157</v>
      </c>
      <c r="AY22" t="e">
        <f t="shared" si="30"/>
        <v>#DIV/0!</v>
      </c>
      <c r="AZ22" t="e">
        <f t="shared" si="31"/>
        <v>#DIV/0!</v>
      </c>
      <c r="BA22">
        <f t="shared" si="32"/>
        <v>2.4530329151136364E-2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2000.07</v>
      </c>
      <c r="CC22">
        <f t="shared" si="40"/>
        <v>1681.2558001855282</v>
      </c>
      <c r="CD22">
        <f t="shared" si="41"/>
        <v>0.84059847914599406</v>
      </c>
      <c r="CE22">
        <f t="shared" si="42"/>
        <v>0.19119695829198832</v>
      </c>
      <c r="CF22">
        <v>6</v>
      </c>
      <c r="CG22">
        <v>0.5</v>
      </c>
      <c r="CH22" t="s">
        <v>345</v>
      </c>
      <c r="CI22">
        <v>1566830823</v>
      </c>
      <c r="CJ22">
        <v>348.13200000000001</v>
      </c>
      <c r="CK22">
        <v>399.96600000000001</v>
      </c>
      <c r="CL22">
        <v>20.522099999999998</v>
      </c>
      <c r="CM22">
        <v>13.928900000000001</v>
      </c>
      <c r="CN22">
        <v>499.995</v>
      </c>
      <c r="CO22">
        <v>99.411000000000001</v>
      </c>
      <c r="CP22">
        <v>0.100412</v>
      </c>
      <c r="CQ22">
        <v>27.632000000000001</v>
      </c>
      <c r="CR22">
        <v>27.026</v>
      </c>
      <c r="CS22">
        <v>999.9</v>
      </c>
      <c r="CT22">
        <v>0</v>
      </c>
      <c r="CU22">
        <v>0</v>
      </c>
      <c r="CV22">
        <v>9955.6200000000008</v>
      </c>
      <c r="CW22">
        <v>0</v>
      </c>
      <c r="CX22">
        <v>611.74599999999998</v>
      </c>
      <c r="CY22">
        <v>-51.8337</v>
      </c>
      <c r="CZ22">
        <v>355.42599999999999</v>
      </c>
      <c r="DA22">
        <v>405.61500000000001</v>
      </c>
      <c r="DB22">
        <v>6.59321</v>
      </c>
      <c r="DC22">
        <v>348.13200000000001</v>
      </c>
      <c r="DD22">
        <v>399.96600000000001</v>
      </c>
      <c r="DE22">
        <v>20.522099999999998</v>
      </c>
      <c r="DF22">
        <v>13.928900000000001</v>
      </c>
      <c r="DG22">
        <v>2.0401199999999999</v>
      </c>
      <c r="DH22">
        <v>1.38469</v>
      </c>
      <c r="DI22">
        <v>17.7592</v>
      </c>
      <c r="DJ22">
        <v>11.750999999999999</v>
      </c>
      <c r="DK22">
        <v>2000.07</v>
      </c>
      <c r="DL22">
        <v>0.97999899999999995</v>
      </c>
      <c r="DM22">
        <v>2.0000899999999999E-2</v>
      </c>
      <c r="DN22">
        <v>0</v>
      </c>
      <c r="DO22">
        <v>814.94799999999998</v>
      </c>
      <c r="DP22">
        <v>4.9996900000000002</v>
      </c>
      <c r="DQ22">
        <v>17891</v>
      </c>
      <c r="DR22">
        <v>16112.8</v>
      </c>
      <c r="DS22">
        <v>43.5</v>
      </c>
      <c r="DT22">
        <v>43.686999999999998</v>
      </c>
      <c r="DU22">
        <v>43.811999999999998</v>
      </c>
      <c r="DV22">
        <v>43.061999999999998</v>
      </c>
      <c r="DW22">
        <v>44.811999999999998</v>
      </c>
      <c r="DX22">
        <v>1955.17</v>
      </c>
      <c r="DY22">
        <v>39.9</v>
      </c>
      <c r="DZ22">
        <v>0</v>
      </c>
      <c r="EA22">
        <v>1566830818</v>
      </c>
      <c r="EB22">
        <v>815.02052941176498</v>
      </c>
      <c r="EC22">
        <v>1.1210784503126101</v>
      </c>
      <c r="ED22">
        <v>-32.279412431209998</v>
      </c>
      <c r="EE22">
        <v>17899.2352941176</v>
      </c>
      <c r="EF22">
        <v>10</v>
      </c>
      <c r="EG22">
        <v>0</v>
      </c>
      <c r="EH22" t="s">
        <v>346</v>
      </c>
      <c r="EI22">
        <v>0</v>
      </c>
      <c r="EJ22">
        <v>1.7589999999999999</v>
      </c>
      <c r="EK22">
        <v>0.26100000000000001</v>
      </c>
      <c r="EL22">
        <v>0</v>
      </c>
      <c r="EM22">
        <v>0</v>
      </c>
      <c r="EN22">
        <v>0</v>
      </c>
      <c r="EO22">
        <v>0</v>
      </c>
      <c r="EP22">
        <v>41.186438260547199</v>
      </c>
      <c r="EQ22">
        <v>0.28860646341610002</v>
      </c>
      <c r="ER22">
        <v>3.9971374617246598E-2</v>
      </c>
      <c r="ES22">
        <v>1</v>
      </c>
      <c r="ET22">
        <v>0.38932057726177999</v>
      </c>
      <c r="EU22">
        <v>-2.18837562257112E-2</v>
      </c>
      <c r="EV22">
        <v>2.3706213255109201E-3</v>
      </c>
      <c r="EW22">
        <v>1</v>
      </c>
      <c r="EX22">
        <v>2</v>
      </c>
      <c r="EY22">
        <v>2</v>
      </c>
      <c r="EZ22" t="s">
        <v>360</v>
      </c>
      <c r="FA22">
        <v>2.9529399999999999</v>
      </c>
      <c r="FB22">
        <v>2.7239399999999998</v>
      </c>
      <c r="FC22">
        <v>8.8241200000000006E-2</v>
      </c>
      <c r="FD22">
        <v>9.9803900000000001E-2</v>
      </c>
      <c r="FE22">
        <v>0.100435</v>
      </c>
      <c r="FF22">
        <v>7.7387499999999998E-2</v>
      </c>
      <c r="FG22">
        <v>24457.5</v>
      </c>
      <c r="FH22">
        <v>22013.1</v>
      </c>
      <c r="FI22">
        <v>24707.9</v>
      </c>
      <c r="FJ22">
        <v>23469.4</v>
      </c>
      <c r="FK22">
        <v>30211.4</v>
      </c>
      <c r="FL22">
        <v>30142.799999999999</v>
      </c>
      <c r="FM22">
        <v>34462.199999999997</v>
      </c>
      <c r="FN22">
        <v>33594.800000000003</v>
      </c>
      <c r="FO22">
        <v>2.0320499999999999</v>
      </c>
      <c r="FP22">
        <v>2.0891700000000002</v>
      </c>
      <c r="FQ22">
        <v>0.15073300000000001</v>
      </c>
      <c r="FR22">
        <v>0</v>
      </c>
      <c r="FS22">
        <v>24.556000000000001</v>
      </c>
      <c r="FT22">
        <v>999.9</v>
      </c>
      <c r="FU22">
        <v>64.942999999999998</v>
      </c>
      <c r="FV22">
        <v>26.414999999999999</v>
      </c>
      <c r="FW22">
        <v>22.589600000000001</v>
      </c>
      <c r="FX22">
        <v>59.830100000000002</v>
      </c>
      <c r="FY22">
        <v>40.508800000000001</v>
      </c>
      <c r="FZ22">
        <v>1</v>
      </c>
      <c r="GA22">
        <v>-0.103445</v>
      </c>
      <c r="GB22">
        <v>-0.67874199999999996</v>
      </c>
      <c r="GC22">
        <v>20.398800000000001</v>
      </c>
      <c r="GD22">
        <v>5.2461900000000004</v>
      </c>
      <c r="GE22">
        <v>12.023</v>
      </c>
      <c r="GF22">
        <v>4.9577</v>
      </c>
      <c r="GG22">
        <v>3.3050000000000002</v>
      </c>
      <c r="GH22">
        <v>9999</v>
      </c>
      <c r="GI22">
        <v>9999</v>
      </c>
      <c r="GJ22">
        <v>466.9</v>
      </c>
      <c r="GK22">
        <v>9999</v>
      </c>
      <c r="GL22">
        <v>1.86859</v>
      </c>
      <c r="GM22">
        <v>1.87317</v>
      </c>
      <c r="GN22">
        <v>1.8760600000000001</v>
      </c>
      <c r="GO22">
        <v>1.8782799999999999</v>
      </c>
      <c r="GP22">
        <v>1.87073</v>
      </c>
      <c r="GQ22">
        <v>1.87256</v>
      </c>
      <c r="GR22">
        <v>1.8692800000000001</v>
      </c>
      <c r="GS22">
        <v>1.87364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1.7589999999999999</v>
      </c>
      <c r="HH22">
        <v>0.26100000000000001</v>
      </c>
      <c r="HI22">
        <v>2</v>
      </c>
      <c r="HJ22">
        <v>507.08100000000002</v>
      </c>
      <c r="HK22">
        <v>537.80399999999997</v>
      </c>
      <c r="HL22">
        <v>26.6053</v>
      </c>
      <c r="HM22">
        <v>25.9053</v>
      </c>
      <c r="HN22">
        <v>30.0002</v>
      </c>
      <c r="HO22">
        <v>25.931799999999999</v>
      </c>
      <c r="HP22">
        <v>25.943899999999999</v>
      </c>
      <c r="HQ22">
        <v>20.708300000000001</v>
      </c>
      <c r="HR22">
        <v>39.521099999999997</v>
      </c>
      <c r="HS22">
        <v>55.747599999999998</v>
      </c>
      <c r="HT22">
        <v>26.551500000000001</v>
      </c>
      <c r="HU22">
        <v>400</v>
      </c>
      <c r="HV22">
        <v>14.015000000000001</v>
      </c>
      <c r="HW22">
        <v>102.70099999999999</v>
      </c>
      <c r="HX22">
        <v>102.42400000000001</v>
      </c>
    </row>
    <row r="23" spans="1:232" x14ac:dyDescent="0.25">
      <c r="A23">
        <v>8</v>
      </c>
      <c r="B23">
        <v>1566830905</v>
      </c>
      <c r="C23">
        <v>741</v>
      </c>
      <c r="D23" t="s">
        <v>365</v>
      </c>
      <c r="E23" t="s">
        <v>366</v>
      </c>
      <c r="G23">
        <v>1566830905</v>
      </c>
      <c r="H23">
        <f t="shared" si="0"/>
        <v>5.4049942700505867E-3</v>
      </c>
      <c r="I23">
        <f t="shared" si="1"/>
        <v>43.192549041403275</v>
      </c>
      <c r="J23">
        <f t="shared" si="2"/>
        <v>445.27499999999998</v>
      </c>
      <c r="K23">
        <f t="shared" si="3"/>
        <v>234.11094347090884</v>
      </c>
      <c r="L23">
        <f t="shared" si="4"/>
        <v>23.296180522266301</v>
      </c>
      <c r="M23">
        <f t="shared" si="5"/>
        <v>44.308935875700001</v>
      </c>
      <c r="N23">
        <f t="shared" si="6"/>
        <v>0.36753809147790462</v>
      </c>
      <c r="O23">
        <f t="shared" si="7"/>
        <v>2.2501797607602487</v>
      </c>
      <c r="P23">
        <f t="shared" si="8"/>
        <v>0.33715108905388719</v>
      </c>
      <c r="Q23">
        <f t="shared" si="9"/>
        <v>0.21323983043016828</v>
      </c>
      <c r="R23">
        <f t="shared" si="10"/>
        <v>321.42282895363928</v>
      </c>
      <c r="S23">
        <f t="shared" si="11"/>
        <v>28.249739437970483</v>
      </c>
      <c r="T23">
        <f t="shared" si="12"/>
        <v>27.010100000000001</v>
      </c>
      <c r="U23">
        <f t="shared" si="13"/>
        <v>3.5812833929309797</v>
      </c>
      <c r="V23">
        <f t="shared" si="14"/>
        <v>54.703696985642715</v>
      </c>
      <c r="W23">
        <f t="shared" si="15"/>
        <v>2.0310016125096002</v>
      </c>
      <c r="X23">
        <f t="shared" si="16"/>
        <v>3.7127319073931102</v>
      </c>
      <c r="Y23">
        <f t="shared" si="17"/>
        <v>1.5502817804213795</v>
      </c>
      <c r="Z23">
        <f t="shared" si="18"/>
        <v>-238.36024730923089</v>
      </c>
      <c r="AA23">
        <f t="shared" si="19"/>
        <v>74.630952464447688</v>
      </c>
      <c r="AB23">
        <f t="shared" si="20"/>
        <v>7.1805253744154758</v>
      </c>
      <c r="AC23">
        <f t="shared" si="21"/>
        <v>164.87405948327157</v>
      </c>
      <c r="AD23">
        <v>-4.11885869168074E-2</v>
      </c>
      <c r="AE23">
        <v>4.6237797132509098E-2</v>
      </c>
      <c r="AF23">
        <v>3.4555421069702601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52414.475273589742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1681.1049001855915</v>
      </c>
      <c r="AX23">
        <f t="shared" si="29"/>
        <v>43.192549041403275</v>
      </c>
      <c r="AY23" t="e">
        <f t="shared" si="30"/>
        <v>#DIV/0!</v>
      </c>
      <c r="AZ23" t="e">
        <f t="shared" si="31"/>
        <v>#DIV/0!</v>
      </c>
      <c r="BA23">
        <f t="shared" si="32"/>
        <v>2.5692952912477311E-2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1999.89</v>
      </c>
      <c r="CC23">
        <f t="shared" si="40"/>
        <v>1681.1049001855915</v>
      </c>
      <c r="CD23">
        <f t="shared" si="41"/>
        <v>0.84059868302036189</v>
      </c>
      <c r="CE23">
        <f t="shared" si="42"/>
        <v>0.19119736604072396</v>
      </c>
      <c r="CF23">
        <v>6</v>
      </c>
      <c r="CG23">
        <v>0.5</v>
      </c>
      <c r="CH23" t="s">
        <v>345</v>
      </c>
      <c r="CI23">
        <v>1566830905</v>
      </c>
      <c r="CJ23">
        <v>445.27499999999998</v>
      </c>
      <c r="CK23">
        <v>499.99400000000003</v>
      </c>
      <c r="CL23">
        <v>20.4102</v>
      </c>
      <c r="CM23">
        <v>14.0566</v>
      </c>
      <c r="CN23">
        <v>500.00099999999998</v>
      </c>
      <c r="CO23">
        <v>99.409000000000006</v>
      </c>
      <c r="CP23">
        <v>0.100148</v>
      </c>
      <c r="CQ23">
        <v>27.625299999999999</v>
      </c>
      <c r="CR23">
        <v>27.010100000000001</v>
      </c>
      <c r="CS23">
        <v>999.9</v>
      </c>
      <c r="CT23">
        <v>0</v>
      </c>
      <c r="CU23">
        <v>0</v>
      </c>
      <c r="CV23">
        <v>9991.8799999999992</v>
      </c>
      <c r="CW23">
        <v>0</v>
      </c>
      <c r="CX23">
        <v>618.25699999999995</v>
      </c>
      <c r="CY23">
        <v>-54.719000000000001</v>
      </c>
      <c r="CZ23">
        <v>454.553</v>
      </c>
      <c r="DA23">
        <v>507.12299999999999</v>
      </c>
      <c r="DB23">
        <v>6.35358</v>
      </c>
      <c r="DC23">
        <v>445.27499999999998</v>
      </c>
      <c r="DD23">
        <v>499.99400000000003</v>
      </c>
      <c r="DE23">
        <v>20.4102</v>
      </c>
      <c r="DF23">
        <v>14.0566</v>
      </c>
      <c r="DG23">
        <v>2.0289600000000001</v>
      </c>
      <c r="DH23">
        <v>1.3973500000000001</v>
      </c>
      <c r="DI23">
        <v>17.6721</v>
      </c>
      <c r="DJ23">
        <v>11.8889</v>
      </c>
      <c r="DK23">
        <v>1999.89</v>
      </c>
      <c r="DL23">
        <v>0.97999599999999998</v>
      </c>
      <c r="DM23">
        <v>2.0003799999999999E-2</v>
      </c>
      <c r="DN23">
        <v>0</v>
      </c>
      <c r="DO23">
        <v>823.03499999999997</v>
      </c>
      <c r="DP23">
        <v>4.9996900000000002</v>
      </c>
      <c r="DQ23">
        <v>18043.099999999999</v>
      </c>
      <c r="DR23">
        <v>16111.3</v>
      </c>
      <c r="DS23">
        <v>43.5</v>
      </c>
      <c r="DT23">
        <v>43.686999999999998</v>
      </c>
      <c r="DU23">
        <v>43.875</v>
      </c>
      <c r="DV23">
        <v>43</v>
      </c>
      <c r="DW23">
        <v>44.811999999999998</v>
      </c>
      <c r="DX23">
        <v>1954.98</v>
      </c>
      <c r="DY23">
        <v>39.909999999999997</v>
      </c>
      <c r="DZ23">
        <v>0</v>
      </c>
      <c r="EA23">
        <v>1566830900.2</v>
      </c>
      <c r="EB23">
        <v>823.18158823529404</v>
      </c>
      <c r="EC23">
        <v>-3.50465685087421</v>
      </c>
      <c r="ED23">
        <v>-82.034313223260199</v>
      </c>
      <c r="EE23">
        <v>18051.717647058798</v>
      </c>
      <c r="EF23">
        <v>10</v>
      </c>
      <c r="EG23">
        <v>0</v>
      </c>
      <c r="EH23" t="s">
        <v>346</v>
      </c>
      <c r="EI23">
        <v>0</v>
      </c>
      <c r="EJ23">
        <v>1.7589999999999999</v>
      </c>
      <c r="EK23">
        <v>0.26100000000000001</v>
      </c>
      <c r="EL23">
        <v>0</v>
      </c>
      <c r="EM23">
        <v>0</v>
      </c>
      <c r="EN23">
        <v>0</v>
      </c>
      <c r="EO23">
        <v>0</v>
      </c>
      <c r="EP23">
        <v>43.223084961098003</v>
      </c>
      <c r="EQ23">
        <v>-0.28755708611636999</v>
      </c>
      <c r="ER23">
        <v>4.0496930940409397E-2</v>
      </c>
      <c r="ES23">
        <v>1</v>
      </c>
      <c r="ET23">
        <v>0.374077167214173</v>
      </c>
      <c r="EU23">
        <v>-2.40378197785194E-2</v>
      </c>
      <c r="EV23">
        <v>2.6187020772427501E-3</v>
      </c>
      <c r="EW23">
        <v>1</v>
      </c>
      <c r="EX23">
        <v>2</v>
      </c>
      <c r="EY23">
        <v>2</v>
      </c>
      <c r="EZ23" t="s">
        <v>360</v>
      </c>
      <c r="FA23">
        <v>2.9529100000000001</v>
      </c>
      <c r="FB23">
        <v>2.7239900000000001</v>
      </c>
      <c r="FC23">
        <v>0.106715</v>
      </c>
      <c r="FD23">
        <v>0.11792999999999999</v>
      </c>
      <c r="FE23">
        <v>0.10003099999999999</v>
      </c>
      <c r="FF23">
        <v>7.7900200000000003E-2</v>
      </c>
      <c r="FG23">
        <v>23960</v>
      </c>
      <c r="FH23">
        <v>21568.9</v>
      </c>
      <c r="FI23">
        <v>24706</v>
      </c>
      <c r="FJ23">
        <v>23468.5</v>
      </c>
      <c r="FK23">
        <v>30223.4</v>
      </c>
      <c r="FL23">
        <v>30125.7</v>
      </c>
      <c r="FM23">
        <v>34460</v>
      </c>
      <c r="FN23">
        <v>33594.199999999997</v>
      </c>
      <c r="FO23">
        <v>2.0313699999999999</v>
      </c>
      <c r="FP23">
        <v>2.0883500000000002</v>
      </c>
      <c r="FQ23">
        <v>0.15948300000000001</v>
      </c>
      <c r="FR23">
        <v>0</v>
      </c>
      <c r="FS23">
        <v>24.3963</v>
      </c>
      <c r="FT23">
        <v>999.9</v>
      </c>
      <c r="FU23">
        <v>63.777000000000001</v>
      </c>
      <c r="FV23">
        <v>26.495999999999999</v>
      </c>
      <c r="FW23">
        <v>22.290700000000001</v>
      </c>
      <c r="FX23">
        <v>59.640099999999997</v>
      </c>
      <c r="FY23">
        <v>40.448700000000002</v>
      </c>
      <c r="FZ23">
        <v>1</v>
      </c>
      <c r="GA23">
        <v>-9.9733199999999994E-2</v>
      </c>
      <c r="GB23">
        <v>-1.2202299999999999</v>
      </c>
      <c r="GC23">
        <v>20.395800000000001</v>
      </c>
      <c r="GD23">
        <v>5.24709</v>
      </c>
      <c r="GE23">
        <v>12.023400000000001</v>
      </c>
      <c r="GF23">
        <v>4.9577499999999999</v>
      </c>
      <c r="GG23">
        <v>3.3050000000000002</v>
      </c>
      <c r="GH23">
        <v>9999</v>
      </c>
      <c r="GI23">
        <v>9999</v>
      </c>
      <c r="GJ23">
        <v>467</v>
      </c>
      <c r="GK23">
        <v>9999</v>
      </c>
      <c r="GL23">
        <v>1.86859</v>
      </c>
      <c r="GM23">
        <v>1.87317</v>
      </c>
      <c r="GN23">
        <v>1.8760399999999999</v>
      </c>
      <c r="GO23">
        <v>1.87832</v>
      </c>
      <c r="GP23">
        <v>1.87073</v>
      </c>
      <c r="GQ23">
        <v>1.87256</v>
      </c>
      <c r="GR23">
        <v>1.86931</v>
      </c>
      <c r="GS23">
        <v>1.8736299999999999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1.7589999999999999</v>
      </c>
      <c r="HH23">
        <v>0.26100000000000001</v>
      </c>
      <c r="HI23">
        <v>2</v>
      </c>
      <c r="HJ23">
        <v>507.005</v>
      </c>
      <c r="HK23">
        <v>537.61099999999999</v>
      </c>
      <c r="HL23">
        <v>27.049299999999999</v>
      </c>
      <c r="HM23">
        <v>25.9451</v>
      </c>
      <c r="HN23">
        <v>30.0002</v>
      </c>
      <c r="HO23">
        <v>25.9712</v>
      </c>
      <c r="HP23">
        <v>25.981999999999999</v>
      </c>
      <c r="HQ23">
        <v>24.7881</v>
      </c>
      <c r="HR23">
        <v>37.509900000000002</v>
      </c>
      <c r="HS23">
        <v>52.346800000000002</v>
      </c>
      <c r="HT23">
        <v>27.038699999999999</v>
      </c>
      <c r="HU23">
        <v>500</v>
      </c>
      <c r="HV23">
        <v>14.126899999999999</v>
      </c>
      <c r="HW23">
        <v>102.694</v>
      </c>
      <c r="HX23">
        <v>102.422</v>
      </c>
    </row>
    <row r="24" spans="1:232" x14ac:dyDescent="0.25">
      <c r="A24">
        <v>9</v>
      </c>
      <c r="B24">
        <v>1566831002</v>
      </c>
      <c r="C24">
        <v>838</v>
      </c>
      <c r="D24" t="s">
        <v>367</v>
      </c>
      <c r="E24" t="s">
        <v>368</v>
      </c>
      <c r="G24">
        <v>1566831002</v>
      </c>
      <c r="H24">
        <f t="shared" si="0"/>
        <v>4.9056042458248753E-3</v>
      </c>
      <c r="I24">
        <f t="shared" si="1"/>
        <v>43.815988714462001</v>
      </c>
      <c r="J24">
        <f t="shared" si="2"/>
        <v>544.22199999999998</v>
      </c>
      <c r="K24">
        <f t="shared" si="3"/>
        <v>305.02632845856311</v>
      </c>
      <c r="L24">
        <f t="shared" si="4"/>
        <v>30.351839420066881</v>
      </c>
      <c r="M24">
        <f t="shared" si="5"/>
        <v>54.153157323635995</v>
      </c>
      <c r="N24">
        <f t="shared" si="6"/>
        <v>0.32822721596216725</v>
      </c>
      <c r="O24">
        <f t="shared" si="7"/>
        <v>2.2487858598655572</v>
      </c>
      <c r="P24">
        <f t="shared" si="8"/>
        <v>0.30374715661425494</v>
      </c>
      <c r="Q24">
        <f t="shared" si="9"/>
        <v>0.19188903595788409</v>
      </c>
      <c r="R24">
        <f t="shared" si="10"/>
        <v>321.46590955193108</v>
      </c>
      <c r="S24">
        <f t="shared" si="11"/>
        <v>28.34112517992704</v>
      </c>
      <c r="T24">
        <f t="shared" si="12"/>
        <v>27.032299999999999</v>
      </c>
      <c r="U24">
        <f t="shared" si="13"/>
        <v>3.5859551943063348</v>
      </c>
      <c r="V24">
        <f t="shared" si="14"/>
        <v>54.760495210118187</v>
      </c>
      <c r="W24">
        <f t="shared" si="15"/>
        <v>2.0242133421426001</v>
      </c>
      <c r="X24">
        <f t="shared" si="16"/>
        <v>3.6964847274949095</v>
      </c>
      <c r="Y24">
        <f t="shared" si="17"/>
        <v>1.5617418521637347</v>
      </c>
      <c r="Z24">
        <f t="shared" si="18"/>
        <v>-216.33714724087699</v>
      </c>
      <c r="AA24">
        <f t="shared" si="19"/>
        <v>62.800529417523343</v>
      </c>
      <c r="AB24">
        <f t="shared" si="20"/>
        <v>6.0444248746924716</v>
      </c>
      <c r="AC24">
        <f t="shared" si="21"/>
        <v>173.97371660326991</v>
      </c>
      <c r="AD24">
        <v>-4.11510688903855E-2</v>
      </c>
      <c r="AE24">
        <v>4.6195679861090903E-2</v>
      </c>
      <c r="AF24">
        <v>3.4530502607528901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52381.663451116736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1681.3316941995736</v>
      </c>
      <c r="AX24">
        <f t="shared" si="29"/>
        <v>43.815988714462001</v>
      </c>
      <c r="AY24" t="e">
        <f t="shared" si="30"/>
        <v>#DIV/0!</v>
      </c>
      <c r="AZ24" t="e">
        <f t="shared" si="31"/>
        <v>#DIV/0!</v>
      </c>
      <c r="BA24">
        <f t="shared" si="32"/>
        <v>2.6060288321229409E-2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2000.16</v>
      </c>
      <c r="CC24">
        <f t="shared" si="40"/>
        <v>1681.3316941995736</v>
      </c>
      <c r="CD24">
        <f t="shared" si="41"/>
        <v>0.84059859921184976</v>
      </c>
      <c r="CE24">
        <f t="shared" si="42"/>
        <v>0.19119719842369973</v>
      </c>
      <c r="CF24">
        <v>6</v>
      </c>
      <c r="CG24">
        <v>0.5</v>
      </c>
      <c r="CH24" t="s">
        <v>345</v>
      </c>
      <c r="CI24">
        <v>1566831002</v>
      </c>
      <c r="CJ24">
        <v>544.22199999999998</v>
      </c>
      <c r="CK24">
        <v>600.00900000000001</v>
      </c>
      <c r="CL24">
        <v>20.342700000000001</v>
      </c>
      <c r="CM24">
        <v>14.5753</v>
      </c>
      <c r="CN24">
        <v>499.96300000000002</v>
      </c>
      <c r="CO24">
        <v>99.405600000000007</v>
      </c>
      <c r="CP24">
        <v>0.100038</v>
      </c>
      <c r="CQ24">
        <v>27.5503</v>
      </c>
      <c r="CR24">
        <v>27.032299999999999</v>
      </c>
      <c r="CS24">
        <v>999.9</v>
      </c>
      <c r="CT24">
        <v>0</v>
      </c>
      <c r="CU24">
        <v>0</v>
      </c>
      <c r="CV24">
        <v>9983.1200000000008</v>
      </c>
      <c r="CW24">
        <v>0</v>
      </c>
      <c r="CX24">
        <v>609.43600000000004</v>
      </c>
      <c r="CY24">
        <v>-55.786900000000003</v>
      </c>
      <c r="CZ24">
        <v>555.52300000000002</v>
      </c>
      <c r="DA24">
        <v>608.88400000000001</v>
      </c>
      <c r="DB24">
        <v>5.7673500000000004</v>
      </c>
      <c r="DC24">
        <v>544.22199999999998</v>
      </c>
      <c r="DD24">
        <v>600.00900000000001</v>
      </c>
      <c r="DE24">
        <v>20.342700000000001</v>
      </c>
      <c r="DF24">
        <v>14.5753</v>
      </c>
      <c r="DG24">
        <v>2.02217</v>
      </c>
      <c r="DH24">
        <v>1.4488700000000001</v>
      </c>
      <c r="DI24">
        <v>17.619</v>
      </c>
      <c r="DJ24">
        <v>12.439</v>
      </c>
      <c r="DK24">
        <v>2000.16</v>
      </c>
      <c r="DL24">
        <v>0.97999899999999995</v>
      </c>
      <c r="DM24">
        <v>2.0000899999999999E-2</v>
      </c>
      <c r="DN24">
        <v>0</v>
      </c>
      <c r="DO24">
        <v>821.51900000000001</v>
      </c>
      <c r="DP24">
        <v>4.9996900000000002</v>
      </c>
      <c r="DQ24">
        <v>18027.3</v>
      </c>
      <c r="DR24">
        <v>16113.6</v>
      </c>
      <c r="DS24">
        <v>43.561999999999998</v>
      </c>
      <c r="DT24">
        <v>43.75</v>
      </c>
      <c r="DU24">
        <v>43.936999999999998</v>
      </c>
      <c r="DV24">
        <v>43.125</v>
      </c>
      <c r="DW24">
        <v>44.875</v>
      </c>
      <c r="DX24">
        <v>1955.26</v>
      </c>
      <c r="DY24">
        <v>39.909999999999997</v>
      </c>
      <c r="DZ24">
        <v>0</v>
      </c>
      <c r="EA24">
        <v>1566830997.4000001</v>
      </c>
      <c r="EB24">
        <v>822.05111764705896</v>
      </c>
      <c r="EC24">
        <v>-5.5022058783757899</v>
      </c>
      <c r="ED24">
        <v>-130.51470530100599</v>
      </c>
      <c r="EE24">
        <v>18028.647058823499</v>
      </c>
      <c r="EF24">
        <v>10</v>
      </c>
      <c r="EG24">
        <v>0</v>
      </c>
      <c r="EH24" t="s">
        <v>346</v>
      </c>
      <c r="EI24">
        <v>0</v>
      </c>
      <c r="EJ24">
        <v>1.7589999999999999</v>
      </c>
      <c r="EK24">
        <v>0.26100000000000001</v>
      </c>
      <c r="EL24">
        <v>0</v>
      </c>
      <c r="EM24">
        <v>0</v>
      </c>
      <c r="EN24">
        <v>0</v>
      </c>
      <c r="EO24">
        <v>0</v>
      </c>
      <c r="EP24">
        <v>43.852021084009202</v>
      </c>
      <c r="EQ24">
        <v>-0.22353017951130999</v>
      </c>
      <c r="ER24">
        <v>6.7698434334226398E-2</v>
      </c>
      <c r="ES24">
        <v>1</v>
      </c>
      <c r="ET24">
        <v>0.335661631372629</v>
      </c>
      <c r="EU24">
        <v>-3.4410531594772503E-2</v>
      </c>
      <c r="EV24">
        <v>3.7046975511840002E-3</v>
      </c>
      <c r="EW24">
        <v>1</v>
      </c>
      <c r="EX24">
        <v>2</v>
      </c>
      <c r="EY24">
        <v>2</v>
      </c>
      <c r="EZ24" t="s">
        <v>360</v>
      </c>
      <c r="FA24">
        <v>2.9527600000000001</v>
      </c>
      <c r="FB24">
        <v>2.7238000000000002</v>
      </c>
      <c r="FC24">
        <v>0.12367499999999999</v>
      </c>
      <c r="FD24">
        <v>0.13436300000000001</v>
      </c>
      <c r="FE24">
        <v>9.9780599999999997E-2</v>
      </c>
      <c r="FF24">
        <v>7.9988900000000002E-2</v>
      </c>
      <c r="FG24">
        <v>23503.3</v>
      </c>
      <c r="FH24">
        <v>21165.200000000001</v>
      </c>
      <c r="FI24">
        <v>24704.2</v>
      </c>
      <c r="FJ24">
        <v>23466.400000000001</v>
      </c>
      <c r="FK24">
        <v>30230.2</v>
      </c>
      <c r="FL24">
        <v>30055.5</v>
      </c>
      <c r="FM24">
        <v>34457.9</v>
      </c>
      <c r="FN24">
        <v>33592.1</v>
      </c>
      <c r="FO24">
        <v>2.03003</v>
      </c>
      <c r="FP24">
        <v>2.0880999999999998</v>
      </c>
      <c r="FQ24">
        <v>0.15501699999999999</v>
      </c>
      <c r="FR24">
        <v>0</v>
      </c>
      <c r="FS24">
        <v>24.492000000000001</v>
      </c>
      <c r="FT24">
        <v>999.9</v>
      </c>
      <c r="FU24">
        <v>62.575000000000003</v>
      </c>
      <c r="FV24">
        <v>26.576000000000001</v>
      </c>
      <c r="FW24">
        <v>21.976099999999999</v>
      </c>
      <c r="FX24">
        <v>60.11</v>
      </c>
      <c r="FY24">
        <v>40.528799999999997</v>
      </c>
      <c r="FZ24">
        <v>1</v>
      </c>
      <c r="GA24">
        <v>-9.6969E-2</v>
      </c>
      <c r="GB24">
        <v>-0.70765500000000003</v>
      </c>
      <c r="GC24">
        <v>20.398299999999999</v>
      </c>
      <c r="GD24">
        <v>5.2442500000000001</v>
      </c>
      <c r="GE24">
        <v>12.0221</v>
      </c>
      <c r="GF24">
        <v>4.9573499999999999</v>
      </c>
      <c r="GG24">
        <v>3.3045499999999999</v>
      </c>
      <c r="GH24">
        <v>9999</v>
      </c>
      <c r="GI24">
        <v>9999</v>
      </c>
      <c r="GJ24">
        <v>467</v>
      </c>
      <c r="GK24">
        <v>9999</v>
      </c>
      <c r="GL24">
        <v>1.86859</v>
      </c>
      <c r="GM24">
        <v>1.87317</v>
      </c>
      <c r="GN24">
        <v>1.8760699999999999</v>
      </c>
      <c r="GO24">
        <v>1.87832</v>
      </c>
      <c r="GP24">
        <v>1.8707199999999999</v>
      </c>
      <c r="GQ24">
        <v>1.87256</v>
      </c>
      <c r="GR24">
        <v>1.8693200000000001</v>
      </c>
      <c r="GS24">
        <v>1.87364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1.7589999999999999</v>
      </c>
      <c r="HH24">
        <v>0.26100000000000001</v>
      </c>
      <c r="HI24">
        <v>2</v>
      </c>
      <c r="HJ24">
        <v>506.53399999999999</v>
      </c>
      <c r="HK24">
        <v>537.86699999999996</v>
      </c>
      <c r="HL24">
        <v>26.440899999999999</v>
      </c>
      <c r="HM24">
        <v>25.988299999999999</v>
      </c>
      <c r="HN24">
        <v>30.0002</v>
      </c>
      <c r="HO24">
        <v>26.013300000000001</v>
      </c>
      <c r="HP24">
        <v>26.025099999999998</v>
      </c>
      <c r="HQ24">
        <v>28.745100000000001</v>
      </c>
      <c r="HR24">
        <v>33.801900000000003</v>
      </c>
      <c r="HS24">
        <v>48.911200000000001</v>
      </c>
      <c r="HT24">
        <v>26.408799999999999</v>
      </c>
      <c r="HU24">
        <v>600</v>
      </c>
      <c r="HV24">
        <v>14.6776</v>
      </c>
      <c r="HW24">
        <v>102.687</v>
      </c>
      <c r="HX24">
        <v>102.414</v>
      </c>
    </row>
    <row r="25" spans="1:232" x14ac:dyDescent="0.25">
      <c r="A25">
        <v>10</v>
      </c>
      <c r="B25">
        <v>1566831083</v>
      </c>
      <c r="C25">
        <v>919</v>
      </c>
      <c r="D25" t="s">
        <v>369</v>
      </c>
      <c r="E25" t="s">
        <v>370</v>
      </c>
      <c r="G25">
        <v>1566831083</v>
      </c>
      <c r="H25">
        <f t="shared" si="0"/>
        <v>4.3035850671622241E-3</v>
      </c>
      <c r="I25">
        <f t="shared" si="1"/>
        <v>44.097754678691111</v>
      </c>
      <c r="J25">
        <f t="shared" si="2"/>
        <v>643.64800000000002</v>
      </c>
      <c r="K25">
        <f t="shared" si="3"/>
        <v>365.59530385083076</v>
      </c>
      <c r="L25">
        <f t="shared" si="4"/>
        <v>36.377698014438415</v>
      </c>
      <c r="M25">
        <f t="shared" si="5"/>
        <v>64.044675423814397</v>
      </c>
      <c r="N25">
        <f t="shared" si="6"/>
        <v>0.28202970145705525</v>
      </c>
      <c r="O25">
        <f t="shared" si="7"/>
        <v>2.2531460799766108</v>
      </c>
      <c r="P25">
        <f t="shared" si="8"/>
        <v>0.26378297460507066</v>
      </c>
      <c r="Q25">
        <f t="shared" si="9"/>
        <v>0.16640528045684372</v>
      </c>
      <c r="R25">
        <f t="shared" si="10"/>
        <v>321.43822716356044</v>
      </c>
      <c r="S25">
        <f t="shared" si="11"/>
        <v>28.430376658722285</v>
      </c>
      <c r="T25">
        <f t="shared" si="12"/>
        <v>27.041899999999998</v>
      </c>
      <c r="U25">
        <f t="shared" si="13"/>
        <v>3.5879770798014805</v>
      </c>
      <c r="V25">
        <f t="shared" si="14"/>
        <v>54.730032568480539</v>
      </c>
      <c r="W25">
        <f t="shared" si="15"/>
        <v>2.0102717425089596</v>
      </c>
      <c r="X25">
        <f t="shared" si="16"/>
        <v>3.6730687853942392</v>
      </c>
      <c r="Y25">
        <f t="shared" si="17"/>
        <v>1.5777053372925209</v>
      </c>
      <c r="Z25">
        <f t="shared" si="18"/>
        <v>-189.78810146185407</v>
      </c>
      <c r="AA25">
        <f t="shared" si="19"/>
        <v>48.564350263187201</v>
      </c>
      <c r="AB25">
        <f t="shared" si="20"/>
        <v>4.6628677576127124</v>
      </c>
      <c r="AC25">
        <f t="shared" si="21"/>
        <v>184.87734372250631</v>
      </c>
      <c r="AD25">
        <v>-4.1268497941404997E-2</v>
      </c>
      <c r="AE25">
        <v>4.6327504258210098E-2</v>
      </c>
      <c r="AF25">
        <v>3.46084698031793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52543.954911064982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1681.1886001855357</v>
      </c>
      <c r="AX25">
        <f t="shared" si="29"/>
        <v>44.097754678691111</v>
      </c>
      <c r="AY25" t="e">
        <f t="shared" si="30"/>
        <v>#DIV/0!</v>
      </c>
      <c r="AZ25" t="e">
        <f t="shared" si="31"/>
        <v>#DIV/0!</v>
      </c>
      <c r="BA25">
        <f t="shared" si="32"/>
        <v>2.6230105696543795E-2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1999.99</v>
      </c>
      <c r="CC25">
        <f t="shared" si="40"/>
        <v>1681.1886001855357</v>
      </c>
      <c r="CD25">
        <f t="shared" si="41"/>
        <v>0.84059850308528328</v>
      </c>
      <c r="CE25">
        <f t="shared" si="42"/>
        <v>0.19119700617056681</v>
      </c>
      <c r="CF25">
        <v>6</v>
      </c>
      <c r="CG25">
        <v>0.5</v>
      </c>
      <c r="CH25" t="s">
        <v>345</v>
      </c>
      <c r="CI25">
        <v>1566831083</v>
      </c>
      <c r="CJ25">
        <v>643.64800000000002</v>
      </c>
      <c r="CK25">
        <v>699.88300000000004</v>
      </c>
      <c r="CL25">
        <v>20.203199999999999</v>
      </c>
      <c r="CM25">
        <v>15.143800000000001</v>
      </c>
      <c r="CN25">
        <v>500.05599999999998</v>
      </c>
      <c r="CO25">
        <v>99.402699999999996</v>
      </c>
      <c r="CP25">
        <v>9.9940299999999996E-2</v>
      </c>
      <c r="CQ25">
        <v>27.441700000000001</v>
      </c>
      <c r="CR25">
        <v>27.041899999999998</v>
      </c>
      <c r="CS25">
        <v>999.9</v>
      </c>
      <c r="CT25">
        <v>0</v>
      </c>
      <c r="CU25">
        <v>0</v>
      </c>
      <c r="CV25">
        <v>10011.9</v>
      </c>
      <c r="CW25">
        <v>0</v>
      </c>
      <c r="CX25">
        <v>604.77099999999996</v>
      </c>
      <c r="CY25">
        <v>-56.235500000000002</v>
      </c>
      <c r="CZ25">
        <v>656.92</v>
      </c>
      <c r="DA25">
        <v>710.64499999999998</v>
      </c>
      <c r="DB25">
        <v>5.05938</v>
      </c>
      <c r="DC25">
        <v>643.64800000000002</v>
      </c>
      <c r="DD25">
        <v>699.88300000000004</v>
      </c>
      <c r="DE25">
        <v>20.203199999999999</v>
      </c>
      <c r="DF25">
        <v>15.143800000000001</v>
      </c>
      <c r="DG25">
        <v>2.0082499999999999</v>
      </c>
      <c r="DH25">
        <v>1.5053300000000001</v>
      </c>
      <c r="DI25">
        <v>17.509499999999999</v>
      </c>
      <c r="DJ25">
        <v>13.022500000000001</v>
      </c>
      <c r="DK25">
        <v>1999.99</v>
      </c>
      <c r="DL25">
        <v>0.97999899999999995</v>
      </c>
      <c r="DM25">
        <v>2.0000899999999999E-2</v>
      </c>
      <c r="DN25">
        <v>0</v>
      </c>
      <c r="DO25">
        <v>818.16200000000003</v>
      </c>
      <c r="DP25">
        <v>4.9996900000000002</v>
      </c>
      <c r="DQ25">
        <v>17958.3</v>
      </c>
      <c r="DR25">
        <v>16112.2</v>
      </c>
      <c r="DS25">
        <v>43.561999999999998</v>
      </c>
      <c r="DT25">
        <v>43.811999999999998</v>
      </c>
      <c r="DU25">
        <v>43.936999999999998</v>
      </c>
      <c r="DV25">
        <v>43.061999999999998</v>
      </c>
      <c r="DW25">
        <v>44.811999999999998</v>
      </c>
      <c r="DX25">
        <v>1955.09</v>
      </c>
      <c r="DY25">
        <v>39.9</v>
      </c>
      <c r="DZ25">
        <v>0</v>
      </c>
      <c r="EA25">
        <v>1566831078.4000001</v>
      </c>
      <c r="EB25">
        <v>818.59294117647096</v>
      </c>
      <c r="EC25">
        <v>-6.4215686074263996</v>
      </c>
      <c r="ED25">
        <v>543.97058590671304</v>
      </c>
      <c r="EE25">
        <v>17932.323529411799</v>
      </c>
      <c r="EF25">
        <v>10</v>
      </c>
      <c r="EG25">
        <v>0</v>
      </c>
      <c r="EH25" t="s">
        <v>346</v>
      </c>
      <c r="EI25">
        <v>0</v>
      </c>
      <c r="EJ25">
        <v>1.7589999999999999</v>
      </c>
      <c r="EK25">
        <v>0.26100000000000001</v>
      </c>
      <c r="EL25">
        <v>0</v>
      </c>
      <c r="EM25">
        <v>0</v>
      </c>
      <c r="EN25">
        <v>0</v>
      </c>
      <c r="EO25">
        <v>0</v>
      </c>
      <c r="EP25">
        <v>44.223342356766899</v>
      </c>
      <c r="EQ25">
        <v>-0.29729041346228002</v>
      </c>
      <c r="ER25">
        <v>5.0420664260468803E-2</v>
      </c>
      <c r="ES25">
        <v>1</v>
      </c>
      <c r="ET25">
        <v>0.29133530699565502</v>
      </c>
      <c r="EU25">
        <v>-4.0382585743383402E-2</v>
      </c>
      <c r="EV25">
        <v>4.2857980973685702E-3</v>
      </c>
      <c r="EW25">
        <v>1</v>
      </c>
      <c r="EX25">
        <v>2</v>
      </c>
      <c r="EY25">
        <v>2</v>
      </c>
      <c r="EZ25" t="s">
        <v>360</v>
      </c>
      <c r="FA25">
        <v>2.9529800000000002</v>
      </c>
      <c r="FB25">
        <v>2.7239499999999999</v>
      </c>
      <c r="FC25">
        <v>0.13924600000000001</v>
      </c>
      <c r="FD25">
        <v>0.149449</v>
      </c>
      <c r="FE25">
        <v>9.9279599999999996E-2</v>
      </c>
      <c r="FF25">
        <v>8.2248799999999997E-2</v>
      </c>
      <c r="FG25">
        <v>23084.5</v>
      </c>
      <c r="FH25">
        <v>20796.5</v>
      </c>
      <c r="FI25">
        <v>24702.9</v>
      </c>
      <c r="FJ25">
        <v>23466.6</v>
      </c>
      <c r="FK25">
        <v>30246.1</v>
      </c>
      <c r="FL25">
        <v>29981.8</v>
      </c>
      <c r="FM25">
        <v>34456.400000000001</v>
      </c>
      <c r="FN25">
        <v>33592.300000000003</v>
      </c>
      <c r="FO25">
        <v>2.0297000000000001</v>
      </c>
      <c r="FP25">
        <v>2.08805</v>
      </c>
      <c r="FQ25">
        <v>0.15776599999999999</v>
      </c>
      <c r="FR25">
        <v>0</v>
      </c>
      <c r="FS25">
        <v>24.456499999999998</v>
      </c>
      <c r="FT25">
        <v>999.9</v>
      </c>
      <c r="FU25">
        <v>61.677</v>
      </c>
      <c r="FV25">
        <v>26.677</v>
      </c>
      <c r="FW25">
        <v>21.7895</v>
      </c>
      <c r="FX25">
        <v>59.930100000000003</v>
      </c>
      <c r="FY25">
        <v>40.424700000000001</v>
      </c>
      <c r="FZ25">
        <v>1</v>
      </c>
      <c r="GA25">
        <v>-9.5294699999999996E-2</v>
      </c>
      <c r="GB25">
        <v>-0.37084699999999998</v>
      </c>
      <c r="GC25">
        <v>20.399999999999999</v>
      </c>
      <c r="GD25">
        <v>5.24709</v>
      </c>
      <c r="GE25">
        <v>12.0228</v>
      </c>
      <c r="GF25">
        <v>4.9577999999999998</v>
      </c>
      <c r="GG25">
        <v>3.3050000000000002</v>
      </c>
      <c r="GH25">
        <v>9999</v>
      </c>
      <c r="GI25">
        <v>9999</v>
      </c>
      <c r="GJ25">
        <v>467</v>
      </c>
      <c r="GK25">
        <v>9999</v>
      </c>
      <c r="GL25">
        <v>1.86859</v>
      </c>
      <c r="GM25">
        <v>1.8731599999999999</v>
      </c>
      <c r="GN25">
        <v>1.87605</v>
      </c>
      <c r="GO25">
        <v>1.8782700000000001</v>
      </c>
      <c r="GP25">
        <v>1.87073</v>
      </c>
      <c r="GQ25">
        <v>1.87256</v>
      </c>
      <c r="GR25">
        <v>1.8692899999999999</v>
      </c>
      <c r="GS25">
        <v>1.8736299999999999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1.7589999999999999</v>
      </c>
      <c r="HH25">
        <v>0.26100000000000001</v>
      </c>
      <c r="HI25">
        <v>2</v>
      </c>
      <c r="HJ25">
        <v>506.59899999999999</v>
      </c>
      <c r="HK25">
        <v>538.14300000000003</v>
      </c>
      <c r="HL25">
        <v>26.024000000000001</v>
      </c>
      <c r="HM25">
        <v>26.017299999999999</v>
      </c>
      <c r="HN25">
        <v>30.000299999999999</v>
      </c>
      <c r="HO25">
        <v>26.043900000000001</v>
      </c>
      <c r="HP25">
        <v>26.0562</v>
      </c>
      <c r="HQ25">
        <v>32.605499999999999</v>
      </c>
      <c r="HR25">
        <v>30.3505</v>
      </c>
      <c r="HS25">
        <v>46.655200000000001</v>
      </c>
      <c r="HT25">
        <v>25.9986</v>
      </c>
      <c r="HU25">
        <v>700</v>
      </c>
      <c r="HV25">
        <v>15.251799999999999</v>
      </c>
      <c r="HW25">
        <v>102.682</v>
      </c>
      <c r="HX25">
        <v>102.41500000000001</v>
      </c>
    </row>
    <row r="26" spans="1:232" x14ac:dyDescent="0.25">
      <c r="A26">
        <v>11</v>
      </c>
      <c r="B26">
        <v>1566831162</v>
      </c>
      <c r="C26">
        <v>998</v>
      </c>
      <c r="D26" t="s">
        <v>371</v>
      </c>
      <c r="E26" t="s">
        <v>372</v>
      </c>
      <c r="G26">
        <v>1566831162</v>
      </c>
      <c r="H26">
        <f t="shared" si="0"/>
        <v>3.756915760714285E-3</v>
      </c>
      <c r="I26">
        <f t="shared" si="1"/>
        <v>44.195271318131759</v>
      </c>
      <c r="J26">
        <f t="shared" si="2"/>
        <v>743.56200000000001</v>
      </c>
      <c r="K26">
        <f t="shared" si="3"/>
        <v>420.67393914872514</v>
      </c>
      <c r="L26">
        <f t="shared" si="4"/>
        <v>41.856278277836786</v>
      </c>
      <c r="M26">
        <f t="shared" si="5"/>
        <v>73.983042666738001</v>
      </c>
      <c r="N26">
        <f t="shared" si="6"/>
        <v>0.24152758031607549</v>
      </c>
      <c r="O26">
        <f t="shared" si="7"/>
        <v>2.2499140154100927</v>
      </c>
      <c r="P26">
        <f t="shared" si="8"/>
        <v>0.22799232913327114</v>
      </c>
      <c r="Q26">
        <f t="shared" si="9"/>
        <v>0.14364804746987769</v>
      </c>
      <c r="R26">
        <f t="shared" si="10"/>
        <v>321.4350351778923</v>
      </c>
      <c r="S26">
        <f t="shared" si="11"/>
        <v>28.490959848124692</v>
      </c>
      <c r="T26">
        <f t="shared" si="12"/>
        <v>27.021100000000001</v>
      </c>
      <c r="U26">
        <f t="shared" si="13"/>
        <v>3.583597584972575</v>
      </c>
      <c r="V26">
        <f t="shared" si="14"/>
        <v>54.565926605040168</v>
      </c>
      <c r="W26">
        <f t="shared" si="15"/>
        <v>1.98996298</v>
      </c>
      <c r="X26">
        <f t="shared" si="16"/>
        <v>3.6468967060777269</v>
      </c>
      <c r="Y26">
        <f t="shared" si="17"/>
        <v>1.5936346049725749</v>
      </c>
      <c r="Z26">
        <f t="shared" si="18"/>
        <v>-165.67998504749997</v>
      </c>
      <c r="AA26">
        <f t="shared" si="19"/>
        <v>36.207263273038571</v>
      </c>
      <c r="AB26">
        <f t="shared" si="20"/>
        <v>3.4789202152166681</v>
      </c>
      <c r="AC26">
        <f t="shared" si="21"/>
        <v>195.44123361864754</v>
      </c>
      <c r="AD26">
        <v>-4.1181432533990897E-2</v>
      </c>
      <c r="AE26">
        <v>4.6229765711039199E-2</v>
      </c>
      <c r="AF26">
        <v>3.4550669923675299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52458.849740246398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1681.1718001855377</v>
      </c>
      <c r="AX26">
        <f t="shared" si="29"/>
        <v>44.195271318131759</v>
      </c>
      <c r="AY26" t="e">
        <f t="shared" si="30"/>
        <v>#DIV/0!</v>
      </c>
      <c r="AZ26" t="e">
        <f t="shared" si="31"/>
        <v>#DIV/0!</v>
      </c>
      <c r="BA26">
        <f t="shared" si="32"/>
        <v>2.6288372974882325E-2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1999.97</v>
      </c>
      <c r="CC26">
        <f t="shared" si="40"/>
        <v>1681.1718001855377</v>
      </c>
      <c r="CD26">
        <f t="shared" si="41"/>
        <v>0.8405985090704049</v>
      </c>
      <c r="CE26">
        <f t="shared" si="42"/>
        <v>0.19119701814080992</v>
      </c>
      <c r="CF26">
        <v>6</v>
      </c>
      <c r="CG26">
        <v>0.5</v>
      </c>
      <c r="CH26" t="s">
        <v>345</v>
      </c>
      <c r="CI26">
        <v>1566831162</v>
      </c>
      <c r="CJ26">
        <v>743.56200000000001</v>
      </c>
      <c r="CK26">
        <v>799.94299999999998</v>
      </c>
      <c r="CL26">
        <v>20</v>
      </c>
      <c r="CM26">
        <v>15.5823</v>
      </c>
      <c r="CN26">
        <v>500.04899999999998</v>
      </c>
      <c r="CO26">
        <v>99.397999999999996</v>
      </c>
      <c r="CP26">
        <v>0.100149</v>
      </c>
      <c r="CQ26">
        <v>27.319600000000001</v>
      </c>
      <c r="CR26">
        <v>27.021100000000001</v>
      </c>
      <c r="CS26">
        <v>999.9</v>
      </c>
      <c r="CT26">
        <v>0</v>
      </c>
      <c r="CU26">
        <v>0</v>
      </c>
      <c r="CV26">
        <v>9991.25</v>
      </c>
      <c r="CW26">
        <v>0</v>
      </c>
      <c r="CX26">
        <v>615.54100000000005</v>
      </c>
      <c r="CY26">
        <v>-56.380600000000001</v>
      </c>
      <c r="CZ26">
        <v>758.73699999999997</v>
      </c>
      <c r="DA26">
        <v>812.60500000000002</v>
      </c>
      <c r="DB26">
        <v>4.4176700000000002</v>
      </c>
      <c r="DC26">
        <v>743.56200000000001</v>
      </c>
      <c r="DD26">
        <v>799.94299999999998</v>
      </c>
      <c r="DE26">
        <v>20</v>
      </c>
      <c r="DF26">
        <v>15.5823</v>
      </c>
      <c r="DG26">
        <v>1.9879599999999999</v>
      </c>
      <c r="DH26">
        <v>1.5488500000000001</v>
      </c>
      <c r="DI26">
        <v>17.348800000000001</v>
      </c>
      <c r="DJ26">
        <v>13.459199999999999</v>
      </c>
      <c r="DK26">
        <v>1999.97</v>
      </c>
      <c r="DL26">
        <v>0.97999899999999995</v>
      </c>
      <c r="DM26">
        <v>2.0000899999999999E-2</v>
      </c>
      <c r="DN26">
        <v>0</v>
      </c>
      <c r="DO26">
        <v>813.97</v>
      </c>
      <c r="DP26">
        <v>4.9996900000000002</v>
      </c>
      <c r="DQ26">
        <v>17955.2</v>
      </c>
      <c r="DR26">
        <v>16112</v>
      </c>
      <c r="DS26">
        <v>43.625</v>
      </c>
      <c r="DT26">
        <v>43.811999999999998</v>
      </c>
      <c r="DU26">
        <v>43.936999999999998</v>
      </c>
      <c r="DV26">
        <v>43.125</v>
      </c>
      <c r="DW26">
        <v>44.875</v>
      </c>
      <c r="DX26">
        <v>1955.07</v>
      </c>
      <c r="DY26">
        <v>39.9</v>
      </c>
      <c r="DZ26">
        <v>0</v>
      </c>
      <c r="EA26">
        <v>1566831157</v>
      </c>
      <c r="EB26">
        <v>814.54994117647095</v>
      </c>
      <c r="EC26">
        <v>-9.1252451069301408</v>
      </c>
      <c r="ED26">
        <v>515.93137493965901</v>
      </c>
      <c r="EE26">
        <v>17904.094117647099</v>
      </c>
      <c r="EF26">
        <v>10</v>
      </c>
      <c r="EG26">
        <v>0</v>
      </c>
      <c r="EH26" t="s">
        <v>346</v>
      </c>
      <c r="EI26">
        <v>0</v>
      </c>
      <c r="EJ26">
        <v>1.7589999999999999</v>
      </c>
      <c r="EK26">
        <v>0.26100000000000001</v>
      </c>
      <c r="EL26">
        <v>0</v>
      </c>
      <c r="EM26">
        <v>0</v>
      </c>
      <c r="EN26">
        <v>0</v>
      </c>
      <c r="EO26">
        <v>0</v>
      </c>
      <c r="EP26">
        <v>44.248428085875801</v>
      </c>
      <c r="EQ26">
        <v>-0.29242926631837801</v>
      </c>
      <c r="ER26">
        <v>8.0320701642295905E-2</v>
      </c>
      <c r="ES26">
        <v>1</v>
      </c>
      <c r="ET26">
        <v>0.25009623512946599</v>
      </c>
      <c r="EU26">
        <v>-4.1553157635628002E-2</v>
      </c>
      <c r="EV26">
        <v>4.4338876135629002E-3</v>
      </c>
      <c r="EW26">
        <v>1</v>
      </c>
      <c r="EX26">
        <v>2</v>
      </c>
      <c r="EY26">
        <v>2</v>
      </c>
      <c r="EZ26" t="s">
        <v>360</v>
      </c>
      <c r="FA26">
        <v>2.9529299999999998</v>
      </c>
      <c r="FB26">
        <v>2.7239800000000001</v>
      </c>
      <c r="FC26">
        <v>0.15370400000000001</v>
      </c>
      <c r="FD26">
        <v>0.16348499999999999</v>
      </c>
      <c r="FE26">
        <v>9.8551799999999995E-2</v>
      </c>
      <c r="FF26">
        <v>8.3967399999999998E-2</v>
      </c>
      <c r="FG26">
        <v>22695.7</v>
      </c>
      <c r="FH26">
        <v>20452.2</v>
      </c>
      <c r="FI26">
        <v>24701.8</v>
      </c>
      <c r="FJ26">
        <v>23465.200000000001</v>
      </c>
      <c r="FK26">
        <v>30269.7</v>
      </c>
      <c r="FL26">
        <v>29923.8</v>
      </c>
      <c r="FM26">
        <v>34455</v>
      </c>
      <c r="FN26">
        <v>33590.199999999997</v>
      </c>
      <c r="FO26">
        <v>2.0287700000000002</v>
      </c>
      <c r="FP26">
        <v>2.0884499999999999</v>
      </c>
      <c r="FQ26">
        <v>0.162717</v>
      </c>
      <c r="FR26">
        <v>0</v>
      </c>
      <c r="FS26">
        <v>24.354299999999999</v>
      </c>
      <c r="FT26">
        <v>999.9</v>
      </c>
      <c r="FU26">
        <v>60.933</v>
      </c>
      <c r="FV26">
        <v>26.736999999999998</v>
      </c>
      <c r="FW26">
        <v>21.604700000000001</v>
      </c>
      <c r="FX26">
        <v>59.44</v>
      </c>
      <c r="FY26">
        <v>40.404600000000002</v>
      </c>
      <c r="FZ26">
        <v>1</v>
      </c>
      <c r="GA26">
        <v>-9.3135200000000001E-2</v>
      </c>
      <c r="GB26">
        <v>-0.62873400000000002</v>
      </c>
      <c r="GC26">
        <v>20.399000000000001</v>
      </c>
      <c r="GD26">
        <v>5.24634</v>
      </c>
      <c r="GE26">
        <v>12.0221</v>
      </c>
      <c r="GF26">
        <v>4.9577499999999999</v>
      </c>
      <c r="GG26">
        <v>3.3050000000000002</v>
      </c>
      <c r="GH26">
        <v>9999</v>
      </c>
      <c r="GI26">
        <v>9999</v>
      </c>
      <c r="GJ26">
        <v>467</v>
      </c>
      <c r="GK26">
        <v>9999</v>
      </c>
      <c r="GL26">
        <v>1.86859</v>
      </c>
      <c r="GM26">
        <v>1.87317</v>
      </c>
      <c r="GN26">
        <v>1.8760300000000001</v>
      </c>
      <c r="GO26">
        <v>1.8783300000000001</v>
      </c>
      <c r="GP26">
        <v>1.87073</v>
      </c>
      <c r="GQ26">
        <v>1.87256</v>
      </c>
      <c r="GR26">
        <v>1.8693200000000001</v>
      </c>
      <c r="GS26">
        <v>1.8736299999999999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1.7589999999999999</v>
      </c>
      <c r="HH26">
        <v>0.26100000000000001</v>
      </c>
      <c r="HI26">
        <v>2</v>
      </c>
      <c r="HJ26">
        <v>506.23500000000001</v>
      </c>
      <c r="HK26">
        <v>538.66200000000003</v>
      </c>
      <c r="HL26">
        <v>26.1342</v>
      </c>
      <c r="HM26">
        <v>26.037099999999999</v>
      </c>
      <c r="HN26">
        <v>30.0002</v>
      </c>
      <c r="HO26">
        <v>26.068100000000001</v>
      </c>
      <c r="HP26">
        <v>26.080300000000001</v>
      </c>
      <c r="HQ26">
        <v>36.361699999999999</v>
      </c>
      <c r="HR26">
        <v>26.8262</v>
      </c>
      <c r="HS26">
        <v>45.148299999999999</v>
      </c>
      <c r="HT26">
        <v>26.1343</v>
      </c>
      <c r="HU26">
        <v>800</v>
      </c>
      <c r="HV26">
        <v>15.713200000000001</v>
      </c>
      <c r="HW26">
        <v>102.678</v>
      </c>
      <c r="HX26">
        <v>102.408</v>
      </c>
    </row>
    <row r="27" spans="1:232" x14ac:dyDescent="0.25">
      <c r="A27">
        <v>12</v>
      </c>
      <c r="B27">
        <v>1566831249</v>
      </c>
      <c r="C27">
        <v>1085</v>
      </c>
      <c r="D27" t="s">
        <v>373</v>
      </c>
      <c r="E27" t="s">
        <v>374</v>
      </c>
      <c r="G27">
        <v>1566831249</v>
      </c>
      <c r="H27">
        <f t="shared" si="0"/>
        <v>3.0667599460501333E-3</v>
      </c>
      <c r="I27">
        <f t="shared" si="1"/>
        <v>44.512609741870484</v>
      </c>
      <c r="J27">
        <f t="shared" si="2"/>
        <v>943.16800000000001</v>
      </c>
      <c r="K27">
        <f t="shared" si="3"/>
        <v>539.94610390206412</v>
      </c>
      <c r="L27">
        <f t="shared" si="4"/>
        <v>53.722162765261196</v>
      </c>
      <c r="M27">
        <f t="shared" si="5"/>
        <v>93.840893461055998</v>
      </c>
      <c r="N27">
        <f t="shared" si="6"/>
        <v>0.19321284623640664</v>
      </c>
      <c r="O27">
        <f t="shared" si="7"/>
        <v>2.2495876750883297</v>
      </c>
      <c r="P27">
        <f t="shared" si="8"/>
        <v>0.18444433057217832</v>
      </c>
      <c r="Q27">
        <f t="shared" si="9"/>
        <v>0.11603235751647079</v>
      </c>
      <c r="R27">
        <f t="shared" si="10"/>
        <v>321.48131897010842</v>
      </c>
      <c r="S27">
        <f t="shared" si="11"/>
        <v>28.593742742149193</v>
      </c>
      <c r="T27">
        <f t="shared" si="12"/>
        <v>27.0442</v>
      </c>
      <c r="U27">
        <f t="shared" si="13"/>
        <v>3.5884616376086815</v>
      </c>
      <c r="V27">
        <f t="shared" si="14"/>
        <v>54.710130439794348</v>
      </c>
      <c r="W27">
        <f t="shared" si="15"/>
        <v>1.9804463258433</v>
      </c>
      <c r="X27">
        <f t="shared" si="16"/>
        <v>3.6198896071408169</v>
      </c>
      <c r="Y27">
        <f t="shared" si="17"/>
        <v>1.6080153117653815</v>
      </c>
      <c r="Z27">
        <f t="shared" si="18"/>
        <v>-135.24411362081088</v>
      </c>
      <c r="AA27">
        <f t="shared" si="19"/>
        <v>18.022173931868991</v>
      </c>
      <c r="AB27">
        <f t="shared" si="20"/>
        <v>1.7309869300819207</v>
      </c>
      <c r="AC27">
        <f t="shared" si="21"/>
        <v>205.99036621124847</v>
      </c>
      <c r="AD27">
        <v>-4.11726478615052E-2</v>
      </c>
      <c r="AE27">
        <v>4.6219904146594402E-2</v>
      </c>
      <c r="AF27">
        <v>3.4544835732229502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52470.212186204437</v>
      </c>
      <c r="AL27" t="s">
        <v>344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0</v>
      </c>
      <c r="AR27" t="s">
        <v>344</v>
      </c>
      <c r="AS27">
        <v>0</v>
      </c>
      <c r="AT27">
        <v>0</v>
      </c>
      <c r="AU27" t="e">
        <f t="shared" si="27"/>
        <v>#DIV/0!</v>
      </c>
      <c r="AV27">
        <v>0.5</v>
      </c>
      <c r="AW27">
        <f t="shared" si="28"/>
        <v>1681.4154001855106</v>
      </c>
      <c r="AX27">
        <f t="shared" si="29"/>
        <v>44.512609741870484</v>
      </c>
      <c r="AY27" t="e">
        <f t="shared" si="30"/>
        <v>#DIV/0!</v>
      </c>
      <c r="AZ27" t="e">
        <f t="shared" si="31"/>
        <v>#DIV/0!</v>
      </c>
      <c r="BA27">
        <f t="shared" si="32"/>
        <v>2.6473297280945211E-2</v>
      </c>
      <c r="BB27" t="e">
        <f t="shared" si="33"/>
        <v>#DIV/0!</v>
      </c>
      <c r="BC27" t="s">
        <v>344</v>
      </c>
      <c r="BD27">
        <v>0</v>
      </c>
      <c r="BE27">
        <f t="shared" si="34"/>
        <v>0</v>
      </c>
      <c r="BF27" t="e">
        <f t="shared" si="35"/>
        <v>#DIV/0!</v>
      </c>
      <c r="BG27" t="e">
        <f t="shared" si="36"/>
        <v>#DIV/0!</v>
      </c>
      <c r="BH27" t="e">
        <f t="shared" si="37"/>
        <v>#DIV/0!</v>
      </c>
      <c r="BI27" t="e">
        <f t="shared" si="38"/>
        <v>#DIV/0!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f t="shared" si="39"/>
        <v>2000.26</v>
      </c>
      <c r="CC27">
        <f t="shared" si="40"/>
        <v>1681.4154001855106</v>
      </c>
      <c r="CD27">
        <f t="shared" si="41"/>
        <v>0.84059842229785664</v>
      </c>
      <c r="CE27">
        <f t="shared" si="42"/>
        <v>0.19119684459571346</v>
      </c>
      <c r="CF27">
        <v>6</v>
      </c>
      <c r="CG27">
        <v>0.5</v>
      </c>
      <c r="CH27" t="s">
        <v>345</v>
      </c>
      <c r="CI27">
        <v>1566831249</v>
      </c>
      <c r="CJ27">
        <v>943.16800000000001</v>
      </c>
      <c r="CK27">
        <v>1000.05</v>
      </c>
      <c r="CL27">
        <v>19.904900000000001</v>
      </c>
      <c r="CM27">
        <v>16.298300000000001</v>
      </c>
      <c r="CN27">
        <v>500.036</v>
      </c>
      <c r="CO27">
        <v>99.395399999999995</v>
      </c>
      <c r="CP27">
        <v>0.10001699999999999</v>
      </c>
      <c r="CQ27">
        <v>27.192799999999998</v>
      </c>
      <c r="CR27">
        <v>27.0442</v>
      </c>
      <c r="CS27">
        <v>999.9</v>
      </c>
      <c r="CT27">
        <v>0</v>
      </c>
      <c r="CU27">
        <v>0</v>
      </c>
      <c r="CV27">
        <v>9989.3799999999992</v>
      </c>
      <c r="CW27">
        <v>0</v>
      </c>
      <c r="CX27">
        <v>639.76700000000005</v>
      </c>
      <c r="CY27">
        <v>-56.878399999999999</v>
      </c>
      <c r="CZ27">
        <v>962.32299999999998</v>
      </c>
      <c r="DA27">
        <v>1016.62</v>
      </c>
      <c r="DB27">
        <v>3.6066500000000001</v>
      </c>
      <c r="DC27">
        <v>943.16800000000001</v>
      </c>
      <c r="DD27">
        <v>1000.05</v>
      </c>
      <c r="DE27">
        <v>19.904900000000001</v>
      </c>
      <c r="DF27">
        <v>16.298300000000001</v>
      </c>
      <c r="DG27">
        <v>1.9784600000000001</v>
      </c>
      <c r="DH27">
        <v>1.6199699999999999</v>
      </c>
      <c r="DI27">
        <v>17.273</v>
      </c>
      <c r="DJ27">
        <v>14.1501</v>
      </c>
      <c r="DK27">
        <v>2000.26</v>
      </c>
      <c r="DL27">
        <v>0.98000200000000004</v>
      </c>
      <c r="DM27">
        <v>1.9997999999999998E-2</v>
      </c>
      <c r="DN27">
        <v>0</v>
      </c>
      <c r="DO27">
        <v>809.74</v>
      </c>
      <c r="DP27">
        <v>4.9996900000000002</v>
      </c>
      <c r="DQ27">
        <v>17851.3</v>
      </c>
      <c r="DR27">
        <v>16114.4</v>
      </c>
      <c r="DS27">
        <v>43.625</v>
      </c>
      <c r="DT27">
        <v>43.811999999999998</v>
      </c>
      <c r="DU27">
        <v>44</v>
      </c>
      <c r="DV27">
        <v>43.125</v>
      </c>
      <c r="DW27">
        <v>44.875</v>
      </c>
      <c r="DX27">
        <v>1955.36</v>
      </c>
      <c r="DY27">
        <v>39.9</v>
      </c>
      <c r="DZ27">
        <v>0</v>
      </c>
      <c r="EA27">
        <v>1566831244</v>
      </c>
      <c r="EB27">
        <v>810.38870588235295</v>
      </c>
      <c r="EC27">
        <v>-8.1183823604562892</v>
      </c>
      <c r="ED27">
        <v>-7.9901944803461804</v>
      </c>
      <c r="EE27">
        <v>17833.2</v>
      </c>
      <c r="EF27">
        <v>10</v>
      </c>
      <c r="EG27">
        <v>0</v>
      </c>
      <c r="EH27" t="s">
        <v>346</v>
      </c>
      <c r="EI27">
        <v>0</v>
      </c>
      <c r="EJ27">
        <v>1.7589999999999999</v>
      </c>
      <c r="EK27">
        <v>0.26100000000000001</v>
      </c>
      <c r="EL27">
        <v>0</v>
      </c>
      <c r="EM27">
        <v>0</v>
      </c>
      <c r="EN27">
        <v>0</v>
      </c>
      <c r="EO27">
        <v>0</v>
      </c>
      <c r="EP27">
        <v>44.4250878526178</v>
      </c>
      <c r="EQ27">
        <v>-0.27420681004953801</v>
      </c>
      <c r="ER27">
        <v>7.9476680673335603E-2</v>
      </c>
      <c r="ES27">
        <v>1</v>
      </c>
      <c r="ET27">
        <v>0.201737430387046</v>
      </c>
      <c r="EU27">
        <v>-4.12934376388783E-2</v>
      </c>
      <c r="EV27">
        <v>4.4070730891232002E-3</v>
      </c>
      <c r="EW27">
        <v>1</v>
      </c>
      <c r="EX27">
        <v>2</v>
      </c>
      <c r="EY27">
        <v>2</v>
      </c>
      <c r="EZ27" t="s">
        <v>360</v>
      </c>
      <c r="FA27">
        <v>2.9528699999999999</v>
      </c>
      <c r="FB27">
        <v>2.72383</v>
      </c>
      <c r="FC27">
        <v>0.179871</v>
      </c>
      <c r="FD27">
        <v>0.18904399999999999</v>
      </c>
      <c r="FE27">
        <v>9.8206399999999999E-2</v>
      </c>
      <c r="FF27">
        <v>8.67391E-2</v>
      </c>
      <c r="FG27">
        <v>21993.3</v>
      </c>
      <c r="FH27">
        <v>19826.900000000001</v>
      </c>
      <c r="FI27">
        <v>24700.799999999999</v>
      </c>
      <c r="FJ27">
        <v>23464.6</v>
      </c>
      <c r="FK27">
        <v>30280.6</v>
      </c>
      <c r="FL27">
        <v>29832.5</v>
      </c>
      <c r="FM27">
        <v>34453.800000000003</v>
      </c>
      <c r="FN27">
        <v>33589.4</v>
      </c>
      <c r="FO27">
        <v>2.0278800000000001</v>
      </c>
      <c r="FP27">
        <v>2.0889500000000001</v>
      </c>
      <c r="FQ27">
        <v>0.163961</v>
      </c>
      <c r="FR27">
        <v>0</v>
      </c>
      <c r="FS27">
        <v>24.356999999999999</v>
      </c>
      <c r="FT27">
        <v>999.9</v>
      </c>
      <c r="FU27">
        <v>60.298000000000002</v>
      </c>
      <c r="FV27">
        <v>26.838000000000001</v>
      </c>
      <c r="FW27">
        <v>21.5061</v>
      </c>
      <c r="FX27">
        <v>59.8</v>
      </c>
      <c r="FY27">
        <v>40.180300000000003</v>
      </c>
      <c r="FZ27">
        <v>1</v>
      </c>
      <c r="GA27">
        <v>-9.1814000000000007E-2</v>
      </c>
      <c r="GB27">
        <v>-0.32114399999999999</v>
      </c>
      <c r="GC27">
        <v>20.3994</v>
      </c>
      <c r="GD27">
        <v>5.2441000000000004</v>
      </c>
      <c r="GE27">
        <v>12.022500000000001</v>
      </c>
      <c r="GF27">
        <v>4.9573999999999998</v>
      </c>
      <c r="GG27">
        <v>3.3045499999999999</v>
      </c>
      <c r="GH27">
        <v>9999</v>
      </c>
      <c r="GI27">
        <v>9999</v>
      </c>
      <c r="GJ27">
        <v>467.1</v>
      </c>
      <c r="GK27">
        <v>9999</v>
      </c>
      <c r="GL27">
        <v>1.86859</v>
      </c>
      <c r="GM27">
        <v>1.87317</v>
      </c>
      <c r="GN27">
        <v>1.87605</v>
      </c>
      <c r="GO27">
        <v>1.8783000000000001</v>
      </c>
      <c r="GP27">
        <v>1.87073</v>
      </c>
      <c r="GQ27">
        <v>1.8725499999999999</v>
      </c>
      <c r="GR27">
        <v>1.8693200000000001</v>
      </c>
      <c r="GS27">
        <v>1.8736299999999999</v>
      </c>
      <c r="GT27" t="s">
        <v>348</v>
      </c>
      <c r="GU27" t="s">
        <v>19</v>
      </c>
      <c r="GV27" t="s">
        <v>19</v>
      </c>
      <c r="GW27" t="s">
        <v>19</v>
      </c>
      <c r="GX27" t="s">
        <v>349</v>
      </c>
      <c r="GY27" t="s">
        <v>350</v>
      </c>
      <c r="GZ27" t="s">
        <v>351</v>
      </c>
      <c r="HA27" t="s">
        <v>351</v>
      </c>
      <c r="HB27" t="s">
        <v>351</v>
      </c>
      <c r="HC27" t="s">
        <v>351</v>
      </c>
      <c r="HD27">
        <v>0</v>
      </c>
      <c r="HE27">
        <v>100</v>
      </c>
      <c r="HF27">
        <v>100</v>
      </c>
      <c r="HG27">
        <v>1.7589999999999999</v>
      </c>
      <c r="HH27">
        <v>0.26100000000000001</v>
      </c>
      <c r="HI27">
        <v>2</v>
      </c>
      <c r="HJ27">
        <v>505.88600000000002</v>
      </c>
      <c r="HK27">
        <v>539.274</v>
      </c>
      <c r="HL27">
        <v>25.761800000000001</v>
      </c>
      <c r="HM27">
        <v>26.061299999999999</v>
      </c>
      <c r="HN27">
        <v>30.0001</v>
      </c>
      <c r="HO27">
        <v>26.092300000000002</v>
      </c>
      <c r="HP27">
        <v>26.1066</v>
      </c>
      <c r="HQ27">
        <v>43.6218</v>
      </c>
      <c r="HR27">
        <v>23.373000000000001</v>
      </c>
      <c r="HS27">
        <v>44.029299999999999</v>
      </c>
      <c r="HT27">
        <v>25.702500000000001</v>
      </c>
      <c r="HU27">
        <v>1000</v>
      </c>
      <c r="HV27">
        <v>16.3856</v>
      </c>
      <c r="HW27">
        <v>102.67400000000001</v>
      </c>
      <c r="HX27">
        <v>102.40600000000001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2019-08-25T09:54:54Z</dcterms:created>
  <dcterms:modified xsi:type="dcterms:W3CDTF">2019-08-27T23:42:11Z</dcterms:modified>
</cp:coreProperties>
</file>