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1839466D-2BEB-4F79-8500-339B153C2F0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P27" i="1"/>
  <c r="AO27" i="1"/>
  <c r="AK27" i="1"/>
  <c r="AI27" i="1" s="1"/>
  <c r="X27" i="1"/>
  <c r="W27" i="1"/>
  <c r="V27" i="1" s="1"/>
  <c r="O27" i="1"/>
  <c r="CE26" i="1"/>
  <c r="CD26" i="1"/>
  <c r="CB26" i="1"/>
  <c r="CC26" i="1" s="1"/>
  <c r="AW26" i="1" s="1"/>
  <c r="AY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V26" i="1" s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V25" i="1" s="1"/>
  <c r="W25" i="1"/>
  <c r="O25" i="1"/>
  <c r="CE24" i="1"/>
  <c r="CD24" i="1"/>
  <c r="CB24" i="1"/>
  <c r="CC24" i="1" s="1"/>
  <c r="BI24" i="1"/>
  <c r="BH24" i="1"/>
  <c r="BG24" i="1"/>
  <c r="BF24" i="1"/>
  <c r="BE24" i="1"/>
  <c r="BB24" i="1"/>
  <c r="AZ24" i="1"/>
  <c r="AU24" i="1"/>
  <c r="AO24" i="1"/>
  <c r="AP24" i="1" s="1"/>
  <c r="AK24" i="1"/>
  <c r="AI24" i="1"/>
  <c r="J24" i="1" s="1"/>
  <c r="X24" i="1"/>
  <c r="V24" i="1" s="1"/>
  <c r="W24" i="1"/>
  <c r="O24" i="1"/>
  <c r="CE23" i="1"/>
  <c r="CD23" i="1"/>
  <c r="CB23" i="1"/>
  <c r="BI23" i="1"/>
  <c r="BH23" i="1"/>
  <c r="BG23" i="1"/>
  <c r="BF23" i="1"/>
  <c r="BE23" i="1"/>
  <c r="BB23" i="1"/>
  <c r="AZ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CC21" i="1" s="1"/>
  <c r="R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V21" i="1" s="1"/>
  <c r="O21" i="1"/>
  <c r="CE20" i="1"/>
  <c r="CD20" i="1"/>
  <c r="CB20" i="1"/>
  <c r="CC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/>
  <c r="I20" i="1" s="1"/>
  <c r="AX20" i="1" s="1"/>
  <c r="X20" i="1"/>
  <c r="V20" i="1" s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V19" i="1"/>
  <c r="O19" i="1"/>
  <c r="CE18" i="1"/>
  <c r="CD18" i="1"/>
  <c r="CB18" i="1"/>
  <c r="CC18" i="1" s="1"/>
  <c r="AW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V18" i="1" s="1"/>
  <c r="W18" i="1"/>
  <c r="O18" i="1"/>
  <c r="CE17" i="1"/>
  <c r="CD17" i="1"/>
  <c r="CB17" i="1"/>
  <c r="BI17" i="1"/>
  <c r="BH17" i="1"/>
  <c r="BG17" i="1"/>
  <c r="BF17" i="1"/>
  <c r="BE17" i="1"/>
  <c r="BB17" i="1"/>
  <c r="AZ17" i="1"/>
  <c r="AU17" i="1"/>
  <c r="AO17" i="1"/>
  <c r="AP17" i="1" s="1"/>
  <c r="AK17" i="1"/>
  <c r="AI17" i="1"/>
  <c r="J17" i="1" s="1"/>
  <c r="X17" i="1"/>
  <c r="V17" i="1" s="1"/>
  <c r="W17" i="1"/>
  <c r="O17" i="1"/>
  <c r="I19" i="1" l="1"/>
  <c r="AX19" i="1" s="1"/>
  <c r="BA19" i="1" s="1"/>
  <c r="M19" i="1"/>
  <c r="AW20" i="1"/>
  <c r="AY20" i="1" s="1"/>
  <c r="R20" i="1"/>
  <c r="I27" i="1"/>
  <c r="AX27" i="1" s="1"/>
  <c r="M27" i="1"/>
  <c r="J27" i="1"/>
  <c r="M23" i="1"/>
  <c r="I23" i="1"/>
  <c r="AX23" i="1" s="1"/>
  <c r="AJ23" i="1"/>
  <c r="CC17" i="1"/>
  <c r="R17" i="1" s="1"/>
  <c r="AY18" i="1"/>
  <c r="CC25" i="1"/>
  <c r="R25" i="1" s="1"/>
  <c r="M20" i="1"/>
  <c r="CC22" i="1"/>
  <c r="AW22" i="1" s="1"/>
  <c r="AY22" i="1" s="1"/>
  <c r="CC27" i="1"/>
  <c r="AW27" i="1" s="1"/>
  <c r="J20" i="1"/>
  <c r="CC23" i="1"/>
  <c r="R23" i="1" s="1"/>
  <c r="AW25" i="1"/>
  <c r="AY25" i="1" s="1"/>
  <c r="I22" i="1"/>
  <c r="AX22" i="1" s="1"/>
  <c r="H22" i="1"/>
  <c r="M22" i="1"/>
  <c r="AJ22" i="1"/>
  <c r="J22" i="1"/>
  <c r="R24" i="1"/>
  <c r="AW24" i="1"/>
  <c r="AY24" i="1" s="1"/>
  <c r="BA20" i="1"/>
  <c r="R27" i="1"/>
  <c r="AJ18" i="1"/>
  <c r="I18" i="1"/>
  <c r="AX18" i="1" s="1"/>
  <c r="BA18" i="1" s="1"/>
  <c r="M18" i="1"/>
  <c r="H18" i="1"/>
  <c r="J18" i="1"/>
  <c r="M26" i="1"/>
  <c r="J26" i="1"/>
  <c r="I26" i="1"/>
  <c r="AX26" i="1" s="1"/>
  <c r="BA26" i="1" s="1"/>
  <c r="H26" i="1"/>
  <c r="AJ26" i="1"/>
  <c r="S21" i="1"/>
  <c r="T21" i="1" s="1"/>
  <c r="AJ21" i="1"/>
  <c r="M21" i="1"/>
  <c r="J21" i="1"/>
  <c r="H21" i="1"/>
  <c r="I21" i="1"/>
  <c r="AX21" i="1" s="1"/>
  <c r="H25" i="1"/>
  <c r="AJ25" i="1"/>
  <c r="M25" i="1"/>
  <c r="J25" i="1"/>
  <c r="I25" i="1"/>
  <c r="AX25" i="1" s="1"/>
  <c r="M17" i="1"/>
  <c r="R18" i="1"/>
  <c r="AJ19" i="1"/>
  <c r="H23" i="1"/>
  <c r="M24" i="1"/>
  <c r="AJ24" i="1"/>
  <c r="H19" i="1"/>
  <c r="AJ17" i="1"/>
  <c r="H17" i="1"/>
  <c r="J19" i="1"/>
  <c r="R19" i="1"/>
  <c r="AJ20" i="1"/>
  <c r="AW21" i="1"/>
  <c r="AY21" i="1" s="1"/>
  <c r="H24" i="1"/>
  <c r="R26" i="1"/>
  <c r="AJ27" i="1"/>
  <c r="I17" i="1"/>
  <c r="AX17" i="1" s="1"/>
  <c r="H20" i="1"/>
  <c r="I24" i="1"/>
  <c r="AX24" i="1" s="1"/>
  <c r="BA24" i="1" s="1"/>
  <c r="H27" i="1"/>
  <c r="J23" i="1"/>
  <c r="BA27" i="1" l="1"/>
  <c r="AY27" i="1"/>
  <c r="BA21" i="1"/>
  <c r="R22" i="1"/>
  <c r="AW17" i="1"/>
  <c r="AY17" i="1" s="1"/>
  <c r="AW23" i="1"/>
  <c r="AY23" i="1" s="1"/>
  <c r="Z23" i="1"/>
  <c r="S25" i="1"/>
  <c r="T25" i="1" s="1"/>
  <c r="Z20" i="1"/>
  <c r="Z26" i="1"/>
  <c r="Z25" i="1"/>
  <c r="S23" i="1"/>
  <c r="T23" i="1" s="1"/>
  <c r="Z17" i="1"/>
  <c r="S18" i="1"/>
  <c r="T18" i="1" s="1"/>
  <c r="P18" i="1" s="1"/>
  <c r="N18" i="1" s="1"/>
  <c r="Q18" i="1" s="1"/>
  <c r="K18" i="1" s="1"/>
  <c r="L18" i="1" s="1"/>
  <c r="S22" i="1"/>
  <c r="T22" i="1" s="1"/>
  <c r="P22" i="1" s="1"/>
  <c r="N22" i="1" s="1"/>
  <c r="Q22" i="1" s="1"/>
  <c r="K22" i="1" s="1"/>
  <c r="L22" i="1" s="1"/>
  <c r="BA23" i="1"/>
  <c r="S19" i="1"/>
  <c r="T19" i="1" s="1"/>
  <c r="U21" i="1"/>
  <c r="Y21" i="1" s="1"/>
  <c r="AB21" i="1"/>
  <c r="S26" i="1"/>
  <c r="T26" i="1" s="1"/>
  <c r="P26" i="1" s="1"/>
  <c r="N26" i="1" s="1"/>
  <c r="Q26" i="1" s="1"/>
  <c r="K26" i="1" s="1"/>
  <c r="L26" i="1" s="1"/>
  <c r="Z19" i="1"/>
  <c r="BA25" i="1"/>
  <c r="S27" i="1"/>
  <c r="T27" i="1" s="1"/>
  <c r="P27" i="1" s="1"/>
  <c r="N27" i="1" s="1"/>
  <c r="Q27" i="1" s="1"/>
  <c r="K27" i="1" s="1"/>
  <c r="L27" i="1" s="1"/>
  <c r="Z27" i="1"/>
  <c r="Z24" i="1"/>
  <c r="Z22" i="1"/>
  <c r="S24" i="1"/>
  <c r="T24" i="1" s="1"/>
  <c r="P24" i="1" s="1"/>
  <c r="N24" i="1" s="1"/>
  <c r="Q24" i="1" s="1"/>
  <c r="K24" i="1" s="1"/>
  <c r="L24" i="1" s="1"/>
  <c r="S20" i="1"/>
  <c r="T20" i="1" s="1"/>
  <c r="P20" i="1" s="1"/>
  <c r="N20" i="1" s="1"/>
  <c r="Q20" i="1" s="1"/>
  <c r="K20" i="1" s="1"/>
  <c r="L20" i="1" s="1"/>
  <c r="Z21" i="1"/>
  <c r="P21" i="1"/>
  <c r="N21" i="1" s="1"/>
  <c r="Q21" i="1" s="1"/>
  <c r="K21" i="1" s="1"/>
  <c r="L21" i="1" s="1"/>
  <c r="S17" i="1"/>
  <c r="T17" i="1" s="1"/>
  <c r="P17" i="1" s="1"/>
  <c r="N17" i="1" s="1"/>
  <c r="Q17" i="1" s="1"/>
  <c r="K17" i="1" s="1"/>
  <c r="L17" i="1" s="1"/>
  <c r="BA22" i="1"/>
  <c r="Z18" i="1"/>
  <c r="AA21" i="1"/>
  <c r="BA17" i="1" l="1"/>
  <c r="AB19" i="1"/>
  <c r="AC19" i="1" s="1"/>
  <c r="AA19" i="1"/>
  <c r="U19" i="1"/>
  <c r="Y19" i="1" s="1"/>
  <c r="U25" i="1"/>
  <c r="Y25" i="1" s="1"/>
  <c r="AB25" i="1"/>
  <c r="AA25" i="1"/>
  <c r="AB17" i="1"/>
  <c r="AC17" i="1" s="1"/>
  <c r="U17" i="1"/>
  <c r="Y17" i="1" s="1"/>
  <c r="AA17" i="1"/>
  <c r="U23" i="1"/>
  <c r="Y23" i="1" s="1"/>
  <c r="AB23" i="1"/>
  <c r="AA23" i="1"/>
  <c r="U26" i="1"/>
  <c r="Y26" i="1" s="1"/>
  <c r="AB26" i="1"/>
  <c r="AA26" i="1"/>
  <c r="U27" i="1"/>
  <c r="Y27" i="1" s="1"/>
  <c r="AB27" i="1"/>
  <c r="AA27" i="1"/>
  <c r="AA18" i="1"/>
  <c r="AB18" i="1"/>
  <c r="U18" i="1"/>
  <c r="Y18" i="1" s="1"/>
  <c r="AA24" i="1"/>
  <c r="U24" i="1"/>
  <c r="Y24" i="1" s="1"/>
  <c r="AB24" i="1"/>
  <c r="AB22" i="1"/>
  <c r="U22" i="1"/>
  <c r="Y22" i="1" s="1"/>
  <c r="AA22" i="1"/>
  <c r="P23" i="1"/>
  <c r="N23" i="1" s="1"/>
  <c r="Q23" i="1" s="1"/>
  <c r="K23" i="1" s="1"/>
  <c r="L23" i="1" s="1"/>
  <c r="U20" i="1"/>
  <c r="Y20" i="1" s="1"/>
  <c r="AA20" i="1"/>
  <c r="AB20" i="1"/>
  <c r="AC20" i="1" s="1"/>
  <c r="P19" i="1"/>
  <c r="N19" i="1" s="1"/>
  <c r="Q19" i="1" s="1"/>
  <c r="K19" i="1" s="1"/>
  <c r="L19" i="1" s="1"/>
  <c r="AC21" i="1"/>
  <c r="P25" i="1"/>
  <c r="N25" i="1" s="1"/>
  <c r="Q25" i="1" s="1"/>
  <c r="K25" i="1" s="1"/>
  <c r="L25" i="1" s="1"/>
  <c r="AC23" i="1" l="1"/>
  <c r="AC27" i="1"/>
  <c r="AC26" i="1"/>
  <c r="AC24" i="1"/>
  <c r="AC25" i="1"/>
  <c r="AC18" i="1"/>
  <c r="AC22" i="1"/>
</calcChain>
</file>

<file path=xl/sharedStrings.xml><?xml version="1.0" encoding="utf-8"?>
<sst xmlns="http://schemas.openxmlformats.org/spreadsheetml/2006/main" count="896" uniqueCount="384">
  <si>
    <t>File opened</t>
  </si>
  <si>
    <t>2019-08-25 11:52:42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</si>
  <si>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</si>
  <si>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</si>
  <si>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</si>
  <si>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</si>
  <si>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</si>
  <si>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</si>
  <si>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</si>
  <si>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</si>
  <si>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</si>
  <si>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</si>
  <si>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</si>
  <si>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{"co2bspan1": "0.999962", "co2bspan2b": "0.311371", "h2obspan2a": "0.0681987", "h2obspanconc1": "12.27", "tazero": "0.0265884", "h2obspanconc2": "0", "h2oaspan2": "0", "chamberpressurezero": "2.57547", "co2bspanconc1": "2500", "oxygen": "21", "h2obspan2b": "0.0681597", "co2aspanconc2": "296.4", "co2aspan2": "-0.0312706", "h2obspan2": "0", "h2oaspanconc2": "0", "co2azero": "0.916881", "h2obzero": "1.02732", "h2oazero": "1.02473", "h2oaspanconc1": "12.27", "co2bspan2": "-0.0303373", "h2oaspan2b": "0.0667894", "co2bspan2a": "0.314381", "ssb_ref": "27856.8", "ssa_ref": "28807", "co2aspan2b": "0.308739", "co2aspan2a": "0.311586", "flowmeterzero": "1.02033", "co2aspan1": "1.00061", "co2aspanconc1": "2500", "flowbzero": "0.30202", "h2oaspan2a": "0.0665509", "co2bzero": "0.956001", "h2oaspan1": "1.00358", "h2obspan1": "0.999428", "flowazero": "0.31735", "tbzero": "0.113358", "co2bspanconc2": "296.4"}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</si>
  <si>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</si>
  <si>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</si>
  <si>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</si>
  <si>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</si>
  <si>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</si>
  <si>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</si>
  <si>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</si>
  <si>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</si>
  <si>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</si>
  <si>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11:52:42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</si>
  <si>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</si>
  <si>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</si>
  <si>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</si>
  <si>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</si>
  <si>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</si>
  <si>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</si>
  <si>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</si>
  <si>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</si>
  <si>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</si>
  <si>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</si>
  <si>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</si>
  <si>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</si>
  <si>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</si>
  <si>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</si>
  <si>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</si>
  <si>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</si>
  <si>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</si>
  <si>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</si>
  <si>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</si>
  <si>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</si>
  <si>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</si>
  <si>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</si>
  <si>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</si>
  <si>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</si>
  <si>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</si>
  <si>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</si>
  <si>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</si>
  <si>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</si>
  <si>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</si>
  <si>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</si>
  <si>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</si>
  <si>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</si>
  <si>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</si>
  <si>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</si>
  <si>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</si>
  <si>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</si>
  <si>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</si>
  <si>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</si>
  <si>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</si>
  <si>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</si>
  <si>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</si>
  <si>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</si>
  <si>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</si>
  <si>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</si>
  <si>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3.52444 79.9206 377.454 621.8 866.773 1051.97 1228.05 1312.5</t>
  </si>
  <si>
    <t>Fs_true</t>
  </si>
  <si>
    <t>0.0903443 100.836 401.418 601.27 801.849 1001.18 1201.95 1400.7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</si>
  <si>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</si>
  <si>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</si>
  <si>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</si>
  <si>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</si>
  <si>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</si>
  <si>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</si>
  <si>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</si>
  <si>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</si>
  <si>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</si>
  <si>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</si>
  <si>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</si>
  <si>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</si>
  <si>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</si>
  <si>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</si>
  <si>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</si>
  <si>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</si>
  <si>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</si>
  <si>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</si>
  <si>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</si>
  <si>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</si>
  <si>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</si>
  <si>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</si>
  <si>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</si>
  <si>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</si>
  <si>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</si>
  <si>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</si>
  <si>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</si>
  <si>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</si>
  <si>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</si>
  <si>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</si>
  <si>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</si>
  <si>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</si>
  <si>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</si>
  <si>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</si>
  <si>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</si>
  <si>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</si>
  <si>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</si>
  <si>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</si>
  <si>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</si>
  <si>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</si>
  <si>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</si>
  <si>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</si>
  <si>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</si>
  <si>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</si>
  <si>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</si>
  <si>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</si>
  <si>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</si>
  <si>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</si>
  <si>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</si>
  <si>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</si>
  <si>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</si>
  <si>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</si>
  <si>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</si>
  <si>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</si>
  <si>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</si>
  <si>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</si>
  <si>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</si>
  <si>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</si>
  <si>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</si>
  <si>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</si>
  <si>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</si>
  <si>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</si>
  <si>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</si>
  <si>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</si>
  <si>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</si>
  <si>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</si>
  <si>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</si>
  <si>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</si>
  <si>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</si>
  <si>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</si>
  <si>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</si>
  <si>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</si>
  <si>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</si>
  <si>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</si>
  <si>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</si>
  <si>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</si>
  <si>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</si>
  <si>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</si>
  <si>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</si>
  <si>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</si>
  <si>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</si>
  <si>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</si>
  <si>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</si>
  <si>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</si>
  <si>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</si>
  <si>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</si>
  <si>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</si>
  <si>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</si>
  <si>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</si>
  <si>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</si>
  <si>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</si>
  <si>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</si>
  <si>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</si>
  <si>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</si>
  <si>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</si>
  <si>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</si>
  <si>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</si>
  <si>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</si>
  <si>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</si>
  <si>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</si>
  <si>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</si>
  <si>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</si>
  <si>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</si>
  <si>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</si>
  <si>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</si>
  <si>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</si>
  <si>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</si>
  <si>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</si>
  <si>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</si>
  <si>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</si>
  <si>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</si>
  <si>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</si>
  <si>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</si>
  <si>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</si>
  <si>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</si>
  <si>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</si>
  <si>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</si>
  <si>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</si>
  <si>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</si>
  <si>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</si>
  <si>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</si>
  <si>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</si>
  <si>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</si>
  <si>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</si>
  <si>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</si>
  <si>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</si>
  <si>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</si>
  <si>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</si>
  <si>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</si>
  <si>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</si>
  <si>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</si>
  <si>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</si>
  <si>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</si>
  <si>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</si>
  <si>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</si>
  <si>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</si>
  <si>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</si>
  <si>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</si>
  <si>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</si>
  <si>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</si>
  <si>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</si>
  <si>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</si>
  <si>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</si>
  <si>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</si>
  <si>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</si>
  <si>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</si>
  <si>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</si>
  <si>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</si>
  <si>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</si>
  <si>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</si>
  <si>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</si>
  <si>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</si>
  <si>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</si>
  <si>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</si>
  <si>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</si>
  <si>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</si>
  <si>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</si>
  <si>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</si>
  <si>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</si>
  <si>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</si>
  <si>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</si>
  <si>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</si>
  <si>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</si>
  <si>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</si>
  <si>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</si>
  <si>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</si>
  <si>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</si>
  <si>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</si>
  <si>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</si>
  <si>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</si>
  <si>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</si>
  <si>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</si>
  <si>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</si>
  <si>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</si>
  <si>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</si>
  <si>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</si>
  <si>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</si>
  <si>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</si>
  <si>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</si>
  <si>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</si>
  <si>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</si>
  <si>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</si>
  <si>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</si>
  <si>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</si>
  <si>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</si>
  <si>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</si>
  <si>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</si>
  <si>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</si>
  <si>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</si>
  <si>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</si>
  <si>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</si>
  <si>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</si>
  <si>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</si>
  <si>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</si>
  <si>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</si>
  <si>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</si>
  <si>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</si>
  <si>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</si>
  <si>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</si>
  <si>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</si>
  <si>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</si>
  <si>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</si>
  <si>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</si>
  <si>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</si>
  <si>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</si>
  <si>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</si>
  <si>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</si>
  <si>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</si>
  <si>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</si>
  <si>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</si>
  <si>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</si>
  <si>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</si>
  <si>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</si>
  <si>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</si>
  <si>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</si>
  <si>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</si>
  <si>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</si>
  <si>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</si>
  <si>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</si>
  <si>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</si>
  <si>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</si>
  <si>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</si>
  <si>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</si>
  <si>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</si>
  <si>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</si>
  <si>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</si>
  <si>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</si>
  <si>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</si>
  <si>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</si>
  <si>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</si>
  <si>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</si>
  <si>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</si>
  <si>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</si>
  <si>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</si>
  <si>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</si>
  <si>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</si>
  <si>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</si>
  <si>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</si>
  <si>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</si>
  <si>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</si>
  <si>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</si>
  <si>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</si>
  <si>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</si>
  <si>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</si>
  <si>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</si>
  <si>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</si>
  <si>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</si>
  <si>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</si>
  <si>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</si>
  <si>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</si>
  <si>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</si>
  <si>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</si>
  <si>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</si>
  <si>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</si>
  <si>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</si>
  <si>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</si>
  <si>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</si>
  <si>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</si>
  <si>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</si>
  <si>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</si>
  <si>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</si>
  <si>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</si>
  <si>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</si>
  <si>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</si>
  <si>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</si>
  <si>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</si>
  <si>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</si>
  <si>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</si>
  <si>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</si>
  <si>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</si>
  <si>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</si>
  <si>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20190826 12:10:16</t>
  </si>
  <si>
    <t>12:10:16</t>
  </si>
  <si>
    <t>-</t>
  </si>
  <si>
    <t>0: Broadleaf</t>
  </si>
  <si>
    <t>12:09:35</t>
  </si>
  <si>
    <t>2/2</t>
  </si>
  <si>
    <t>5</t>
  </si>
  <si>
    <t>11111111</t>
  </si>
  <si>
    <t>oooooooo</t>
  </si>
  <si>
    <t>off</t>
  </si>
  <si>
    <t>20190826 12:12:17</t>
  </si>
  <si>
    <t>12:12:17</t>
  </si>
  <si>
    <t>12:11:25</t>
  </si>
  <si>
    <t>1/2</t>
  </si>
  <si>
    <t>20190826 12:14:17</t>
  </si>
  <si>
    <t>12:14:17</t>
  </si>
  <si>
    <t>12:13:29</t>
  </si>
  <si>
    <t>20190826 12:16:18</t>
  </si>
  <si>
    <t>12:16:18</t>
  </si>
  <si>
    <t>12:15:47</t>
  </si>
  <si>
    <t>0/2</t>
  </si>
  <si>
    <t>20190826 12:17:27</t>
  </si>
  <si>
    <t>12:17:27</t>
  </si>
  <si>
    <t>12:17:58</t>
  </si>
  <si>
    <t>20190826 12:22:12</t>
  </si>
  <si>
    <t>12:22:12</t>
  </si>
  <si>
    <t>12:21:39</t>
  </si>
  <si>
    <t>20190826 12:23:23</t>
  </si>
  <si>
    <t>12:23:23</t>
  </si>
  <si>
    <t>12:23:51</t>
  </si>
  <si>
    <t>20190826 12:25:42</t>
  </si>
  <si>
    <t>12:25:42</t>
  </si>
  <si>
    <t>12:25:05</t>
  </si>
  <si>
    <t>20190826 12:27:43</t>
  </si>
  <si>
    <t>12:27:43</t>
  </si>
  <si>
    <t>12:27:06</t>
  </si>
  <si>
    <t>20190826 12:29:34</t>
  </si>
  <si>
    <t>12:29:34</t>
  </si>
  <si>
    <t>12:28:56</t>
  </si>
  <si>
    <t>20190826 12:31:03</t>
  </si>
  <si>
    <t>12:31:03</t>
  </si>
  <si>
    <t>12:31:34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</si>
</sst>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34.878082915414559</c:v>
                </c:pt>
                <c:pt idx="1">
                  <c:v>30.408409866359726</c:v>
                </c:pt>
                <c:pt idx="2">
                  <c:v>24.813183275041876</c:v>
                </c:pt>
                <c:pt idx="3">
                  <c:v>14.903050133239416</c:v>
                </c:pt>
                <c:pt idx="4">
                  <c:v>0.50828575068988613</c:v>
                </c:pt>
                <c:pt idx="5">
                  <c:v>35.620512537133934</c:v>
                </c:pt>
                <c:pt idx="6">
                  <c:v>37.384473357434437</c:v>
                </c:pt>
                <c:pt idx="7">
                  <c:v>38.615473396383386</c:v>
                </c:pt>
                <c:pt idx="8">
                  <c:v>38.845486815548973</c:v>
                </c:pt>
                <c:pt idx="9">
                  <c:v>38.706030285673464</c:v>
                </c:pt>
                <c:pt idx="10">
                  <c:v>38.704017250955474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112.26835153511144</c:v>
                </c:pt>
                <c:pt idx="1">
                  <c:v>67.559842318668373</c:v>
                </c:pt>
                <c:pt idx="2">
                  <c:v>46.745162697466668</c:v>
                </c:pt>
                <c:pt idx="3">
                  <c:v>23.711869253869487</c:v>
                </c:pt>
                <c:pt idx="4">
                  <c:v>1.2437778684933098</c:v>
                </c:pt>
                <c:pt idx="5">
                  <c:v>196.30778163920132</c:v>
                </c:pt>
                <c:pt idx="6">
                  <c:v>263.0745280778313</c:v>
                </c:pt>
                <c:pt idx="7">
                  <c:v>331.55858456870607</c:v>
                </c:pt>
                <c:pt idx="8">
                  <c:v>399.08097930346315</c:v>
                </c:pt>
                <c:pt idx="9">
                  <c:v>467.68182395503709</c:v>
                </c:pt>
                <c:pt idx="10">
                  <c:v>622.87624990885604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B-455D-A840-59097F80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58712"/>
        <c:axId val="412966256"/>
      </c:scatterChart>
      <c:valAx>
        <c:axId val="41295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6256"/>
        <c:crosses val="autoZero"/>
        <c:crossBetween val="midCat"/>
      </c:valAx>
      <c:valAx>
        <c:axId val="4129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5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10</xdr:row>
      <xdr:rowOff>119062</xdr:rowOff>
    </xdr:from>
    <xdr:to>
      <xdr:col>23</xdr:col>
      <xdr:colOff>371475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EE6FB-7B90-4E1D-B3DD-55AF7DBCF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340</v>
      </c>
      <c r="GJ16" t="s">
        <v>341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1566839416.5999999</v>
      </c>
      <c r="C17">
        <v>0</v>
      </c>
      <c r="D17" t="s">
        <v>342</v>
      </c>
      <c r="E17" t="s">
        <v>343</v>
      </c>
      <c r="G17">
        <v>1566839416.5999999</v>
      </c>
      <c r="H17">
        <f t="shared" ref="H17:H27" si="0">CN17*AI17*(CL17-CM17)/(100*CF17*(1000-AI17*CL17))</f>
        <v>3.9573501805341329E-3</v>
      </c>
      <c r="I17">
        <f t="shared" ref="I17:I27" si="1">CN17*AI17*(CK17-CJ17*(1000-AI17*CM17)/(1000-AI17*CL17))/(100*CF17)</f>
        <v>34.878082915414559</v>
      </c>
      <c r="J17">
        <f t="shared" ref="J17:J27" si="2">CJ17 - IF(AI17&gt;1, I17*CF17*100/(AK17*CV17), 0)</f>
        <v>356.45400000000001</v>
      </c>
      <c r="K17">
        <f t="shared" ref="K17:K27" si="3">((Q17-H17/2)*J17-I17)/(Q17+H17/2)</f>
        <v>112.26835153511144</v>
      </c>
      <c r="L17">
        <f t="shared" ref="L17:L27" si="4">K17*(CO17+CP17)/1000</f>
        <v>11.1621795628717</v>
      </c>
      <c r="M17">
        <f t="shared" ref="M17:M27" si="5">(CJ17 - IF(AI17&gt;1, I17*CF17*100/(AK17*CV17), 0))*(CO17+CP17)/1000</f>
        <v>35.440117357201196</v>
      </c>
      <c r="N17">
        <f t="shared" ref="N17:N27" si="6">2/((1/P17-1/O17)+SIGN(P17)*SQRT((1/P17-1/O17)*(1/P17-1/O17) + 4*CG17/((CG17+1)*(CG17+1))*(2*1/P17*1/O17-1/O17*1/O17)))</f>
        <v>0.24677271600627476</v>
      </c>
      <c r="O17">
        <f t="shared" ref="O17:O27" si="7">AF17+AE17*CF17+AD17*CF17*CF17</f>
        <v>2.255651791994211</v>
      </c>
      <c r="P17">
        <f t="shared" ref="P17:P27" si="8">H17*(1000-(1000*0.61365*EXP(17.502*T17/(240.97+T17))/(CO17+CP17)+CL17)/2)/(1000*0.61365*EXP(17.502*T17/(240.97+T17))/(CO17+CP17)-CL17)</f>
        <v>0.23269533659733846</v>
      </c>
      <c r="Q17">
        <f t="shared" ref="Q17:Q27" si="9">1/((CG17+1)/(N17/1.6)+1/(O17/1.37)) + CG17/((CG17+1)/(N17/1.6) + CG17/(O17/1.37))</f>
        <v>0.14663241833312313</v>
      </c>
      <c r="R17">
        <f t="shared" ref="R17:R27" si="10">(CC17*CE17)</f>
        <v>321.41269127822329</v>
      </c>
      <c r="S17">
        <f t="shared" ref="S17:S27" si="11">(CQ17+(R17+2*0.95*0.0000000567*(((CQ17+$B$7)+273)^4-(CQ17+273)^4)-44100*H17)/(1.84*29.3*O17+8*0.95*0.0000000567*(CQ17+273)^3))</f>
        <v>27.762987452849593</v>
      </c>
      <c r="T17">
        <f t="shared" ref="T17:T27" si="12">($C$7*CR17+$D$7*CS17+$E$7*S17)</f>
        <v>26.974799999999998</v>
      </c>
      <c r="U17">
        <f t="shared" ref="U17:U27" si="13">0.61365*EXP(17.502*T17/(240.97+T17))</f>
        <v>3.5738657482850442</v>
      </c>
      <c r="V17">
        <f t="shared" ref="V17:V27" si="14">(W17/X17*100)</f>
        <v>55.005990693507748</v>
      </c>
      <c r="W17">
        <f t="shared" ref="W17:W27" si="15">CL17*(CO17+CP17)/1000</f>
        <v>1.92980185347844</v>
      </c>
      <c r="X17">
        <f t="shared" ref="X17:X27" si="16">0.61365*EXP(17.502*CQ17/(240.97+CQ17))</f>
        <v>3.50834850740396</v>
      </c>
      <c r="Y17">
        <f t="shared" ref="Y17:Y27" si="17">(U17-CL17*(CO17+CP17)/1000)</f>
        <v>1.6440638948066042</v>
      </c>
      <c r="Z17">
        <f t="shared" ref="Z17:Z27" si="18">(-H17*44100)</f>
        <v>-174.51914296155525</v>
      </c>
      <c r="AA17">
        <f t="shared" ref="AA17:AA27" si="19">2*29.3*O17*0.92*(CQ17-T17)</f>
        <v>-38.257467634383289</v>
      </c>
      <c r="AB17">
        <f t="shared" ref="AB17:AB27" si="20">2*0.95*0.0000000567*(((CQ17+$B$7)+273)^4-(T17+273)^4)</f>
        <v>-3.6536456473863121</v>
      </c>
      <c r="AC17">
        <f t="shared" ref="AC17:AC27" si="21">R17+AB17+Z17+AA17</f>
        <v>104.98243503489843</v>
      </c>
      <c r="AD17">
        <v>-4.1336074897442898E-2</v>
      </c>
      <c r="AE17">
        <v>4.6403365311429197E-2</v>
      </c>
      <c r="AF17">
        <v>3.4653302964335801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52761.949990976165</v>
      </c>
      <c r="AL17" t="s">
        <v>344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7" si="27">1-AS17/AT17</f>
        <v>#DIV/0!</v>
      </c>
      <c r="AV17">
        <v>0.5</v>
      </c>
      <c r="AW17">
        <f t="shared" ref="AW17:AW27" si="28">CC17</f>
        <v>1681.0542001855506</v>
      </c>
      <c r="AX17">
        <f t="shared" ref="AX17:AX27" si="29">I17</f>
        <v>34.878082915414559</v>
      </c>
      <c r="AY17" t="e">
        <f t="shared" ref="AY17:AY27" si="30">AU17*AV17*AW17</f>
        <v>#DIV/0!</v>
      </c>
      <c r="AZ17" t="e">
        <f t="shared" ref="AZ17:AZ27" si="31">BE17/AT17</f>
        <v>#DIV/0!</v>
      </c>
      <c r="BA17">
        <f t="shared" ref="BA17:BA27" si="32">(AX17-AQ17)/AW17</f>
        <v>2.0747744428207492E-2</v>
      </c>
      <c r="BB17" t="e">
        <f t="shared" ref="BB17:BB27" si="33">(AN17-AT17)/AT17</f>
        <v>#DIV/0!</v>
      </c>
      <c r="BC17" t="s">
        <v>344</v>
      </c>
      <c r="BD17">
        <v>0</v>
      </c>
      <c r="BE17">
        <f t="shared" ref="BE17:BE27" si="34">AT17-BD17</f>
        <v>0</v>
      </c>
      <c r="BF17" t="e">
        <f t="shared" ref="BF17:BF27" si="35">(AT17-AS17)/(AT17-BD17)</f>
        <v>#DIV/0!</v>
      </c>
      <c r="BG17" t="e">
        <f t="shared" ref="BG17:BG27" si="36">(AN17-AT17)/(AN17-BD17)</f>
        <v>#DIV/0!</v>
      </c>
      <c r="BH17" t="e">
        <f t="shared" ref="BH17:BH27" si="37">(AT17-AS17)/(AT17-AM17)</f>
        <v>#DIV/0!</v>
      </c>
      <c r="BI17" t="e">
        <f t="shared" ref="BI17:BI27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7" si="39">$B$11*CW17+$C$11*CX17+$F$11*DK17</f>
        <v>1999.83</v>
      </c>
      <c r="CC17">
        <f t="shared" ref="CC17:CC27" si="40">CB17*CD17</f>
        <v>1681.0542001855506</v>
      </c>
      <c r="CD17">
        <f t="shared" ref="CD17:CD27" si="41">($B$11*$D$9+$C$11*$D$9+$F$11*((DX17+DP17)/MAX(DX17+DP17+DY17, 0.1)*$I$9+DY17/MAX(DX17+DP17+DY17, 0.1)*$J$9))/($B$11+$C$11+$F$11)</f>
        <v>0.84059855096960778</v>
      </c>
      <c r="CE17">
        <f t="shared" ref="CE17:CE27" si="42">($B$11*$K$9+$C$11*$K$9+$F$11*((DX17+DP17)/MAX(DX17+DP17+DY17, 0.1)*$P$9+DY17/MAX(DX17+DP17+DY17, 0.1)*$Q$9))/($B$11+$C$11+$F$11)</f>
        <v>0.19119710193921563</v>
      </c>
      <c r="CF17">
        <v>6</v>
      </c>
      <c r="CG17">
        <v>0.5</v>
      </c>
      <c r="CH17" t="s">
        <v>345</v>
      </c>
      <c r="CI17">
        <v>1566839416.5999999</v>
      </c>
      <c r="CJ17">
        <v>356.45400000000001</v>
      </c>
      <c r="CK17">
        <v>400</v>
      </c>
      <c r="CL17">
        <v>19.409800000000001</v>
      </c>
      <c r="CM17">
        <v>14.7532</v>
      </c>
      <c r="CN17">
        <v>500.005</v>
      </c>
      <c r="CO17">
        <v>99.324399999999997</v>
      </c>
      <c r="CP17">
        <v>9.9697800000000003E-2</v>
      </c>
      <c r="CQ17">
        <v>26.6602</v>
      </c>
      <c r="CR17">
        <v>26.974799999999998</v>
      </c>
      <c r="CS17">
        <v>999.9</v>
      </c>
      <c r="CT17">
        <v>0</v>
      </c>
      <c r="CU17">
        <v>0</v>
      </c>
      <c r="CV17">
        <v>10036.200000000001</v>
      </c>
      <c r="CW17">
        <v>0</v>
      </c>
      <c r="CX17">
        <v>1212.02</v>
      </c>
      <c r="CY17">
        <v>-43.546199999999999</v>
      </c>
      <c r="CZ17">
        <v>363.51</v>
      </c>
      <c r="DA17">
        <v>405.99</v>
      </c>
      <c r="DB17">
        <v>4.6565300000000001</v>
      </c>
      <c r="DC17">
        <v>355.065</v>
      </c>
      <c r="DD17">
        <v>400</v>
      </c>
      <c r="DE17">
        <v>19.2468</v>
      </c>
      <c r="DF17">
        <v>14.7532</v>
      </c>
      <c r="DG17">
        <v>1.9278599999999999</v>
      </c>
      <c r="DH17">
        <v>1.46536</v>
      </c>
      <c r="DI17">
        <v>16.864000000000001</v>
      </c>
      <c r="DJ17">
        <v>12.6114</v>
      </c>
      <c r="DK17">
        <v>1999.83</v>
      </c>
      <c r="DL17">
        <v>0.97999700000000001</v>
      </c>
      <c r="DM17">
        <v>2.0002700000000002E-2</v>
      </c>
      <c r="DN17">
        <v>0</v>
      </c>
      <c r="DO17">
        <v>780.27200000000005</v>
      </c>
      <c r="DP17">
        <v>4.9996900000000002</v>
      </c>
      <c r="DQ17">
        <v>17645.2</v>
      </c>
      <c r="DR17">
        <v>16110.9</v>
      </c>
      <c r="DS17">
        <v>48.125</v>
      </c>
      <c r="DT17">
        <v>48.561999999999998</v>
      </c>
      <c r="DU17">
        <v>48.561999999999998</v>
      </c>
      <c r="DV17">
        <v>48.186999999999998</v>
      </c>
      <c r="DW17">
        <v>49.061999999999998</v>
      </c>
      <c r="DX17">
        <v>1954.93</v>
      </c>
      <c r="DY17">
        <v>39.9</v>
      </c>
      <c r="DZ17">
        <v>0</v>
      </c>
      <c r="EA17">
        <v>1566839411.8</v>
      </c>
      <c r="EB17">
        <v>780.89117647058799</v>
      </c>
      <c r="EC17">
        <v>-5.3058823967084097</v>
      </c>
      <c r="ED17">
        <v>-671.27451128842404</v>
      </c>
      <c r="EE17">
        <v>17748.035294117599</v>
      </c>
      <c r="EF17">
        <v>10</v>
      </c>
      <c r="EG17">
        <v>1566839375.0999999</v>
      </c>
      <c r="EH17" t="s">
        <v>346</v>
      </c>
      <c r="EI17">
        <v>25</v>
      </c>
      <c r="EJ17">
        <v>1.389</v>
      </c>
      <c r="EK17">
        <v>0.16300000000000001</v>
      </c>
      <c r="EL17">
        <v>400</v>
      </c>
      <c r="EM17">
        <v>15</v>
      </c>
      <c r="EN17">
        <v>0.02</v>
      </c>
      <c r="EO17">
        <v>0.02</v>
      </c>
      <c r="EP17">
        <v>34.862835531370699</v>
      </c>
      <c r="EQ17">
        <v>-0.286934355351188</v>
      </c>
      <c r="ER17">
        <v>5.1292159897924197E-2</v>
      </c>
      <c r="ES17">
        <v>1</v>
      </c>
      <c r="ET17">
        <v>0.25265378468878402</v>
      </c>
      <c r="EU17">
        <v>-3.2385405289683797E-2</v>
      </c>
      <c r="EV17">
        <v>3.49806563165544E-3</v>
      </c>
      <c r="EW17">
        <v>1</v>
      </c>
      <c r="EX17">
        <v>2</v>
      </c>
      <c r="EY17">
        <v>2</v>
      </c>
      <c r="EZ17" t="s">
        <v>347</v>
      </c>
      <c r="FA17">
        <v>2.9480599999999999</v>
      </c>
      <c r="FB17">
        <v>2.7239300000000002</v>
      </c>
      <c r="FC17">
        <v>8.8483599999999996E-2</v>
      </c>
      <c r="FD17">
        <v>9.8586499999999994E-2</v>
      </c>
      <c r="FE17">
        <v>9.4794299999999998E-2</v>
      </c>
      <c r="FF17">
        <v>7.9769999999999994E-2</v>
      </c>
      <c r="FG17">
        <v>24221.200000000001</v>
      </c>
      <c r="FH17">
        <v>21888.3</v>
      </c>
      <c r="FI17">
        <v>24494.5</v>
      </c>
      <c r="FJ17">
        <v>23319.8</v>
      </c>
      <c r="FK17">
        <v>30157.9</v>
      </c>
      <c r="FL17">
        <v>29870.799999999999</v>
      </c>
      <c r="FM17">
        <v>34179.199999999997</v>
      </c>
      <c r="FN17">
        <v>33375.699999999997</v>
      </c>
      <c r="FO17">
        <v>1.97315</v>
      </c>
      <c r="FP17">
        <v>1.9706999999999999</v>
      </c>
      <c r="FQ17">
        <v>3.5822399999999997E-2</v>
      </c>
      <c r="FR17">
        <v>0</v>
      </c>
      <c r="FS17">
        <v>26.3887</v>
      </c>
      <c r="FT17">
        <v>999.9</v>
      </c>
      <c r="FU17">
        <v>49.524000000000001</v>
      </c>
      <c r="FV17">
        <v>32.588999999999999</v>
      </c>
      <c r="FW17">
        <v>24.614799999999999</v>
      </c>
      <c r="FX17">
        <v>55.331299999999999</v>
      </c>
      <c r="FY17">
        <v>40.152200000000001</v>
      </c>
      <c r="FZ17">
        <v>1</v>
      </c>
      <c r="GA17">
        <v>0.24005299999999999</v>
      </c>
      <c r="GB17">
        <v>2.5922800000000001</v>
      </c>
      <c r="GC17">
        <v>20.3748</v>
      </c>
      <c r="GD17">
        <v>5.2448399999999999</v>
      </c>
      <c r="GE17">
        <v>12.0219</v>
      </c>
      <c r="GF17">
        <v>4.9577999999999998</v>
      </c>
      <c r="GG17">
        <v>3.3050000000000002</v>
      </c>
      <c r="GH17">
        <v>9999</v>
      </c>
      <c r="GI17">
        <v>9999</v>
      </c>
      <c r="GJ17">
        <v>469.3</v>
      </c>
      <c r="GK17">
        <v>9999</v>
      </c>
      <c r="GL17">
        <v>1.8686</v>
      </c>
      <c r="GM17">
        <v>1.87317</v>
      </c>
      <c r="GN17">
        <v>1.8759600000000001</v>
      </c>
      <c r="GO17">
        <v>1.87829</v>
      </c>
      <c r="GP17">
        <v>1.87073</v>
      </c>
      <c r="GQ17">
        <v>1.8724400000000001</v>
      </c>
      <c r="GR17">
        <v>1.86934</v>
      </c>
      <c r="GS17">
        <v>1.8735900000000001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1.389</v>
      </c>
      <c r="HH17">
        <v>0.16300000000000001</v>
      </c>
      <c r="HI17">
        <v>2</v>
      </c>
      <c r="HJ17">
        <v>507.87400000000002</v>
      </c>
      <c r="HK17">
        <v>498.47899999999998</v>
      </c>
      <c r="HL17">
        <v>22.968699999999998</v>
      </c>
      <c r="HM17">
        <v>30.454799999999999</v>
      </c>
      <c r="HN17">
        <v>30.0002</v>
      </c>
      <c r="HO17">
        <v>30.459599999999998</v>
      </c>
      <c r="HP17">
        <v>30.473099999999999</v>
      </c>
      <c r="HQ17">
        <v>20.754300000000001</v>
      </c>
      <c r="HR17">
        <v>42.829500000000003</v>
      </c>
      <c r="HS17">
        <v>0</v>
      </c>
      <c r="HT17">
        <v>22.964400000000001</v>
      </c>
      <c r="HU17">
        <v>400</v>
      </c>
      <c r="HV17">
        <v>14.7773</v>
      </c>
      <c r="HW17">
        <v>101.839</v>
      </c>
      <c r="HX17">
        <v>101.76300000000001</v>
      </c>
    </row>
    <row r="18" spans="1:232" x14ac:dyDescent="0.25">
      <c r="A18">
        <v>2</v>
      </c>
      <c r="B18">
        <v>1566839537.0999999</v>
      </c>
      <c r="C18">
        <v>120.5</v>
      </c>
      <c r="D18" t="s">
        <v>352</v>
      </c>
      <c r="E18" t="s">
        <v>353</v>
      </c>
      <c r="G18">
        <v>1566839537.0999999</v>
      </c>
      <c r="H18">
        <f t="shared" si="0"/>
        <v>4.2107683880058576E-3</v>
      </c>
      <c r="I18">
        <f t="shared" si="1"/>
        <v>30.408409866359726</v>
      </c>
      <c r="J18">
        <f t="shared" si="2"/>
        <v>262.20299999999997</v>
      </c>
      <c r="K18">
        <f t="shared" si="3"/>
        <v>67.559842318668373</v>
      </c>
      <c r="L18">
        <f t="shared" si="4"/>
        <v>6.7168855945611243</v>
      </c>
      <c r="M18">
        <f t="shared" si="5"/>
        <v>26.068556306622003</v>
      </c>
      <c r="N18">
        <f t="shared" si="6"/>
        <v>0.2702213912804291</v>
      </c>
      <c r="O18">
        <f t="shared" si="7"/>
        <v>2.2485404421293786</v>
      </c>
      <c r="P18">
        <f t="shared" si="8"/>
        <v>0.25338969675810719</v>
      </c>
      <c r="Q18">
        <f t="shared" si="9"/>
        <v>0.15979337631414731</v>
      </c>
      <c r="R18">
        <f t="shared" si="10"/>
        <v>321.44141914922881</v>
      </c>
      <c r="S18">
        <f t="shared" si="11"/>
        <v>27.712616968523832</v>
      </c>
      <c r="T18">
        <f t="shared" si="12"/>
        <v>26.8718</v>
      </c>
      <c r="U18">
        <f t="shared" si="13"/>
        <v>3.5522987989338191</v>
      </c>
      <c r="V18">
        <f t="shared" si="14"/>
        <v>55.363483375059062</v>
      </c>
      <c r="W18">
        <f t="shared" si="15"/>
        <v>1.9458234640910002</v>
      </c>
      <c r="X18">
        <f t="shared" si="16"/>
        <v>3.5146333746904062</v>
      </c>
      <c r="Y18">
        <f t="shared" si="17"/>
        <v>1.6064753348428189</v>
      </c>
      <c r="Z18">
        <f t="shared" si="18"/>
        <v>-185.69488591105832</v>
      </c>
      <c r="AA18">
        <f t="shared" si="19"/>
        <v>-21.965664191673586</v>
      </c>
      <c r="AB18">
        <f t="shared" si="20"/>
        <v>-2.1036237497783339</v>
      </c>
      <c r="AC18">
        <f t="shared" si="21"/>
        <v>111.6772452967186</v>
      </c>
      <c r="AD18">
        <v>-4.1144465437701498E-2</v>
      </c>
      <c r="AE18">
        <v>4.6188266906958798E-2</v>
      </c>
      <c r="AF18">
        <v>3.4526115964448798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52522.02985622469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1681.2054001855338</v>
      </c>
      <c r="AX18">
        <f t="shared" si="29"/>
        <v>30.408409866359726</v>
      </c>
      <c r="AY18" t="e">
        <f t="shared" si="30"/>
        <v>#DIV/0!</v>
      </c>
      <c r="AZ18" t="e">
        <f t="shared" si="31"/>
        <v>#DIV/0!</v>
      </c>
      <c r="BA18">
        <f t="shared" si="32"/>
        <v>1.808726635246587E-2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2000.01</v>
      </c>
      <c r="CC18">
        <f t="shared" si="40"/>
        <v>1681.2054001855338</v>
      </c>
      <c r="CD18">
        <f t="shared" si="41"/>
        <v>0.84059849710028145</v>
      </c>
      <c r="CE18">
        <f t="shared" si="42"/>
        <v>0.19119699420056308</v>
      </c>
      <c r="CF18">
        <v>6</v>
      </c>
      <c r="CG18">
        <v>0.5</v>
      </c>
      <c r="CH18" t="s">
        <v>345</v>
      </c>
      <c r="CI18">
        <v>1566839537.0999999</v>
      </c>
      <c r="CJ18">
        <v>262.20299999999997</v>
      </c>
      <c r="CK18">
        <v>300.017</v>
      </c>
      <c r="CL18">
        <v>19.5715</v>
      </c>
      <c r="CM18">
        <v>14.617599999999999</v>
      </c>
      <c r="CN18">
        <v>500.01299999999998</v>
      </c>
      <c r="CO18">
        <v>99.321200000000005</v>
      </c>
      <c r="CP18">
        <v>0.100074</v>
      </c>
      <c r="CQ18">
        <v>26.6906</v>
      </c>
      <c r="CR18">
        <v>26.8718</v>
      </c>
      <c r="CS18">
        <v>999.9</v>
      </c>
      <c r="CT18">
        <v>0</v>
      </c>
      <c r="CU18">
        <v>0</v>
      </c>
      <c r="CV18">
        <v>9990</v>
      </c>
      <c r="CW18">
        <v>0</v>
      </c>
      <c r="CX18">
        <v>797.13</v>
      </c>
      <c r="CY18">
        <v>-37.814300000000003</v>
      </c>
      <c r="CZ18">
        <v>267.43700000000001</v>
      </c>
      <c r="DA18">
        <v>304.46800000000002</v>
      </c>
      <c r="DB18">
        <v>4.9538700000000002</v>
      </c>
      <c r="DC18">
        <v>261.279</v>
      </c>
      <c r="DD18">
        <v>300.017</v>
      </c>
      <c r="DE18">
        <v>19.410499999999999</v>
      </c>
      <c r="DF18">
        <v>14.617599999999999</v>
      </c>
      <c r="DG18">
        <v>1.94387</v>
      </c>
      <c r="DH18">
        <v>1.45184</v>
      </c>
      <c r="DI18">
        <v>16.994399999999999</v>
      </c>
      <c r="DJ18">
        <v>12.4702</v>
      </c>
      <c r="DK18">
        <v>2000.01</v>
      </c>
      <c r="DL18">
        <v>0.98</v>
      </c>
      <c r="DM18">
        <v>1.9999800000000002E-2</v>
      </c>
      <c r="DN18">
        <v>0</v>
      </c>
      <c r="DO18">
        <v>767.99599999999998</v>
      </c>
      <c r="DP18">
        <v>4.9996900000000002</v>
      </c>
      <c r="DQ18">
        <v>17548.400000000001</v>
      </c>
      <c r="DR18">
        <v>16112.4</v>
      </c>
      <c r="DS18">
        <v>48.186999999999998</v>
      </c>
      <c r="DT18">
        <v>48.436999999999998</v>
      </c>
      <c r="DU18">
        <v>48.561999999999998</v>
      </c>
      <c r="DV18">
        <v>48.186999999999998</v>
      </c>
      <c r="DW18">
        <v>49.125</v>
      </c>
      <c r="DX18">
        <v>1955.11</v>
      </c>
      <c r="DY18">
        <v>39.9</v>
      </c>
      <c r="DZ18">
        <v>0</v>
      </c>
      <c r="EA18">
        <v>1566839532.4000001</v>
      </c>
      <c r="EB18">
        <v>768.27323529411797</v>
      </c>
      <c r="EC18">
        <v>-4.2622548984753896</v>
      </c>
      <c r="ED18">
        <v>549.240194200784</v>
      </c>
      <c r="EE18">
        <v>17554.335294117602</v>
      </c>
      <c r="EF18">
        <v>10</v>
      </c>
      <c r="EG18">
        <v>1566839485.0999999</v>
      </c>
      <c r="EH18" t="s">
        <v>354</v>
      </c>
      <c r="EI18">
        <v>26</v>
      </c>
      <c r="EJ18">
        <v>0.92400000000000004</v>
      </c>
      <c r="EK18">
        <v>0.161</v>
      </c>
      <c r="EL18">
        <v>300</v>
      </c>
      <c r="EM18">
        <v>15</v>
      </c>
      <c r="EN18">
        <v>0.04</v>
      </c>
      <c r="EO18">
        <v>0.02</v>
      </c>
      <c r="EP18">
        <v>30.041697748351702</v>
      </c>
      <c r="EQ18">
        <v>1.6532865177659699</v>
      </c>
      <c r="ER18">
        <v>0.17636321960750201</v>
      </c>
      <c r="ES18">
        <v>0</v>
      </c>
      <c r="ET18">
        <v>0.26762286304355298</v>
      </c>
      <c r="EU18">
        <v>8.8873775635546805E-3</v>
      </c>
      <c r="EV18">
        <v>1.3288771900801201E-3</v>
      </c>
      <c r="EW18">
        <v>1</v>
      </c>
      <c r="EX18">
        <v>1</v>
      </c>
      <c r="EY18">
        <v>2</v>
      </c>
      <c r="EZ18" t="s">
        <v>355</v>
      </c>
      <c r="FA18">
        <v>2.9480499999999998</v>
      </c>
      <c r="FB18">
        <v>2.7239</v>
      </c>
      <c r="FC18">
        <v>6.8802799999999997E-2</v>
      </c>
      <c r="FD18">
        <v>7.8441399999999994E-2</v>
      </c>
      <c r="FE18">
        <v>9.5363600000000007E-2</v>
      </c>
      <c r="FF18">
        <v>7.9221799999999995E-2</v>
      </c>
      <c r="FG18">
        <v>24742.799999999999</v>
      </c>
      <c r="FH18">
        <v>22376.2</v>
      </c>
      <c r="FI18">
        <v>24493.200000000001</v>
      </c>
      <c r="FJ18">
        <v>23318.400000000001</v>
      </c>
      <c r="FK18">
        <v>30137.7</v>
      </c>
      <c r="FL18">
        <v>29886.9</v>
      </c>
      <c r="FM18">
        <v>34178</v>
      </c>
      <c r="FN18">
        <v>33373.9</v>
      </c>
      <c r="FO18">
        <v>1.97292</v>
      </c>
      <c r="FP18">
        <v>1.96885</v>
      </c>
      <c r="FQ18">
        <v>4.3176100000000002E-2</v>
      </c>
      <c r="FR18">
        <v>0</v>
      </c>
      <c r="FS18">
        <v>26.165099999999999</v>
      </c>
      <c r="FT18">
        <v>999.9</v>
      </c>
      <c r="FU18">
        <v>49.414000000000001</v>
      </c>
      <c r="FV18">
        <v>32.729999999999997</v>
      </c>
      <c r="FW18">
        <v>24.755500000000001</v>
      </c>
      <c r="FX18">
        <v>55.501399999999997</v>
      </c>
      <c r="FY18">
        <v>40.1843</v>
      </c>
      <c r="FZ18">
        <v>1</v>
      </c>
      <c r="GA18">
        <v>0.24016299999999999</v>
      </c>
      <c r="GB18">
        <v>2.0497899999999998</v>
      </c>
      <c r="GC18">
        <v>20.3825</v>
      </c>
      <c r="GD18">
        <v>5.2445399999999998</v>
      </c>
      <c r="GE18">
        <v>12.0219</v>
      </c>
      <c r="GF18">
        <v>4.9576500000000001</v>
      </c>
      <c r="GG18">
        <v>3.3050000000000002</v>
      </c>
      <c r="GH18">
        <v>9999</v>
      </c>
      <c r="GI18">
        <v>9999</v>
      </c>
      <c r="GJ18">
        <v>469.4</v>
      </c>
      <c r="GK18">
        <v>9999</v>
      </c>
      <c r="GL18">
        <v>1.86859</v>
      </c>
      <c r="GM18">
        <v>1.87317</v>
      </c>
      <c r="GN18">
        <v>1.87595</v>
      </c>
      <c r="GO18">
        <v>1.87822</v>
      </c>
      <c r="GP18">
        <v>1.87073</v>
      </c>
      <c r="GQ18">
        <v>1.8724700000000001</v>
      </c>
      <c r="GR18">
        <v>1.8693500000000001</v>
      </c>
      <c r="GS18">
        <v>1.87361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0.92400000000000004</v>
      </c>
      <c r="HH18">
        <v>0.161</v>
      </c>
      <c r="HI18">
        <v>2</v>
      </c>
      <c r="HJ18">
        <v>508.04899999999998</v>
      </c>
      <c r="HK18">
        <v>497.56799999999998</v>
      </c>
      <c r="HL18">
        <v>23.3779</v>
      </c>
      <c r="HM18">
        <v>30.478000000000002</v>
      </c>
      <c r="HN18">
        <v>29.9998</v>
      </c>
      <c r="HO18">
        <v>30.499300000000002</v>
      </c>
      <c r="HP18">
        <v>30.5121</v>
      </c>
      <c r="HQ18">
        <v>16.5229</v>
      </c>
      <c r="HR18">
        <v>43.878700000000002</v>
      </c>
      <c r="HS18">
        <v>0</v>
      </c>
      <c r="HT18">
        <v>23.475000000000001</v>
      </c>
      <c r="HU18">
        <v>300</v>
      </c>
      <c r="HV18">
        <v>14.4857</v>
      </c>
      <c r="HW18">
        <v>101.83499999999999</v>
      </c>
      <c r="HX18">
        <v>101.75700000000001</v>
      </c>
    </row>
    <row r="19" spans="1:232" x14ac:dyDescent="0.25">
      <c r="A19">
        <v>3</v>
      </c>
      <c r="B19">
        <v>1566839657.5999999</v>
      </c>
      <c r="C19">
        <v>241</v>
      </c>
      <c r="D19" t="s">
        <v>356</v>
      </c>
      <c r="E19" t="s">
        <v>357</v>
      </c>
      <c r="G19">
        <v>1566839657.5999999</v>
      </c>
      <c r="H19">
        <f t="shared" si="0"/>
        <v>5.3497071690060006E-3</v>
      </c>
      <c r="I19">
        <f t="shared" si="1"/>
        <v>24.813183275041876</v>
      </c>
      <c r="J19">
        <f t="shared" si="2"/>
        <v>169.125</v>
      </c>
      <c r="K19">
        <f t="shared" si="3"/>
        <v>46.745162697466668</v>
      </c>
      <c r="L19">
        <f t="shared" si="4"/>
        <v>4.6475444043605538</v>
      </c>
      <c r="M19">
        <f t="shared" si="5"/>
        <v>16.81491521325</v>
      </c>
      <c r="N19">
        <f t="shared" si="6"/>
        <v>0.35689704786820475</v>
      </c>
      <c r="O19">
        <f t="shared" si="7"/>
        <v>2.2469419653535794</v>
      </c>
      <c r="P19">
        <f t="shared" si="8"/>
        <v>0.32813267636483762</v>
      </c>
      <c r="Q19">
        <f t="shared" si="9"/>
        <v>0.20747375477181518</v>
      </c>
      <c r="R19">
        <f t="shared" si="10"/>
        <v>321.41907524955587</v>
      </c>
      <c r="S19">
        <f t="shared" si="11"/>
        <v>27.590668591430376</v>
      </c>
      <c r="T19">
        <f t="shared" si="12"/>
        <v>26.9314</v>
      </c>
      <c r="U19">
        <f t="shared" si="13"/>
        <v>3.5647644211976708</v>
      </c>
      <c r="V19">
        <f t="shared" si="14"/>
        <v>55.748674721776958</v>
      </c>
      <c r="W19">
        <f t="shared" si="15"/>
        <v>1.9890963472127998</v>
      </c>
      <c r="X19">
        <f t="shared" si="16"/>
        <v>3.5679706417053256</v>
      </c>
      <c r="Y19">
        <f t="shared" si="17"/>
        <v>1.575668073984871</v>
      </c>
      <c r="Z19">
        <f t="shared" si="18"/>
        <v>-235.92208615316463</v>
      </c>
      <c r="AA19">
        <f t="shared" si="19"/>
        <v>1.8533981691129593</v>
      </c>
      <c r="AB19">
        <f t="shared" si="20"/>
        <v>0.17790457520267755</v>
      </c>
      <c r="AC19">
        <f t="shared" si="21"/>
        <v>87.528291840706871</v>
      </c>
      <c r="AD19">
        <v>-4.1101471145490599E-2</v>
      </c>
      <c r="AE19">
        <v>4.61400020474452E-2</v>
      </c>
      <c r="AF19">
        <v>3.44975491430657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52424.607509539645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1681.0878001855469</v>
      </c>
      <c r="AX19">
        <f t="shared" si="29"/>
        <v>24.813183275041876</v>
      </c>
      <c r="AY19" t="e">
        <f t="shared" si="30"/>
        <v>#DIV/0!</v>
      </c>
      <c r="AZ19" t="e">
        <f t="shared" si="31"/>
        <v>#DIV/0!</v>
      </c>
      <c r="BA19">
        <f t="shared" si="32"/>
        <v>1.4760194721717192E-2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1999.87</v>
      </c>
      <c r="CC19">
        <f t="shared" si="40"/>
        <v>1681.0878001855469</v>
      </c>
      <c r="CD19">
        <f t="shared" si="41"/>
        <v>0.84059853899780834</v>
      </c>
      <c r="CE19">
        <f t="shared" si="42"/>
        <v>0.1911970779956168</v>
      </c>
      <c r="CF19">
        <v>6</v>
      </c>
      <c r="CG19">
        <v>0.5</v>
      </c>
      <c r="CH19" t="s">
        <v>345</v>
      </c>
      <c r="CI19">
        <v>1566839657.5999999</v>
      </c>
      <c r="CJ19">
        <v>169.125</v>
      </c>
      <c r="CK19">
        <v>199.98500000000001</v>
      </c>
      <c r="CL19">
        <v>20.006399999999999</v>
      </c>
      <c r="CM19">
        <v>13.7155</v>
      </c>
      <c r="CN19">
        <v>500.02499999999998</v>
      </c>
      <c r="CO19">
        <v>99.322999999999993</v>
      </c>
      <c r="CP19">
        <v>0.10000199999999999</v>
      </c>
      <c r="CQ19">
        <v>26.9467</v>
      </c>
      <c r="CR19">
        <v>26.9314</v>
      </c>
      <c r="CS19">
        <v>999.9</v>
      </c>
      <c r="CT19">
        <v>0</v>
      </c>
      <c r="CU19">
        <v>0</v>
      </c>
      <c r="CV19">
        <v>9979.3799999999992</v>
      </c>
      <c r="CW19">
        <v>0</v>
      </c>
      <c r="CX19">
        <v>1088.0899999999999</v>
      </c>
      <c r="CY19">
        <v>-30.860700000000001</v>
      </c>
      <c r="CZ19">
        <v>172.577</v>
      </c>
      <c r="DA19">
        <v>202.76599999999999</v>
      </c>
      <c r="DB19">
        <v>6.2908900000000001</v>
      </c>
      <c r="DC19">
        <v>168.46</v>
      </c>
      <c r="DD19">
        <v>199.98500000000001</v>
      </c>
      <c r="DE19">
        <v>19.856400000000001</v>
      </c>
      <c r="DF19">
        <v>13.7155</v>
      </c>
      <c r="DG19">
        <v>1.98709</v>
      </c>
      <c r="DH19">
        <v>1.36226</v>
      </c>
      <c r="DI19">
        <v>17.341899999999999</v>
      </c>
      <c r="DJ19">
        <v>11.504</v>
      </c>
      <c r="DK19">
        <v>1999.87</v>
      </c>
      <c r="DL19">
        <v>0.97999700000000001</v>
      </c>
      <c r="DM19">
        <v>2.0002700000000002E-2</v>
      </c>
      <c r="DN19">
        <v>0</v>
      </c>
      <c r="DO19">
        <v>767.90099999999995</v>
      </c>
      <c r="DP19">
        <v>4.9996900000000002</v>
      </c>
      <c r="DQ19">
        <v>17370.900000000001</v>
      </c>
      <c r="DR19">
        <v>16111.2</v>
      </c>
      <c r="DS19">
        <v>48.25</v>
      </c>
      <c r="DT19">
        <v>48.375</v>
      </c>
      <c r="DU19">
        <v>48.625</v>
      </c>
      <c r="DV19">
        <v>48.125</v>
      </c>
      <c r="DW19">
        <v>49.186999999999998</v>
      </c>
      <c r="DX19">
        <v>1954.97</v>
      </c>
      <c r="DY19">
        <v>39.9</v>
      </c>
      <c r="DZ19">
        <v>0</v>
      </c>
      <c r="EA19">
        <v>1566839653</v>
      </c>
      <c r="EB19">
        <v>768.24570588235304</v>
      </c>
      <c r="EC19">
        <v>-5.8713235629503</v>
      </c>
      <c r="ED19">
        <v>-4007.35294189449</v>
      </c>
      <c r="EE19">
        <v>17603.317647058801</v>
      </c>
      <c r="EF19">
        <v>10</v>
      </c>
      <c r="EG19">
        <v>1566839609.0999999</v>
      </c>
      <c r="EH19" t="s">
        <v>358</v>
      </c>
      <c r="EI19">
        <v>27</v>
      </c>
      <c r="EJ19">
        <v>0.66500000000000004</v>
      </c>
      <c r="EK19">
        <v>0.15</v>
      </c>
      <c r="EL19">
        <v>200</v>
      </c>
      <c r="EM19">
        <v>14</v>
      </c>
      <c r="EN19">
        <v>0.11</v>
      </c>
      <c r="EO19">
        <v>0.02</v>
      </c>
      <c r="EP19">
        <v>24.341047957433901</v>
      </c>
      <c r="EQ19">
        <v>2.9685995939712702</v>
      </c>
      <c r="ER19">
        <v>0.316749622920795</v>
      </c>
      <c r="ES19">
        <v>0</v>
      </c>
      <c r="ET19">
        <v>0.34741119244066099</v>
      </c>
      <c r="EU19">
        <v>5.5085320956291497E-2</v>
      </c>
      <c r="EV19">
        <v>5.8439133210818504E-3</v>
      </c>
      <c r="EW19">
        <v>1</v>
      </c>
      <c r="EX19">
        <v>1</v>
      </c>
      <c r="EY19">
        <v>2</v>
      </c>
      <c r="EZ19" t="s">
        <v>355</v>
      </c>
      <c r="FA19">
        <v>2.94808</v>
      </c>
      <c r="FB19">
        <v>2.7237399999999998</v>
      </c>
      <c r="FC19">
        <v>4.6756199999999998E-2</v>
      </c>
      <c r="FD19">
        <v>5.5499E-2</v>
      </c>
      <c r="FE19">
        <v>9.6933900000000003E-2</v>
      </c>
      <c r="FF19">
        <v>7.5588799999999998E-2</v>
      </c>
      <c r="FG19">
        <v>25327.8</v>
      </c>
      <c r="FH19">
        <v>22932.9</v>
      </c>
      <c r="FI19">
        <v>24492.5</v>
      </c>
      <c r="FJ19">
        <v>23318.1</v>
      </c>
      <c r="FK19">
        <v>30084.1</v>
      </c>
      <c r="FL19">
        <v>30004.5</v>
      </c>
      <c r="FM19">
        <v>34177.199999999997</v>
      </c>
      <c r="FN19">
        <v>33373.599999999999</v>
      </c>
      <c r="FO19">
        <v>1.974</v>
      </c>
      <c r="FP19">
        <v>1.966</v>
      </c>
      <c r="FQ19">
        <v>3.4458900000000001E-2</v>
      </c>
      <c r="FR19">
        <v>0</v>
      </c>
      <c r="FS19">
        <v>26.367599999999999</v>
      </c>
      <c r="FT19">
        <v>999.9</v>
      </c>
      <c r="FU19">
        <v>49.329000000000001</v>
      </c>
      <c r="FV19">
        <v>32.841000000000001</v>
      </c>
      <c r="FW19">
        <v>24.868600000000001</v>
      </c>
      <c r="FX19">
        <v>55.261400000000002</v>
      </c>
      <c r="FY19">
        <v>40.096200000000003</v>
      </c>
      <c r="FZ19">
        <v>1</v>
      </c>
      <c r="GA19">
        <v>0.242066</v>
      </c>
      <c r="GB19">
        <v>2.47004</v>
      </c>
      <c r="GC19">
        <v>20.3767</v>
      </c>
      <c r="GD19">
        <v>5.2439499999999999</v>
      </c>
      <c r="GE19">
        <v>12.0219</v>
      </c>
      <c r="GF19">
        <v>4.9576000000000002</v>
      </c>
      <c r="GG19">
        <v>3.3050299999999999</v>
      </c>
      <c r="GH19">
        <v>9999</v>
      </c>
      <c r="GI19">
        <v>9999</v>
      </c>
      <c r="GJ19">
        <v>469.4</v>
      </c>
      <c r="GK19">
        <v>9999</v>
      </c>
      <c r="GL19">
        <v>1.86859</v>
      </c>
      <c r="GM19">
        <v>1.87317</v>
      </c>
      <c r="GN19">
        <v>1.8759300000000001</v>
      </c>
      <c r="GO19">
        <v>1.87826</v>
      </c>
      <c r="GP19">
        <v>1.87073</v>
      </c>
      <c r="GQ19">
        <v>1.8724400000000001</v>
      </c>
      <c r="GR19">
        <v>1.8693500000000001</v>
      </c>
      <c r="GS19">
        <v>1.8735900000000001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0.66500000000000004</v>
      </c>
      <c r="HH19">
        <v>0.15</v>
      </c>
      <c r="HI19">
        <v>2</v>
      </c>
      <c r="HJ19">
        <v>508.90499999999997</v>
      </c>
      <c r="HK19">
        <v>495.86</v>
      </c>
      <c r="HL19">
        <v>23.323599999999999</v>
      </c>
      <c r="HM19">
        <v>30.482500000000002</v>
      </c>
      <c r="HN19">
        <v>29.9999</v>
      </c>
      <c r="HO19">
        <v>30.520399999999999</v>
      </c>
      <c r="HP19">
        <v>30.535900000000002</v>
      </c>
      <c r="HQ19">
        <v>12.108700000000001</v>
      </c>
      <c r="HR19">
        <v>47.359200000000001</v>
      </c>
      <c r="HS19">
        <v>0</v>
      </c>
      <c r="HT19">
        <v>23.3764</v>
      </c>
      <c r="HU19">
        <v>200</v>
      </c>
      <c r="HV19">
        <v>13.5611</v>
      </c>
      <c r="HW19">
        <v>101.83199999999999</v>
      </c>
      <c r="HX19">
        <v>101.756</v>
      </c>
    </row>
    <row r="20" spans="1:232" x14ac:dyDescent="0.25">
      <c r="A20">
        <v>4</v>
      </c>
      <c r="B20">
        <v>1566839778.0999999</v>
      </c>
      <c r="C20">
        <v>361.5</v>
      </c>
      <c r="D20" t="s">
        <v>359</v>
      </c>
      <c r="E20" t="s">
        <v>360</v>
      </c>
      <c r="G20">
        <v>1566839778.0999999</v>
      </c>
      <c r="H20">
        <f t="shared" si="0"/>
        <v>6.5818732637035115E-3</v>
      </c>
      <c r="I20">
        <f t="shared" si="1"/>
        <v>14.903050133239416</v>
      </c>
      <c r="J20">
        <f t="shared" si="2"/>
        <v>81.489199999999997</v>
      </c>
      <c r="K20">
        <f t="shared" si="3"/>
        <v>23.711869253869487</v>
      </c>
      <c r="L20">
        <f t="shared" si="4"/>
        <v>2.3574483869006029</v>
      </c>
      <c r="M20">
        <f t="shared" si="5"/>
        <v>8.1017055649660001</v>
      </c>
      <c r="N20">
        <f t="shared" si="6"/>
        <v>0.46363005361663517</v>
      </c>
      <c r="O20">
        <f t="shared" si="7"/>
        <v>2.2364413299557744</v>
      </c>
      <c r="P20">
        <f t="shared" si="8"/>
        <v>0.41611064877731685</v>
      </c>
      <c r="Q20">
        <f t="shared" si="9"/>
        <v>0.26393154527614154</v>
      </c>
      <c r="R20">
        <f t="shared" si="10"/>
        <v>321.44676884609487</v>
      </c>
      <c r="S20">
        <f t="shared" si="11"/>
        <v>27.39205844158629</v>
      </c>
      <c r="T20">
        <f t="shared" si="12"/>
        <v>26.892700000000001</v>
      </c>
      <c r="U20">
        <f t="shared" si="13"/>
        <v>3.5566657934549895</v>
      </c>
      <c r="V20">
        <f t="shared" si="14"/>
        <v>56.15085379866678</v>
      </c>
      <c r="W20">
        <f t="shared" si="15"/>
        <v>2.0282399943630001</v>
      </c>
      <c r="X20">
        <f t="shared" si="16"/>
        <v>3.6121267214126633</v>
      </c>
      <c r="Y20">
        <f t="shared" si="17"/>
        <v>1.5284257990919894</v>
      </c>
      <c r="Z20">
        <f t="shared" si="18"/>
        <v>-290.26061092932486</v>
      </c>
      <c r="AA20">
        <f t="shared" si="19"/>
        <v>31.770465082381335</v>
      </c>
      <c r="AB20">
        <f t="shared" si="20"/>
        <v>3.0665305757232377</v>
      </c>
      <c r="AC20">
        <f t="shared" si="21"/>
        <v>66.02315357487457</v>
      </c>
      <c r="AD20">
        <v>-4.0819717444285301E-2</v>
      </c>
      <c r="AE20">
        <v>4.5823708834862503E-2</v>
      </c>
      <c r="AF20">
        <v>3.4310089049408701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52042.991370068099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1681.2309001855776</v>
      </c>
      <c r="AX20">
        <f t="shared" si="29"/>
        <v>14.903050133239416</v>
      </c>
      <c r="AY20" t="e">
        <f t="shared" si="30"/>
        <v>#DIV/0!</v>
      </c>
      <c r="AZ20" t="e">
        <f t="shared" si="31"/>
        <v>#DIV/0!</v>
      </c>
      <c r="BA20">
        <f t="shared" si="32"/>
        <v>8.8643684407622939E-3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2000.04</v>
      </c>
      <c r="CC20">
        <f t="shared" si="40"/>
        <v>1681.2309001855776</v>
      </c>
      <c r="CD20">
        <f t="shared" si="41"/>
        <v>0.84059863812002644</v>
      </c>
      <c r="CE20">
        <f t="shared" si="42"/>
        <v>0.191197276240053</v>
      </c>
      <c r="CF20">
        <v>6</v>
      </c>
      <c r="CG20">
        <v>0.5</v>
      </c>
      <c r="CH20" t="s">
        <v>345</v>
      </c>
      <c r="CI20">
        <v>1566839778.0999999</v>
      </c>
      <c r="CJ20">
        <v>81.489199999999997</v>
      </c>
      <c r="CK20">
        <v>100.015</v>
      </c>
      <c r="CL20">
        <v>20.400600000000001</v>
      </c>
      <c r="CM20">
        <v>12.664099999999999</v>
      </c>
      <c r="CN20">
        <v>500.04</v>
      </c>
      <c r="CO20">
        <v>99.3202</v>
      </c>
      <c r="CP20">
        <v>0.10040499999999999</v>
      </c>
      <c r="CQ20">
        <v>27.156199999999998</v>
      </c>
      <c r="CR20">
        <v>26.892700000000001</v>
      </c>
      <c r="CS20">
        <v>999.9</v>
      </c>
      <c r="CT20">
        <v>0</v>
      </c>
      <c r="CU20">
        <v>0</v>
      </c>
      <c r="CV20">
        <v>9911.25</v>
      </c>
      <c r="CW20">
        <v>0</v>
      </c>
      <c r="CX20">
        <v>613.67899999999997</v>
      </c>
      <c r="CY20">
        <v>-18.526199999999999</v>
      </c>
      <c r="CZ20">
        <v>83.186199999999999</v>
      </c>
      <c r="DA20">
        <v>101.298</v>
      </c>
      <c r="DB20">
        <v>7.7365000000000004</v>
      </c>
      <c r="DC20">
        <v>81.090199999999996</v>
      </c>
      <c r="DD20">
        <v>100.015</v>
      </c>
      <c r="DE20">
        <v>20.281600000000001</v>
      </c>
      <c r="DF20">
        <v>12.664099999999999</v>
      </c>
      <c r="DG20">
        <v>2.0261900000000002</v>
      </c>
      <c r="DH20">
        <v>1.2578</v>
      </c>
      <c r="DI20">
        <v>17.650500000000001</v>
      </c>
      <c r="DJ20">
        <v>10.303900000000001</v>
      </c>
      <c r="DK20">
        <v>2000.04</v>
      </c>
      <c r="DL20">
        <v>0.97999700000000001</v>
      </c>
      <c r="DM20">
        <v>2.0002700000000002E-2</v>
      </c>
      <c r="DN20">
        <v>0</v>
      </c>
      <c r="DO20">
        <v>785.05</v>
      </c>
      <c r="DP20">
        <v>4.9996900000000002</v>
      </c>
      <c r="DQ20">
        <v>17905.900000000001</v>
      </c>
      <c r="DR20">
        <v>16112.6</v>
      </c>
      <c r="DS20">
        <v>48.25</v>
      </c>
      <c r="DT20">
        <v>48.561999999999998</v>
      </c>
      <c r="DU20">
        <v>48.625</v>
      </c>
      <c r="DV20">
        <v>48.125</v>
      </c>
      <c r="DW20">
        <v>49.186999999999998</v>
      </c>
      <c r="DX20">
        <v>1955.13</v>
      </c>
      <c r="DY20">
        <v>39.909999999999997</v>
      </c>
      <c r="DZ20">
        <v>0</v>
      </c>
      <c r="EA20">
        <v>1566839773.5999999</v>
      </c>
      <c r="EB20">
        <v>784.88258823529395</v>
      </c>
      <c r="EC20">
        <v>-4.5926471151122099</v>
      </c>
      <c r="ED20">
        <v>315.90686194306699</v>
      </c>
      <c r="EE20">
        <v>17830.511764705901</v>
      </c>
      <c r="EF20">
        <v>10</v>
      </c>
      <c r="EG20">
        <v>1566839747.5999999</v>
      </c>
      <c r="EH20" t="s">
        <v>361</v>
      </c>
      <c r="EI20">
        <v>28</v>
      </c>
      <c r="EJ20">
        <v>0.39900000000000002</v>
      </c>
      <c r="EK20">
        <v>0.11899999999999999</v>
      </c>
      <c r="EL20">
        <v>100</v>
      </c>
      <c r="EM20">
        <v>13</v>
      </c>
      <c r="EN20">
        <v>0.1</v>
      </c>
      <c r="EO20">
        <v>0.01</v>
      </c>
      <c r="EP20">
        <v>14.7608416250802</v>
      </c>
      <c r="EQ20">
        <v>0.55772540007063098</v>
      </c>
      <c r="ER20">
        <v>7.9353507250213798E-2</v>
      </c>
      <c r="ES20">
        <v>0</v>
      </c>
      <c r="ET20">
        <v>0.44619509406781399</v>
      </c>
      <c r="EU20">
        <v>0.19325550467941199</v>
      </c>
      <c r="EV20">
        <v>2.61398353570402E-2</v>
      </c>
      <c r="EW20">
        <v>0</v>
      </c>
      <c r="EX20">
        <v>0</v>
      </c>
      <c r="EY20">
        <v>2</v>
      </c>
      <c r="EZ20" t="s">
        <v>362</v>
      </c>
      <c r="FA20">
        <v>2.94808</v>
      </c>
      <c r="FB20">
        <v>2.72356</v>
      </c>
      <c r="FC20">
        <v>2.3393000000000001E-2</v>
      </c>
      <c r="FD20">
        <v>2.9206300000000001E-2</v>
      </c>
      <c r="FE20">
        <v>9.8408399999999993E-2</v>
      </c>
      <c r="FF20">
        <v>7.1233400000000002E-2</v>
      </c>
      <c r="FG20">
        <v>25946.2</v>
      </c>
      <c r="FH20">
        <v>23569</v>
      </c>
      <c r="FI20">
        <v>24490.5</v>
      </c>
      <c r="FJ20">
        <v>23316.1</v>
      </c>
      <c r="FK20">
        <v>30032.3</v>
      </c>
      <c r="FL20">
        <v>30143.5</v>
      </c>
      <c r="FM20">
        <v>34174.6</v>
      </c>
      <c r="FN20">
        <v>33370.9</v>
      </c>
      <c r="FO20">
        <v>1.9748000000000001</v>
      </c>
      <c r="FP20">
        <v>1.9613499999999999</v>
      </c>
      <c r="FQ20">
        <v>2.93478E-2</v>
      </c>
      <c r="FR20">
        <v>0</v>
      </c>
      <c r="FS20">
        <v>26.412400000000002</v>
      </c>
      <c r="FT20">
        <v>999.9</v>
      </c>
      <c r="FU20">
        <v>49.243000000000002</v>
      </c>
      <c r="FV20">
        <v>32.962000000000003</v>
      </c>
      <c r="FW20">
        <v>24.994700000000002</v>
      </c>
      <c r="FX20">
        <v>55.461300000000001</v>
      </c>
      <c r="FY20">
        <v>40.200299999999999</v>
      </c>
      <c r="FZ20">
        <v>1</v>
      </c>
      <c r="GA20">
        <v>0.244393</v>
      </c>
      <c r="GB20">
        <v>2.0327899999999999</v>
      </c>
      <c r="GC20">
        <v>20.3825</v>
      </c>
      <c r="GD20">
        <v>5.2464899999999997</v>
      </c>
      <c r="GE20">
        <v>12.0219</v>
      </c>
      <c r="GF20">
        <v>4.9576500000000001</v>
      </c>
      <c r="GG20">
        <v>3.3052199999999998</v>
      </c>
      <c r="GH20">
        <v>9999</v>
      </c>
      <c r="GI20">
        <v>9999</v>
      </c>
      <c r="GJ20">
        <v>469.4</v>
      </c>
      <c r="GK20">
        <v>9999</v>
      </c>
      <c r="GL20">
        <v>1.86859</v>
      </c>
      <c r="GM20">
        <v>1.87317</v>
      </c>
      <c r="GN20">
        <v>1.87592</v>
      </c>
      <c r="GO20">
        <v>1.8782300000000001</v>
      </c>
      <c r="GP20">
        <v>1.87073</v>
      </c>
      <c r="GQ20">
        <v>1.8724400000000001</v>
      </c>
      <c r="GR20">
        <v>1.8693500000000001</v>
      </c>
      <c r="GS20">
        <v>1.8735900000000001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0.39900000000000002</v>
      </c>
      <c r="HH20">
        <v>0.11899999999999999</v>
      </c>
      <c r="HI20">
        <v>2</v>
      </c>
      <c r="HJ20">
        <v>509.779</v>
      </c>
      <c r="HK20">
        <v>493.10700000000003</v>
      </c>
      <c r="HL20">
        <v>23.843299999999999</v>
      </c>
      <c r="HM20">
        <v>30.520399999999999</v>
      </c>
      <c r="HN20">
        <v>29.9998</v>
      </c>
      <c r="HO20">
        <v>30.5655</v>
      </c>
      <c r="HP20">
        <v>30.5776</v>
      </c>
      <c r="HQ20">
        <v>7.5577800000000002</v>
      </c>
      <c r="HR20">
        <v>52.188200000000002</v>
      </c>
      <c r="HS20">
        <v>0</v>
      </c>
      <c r="HT20">
        <v>23.917200000000001</v>
      </c>
      <c r="HU20">
        <v>100</v>
      </c>
      <c r="HV20">
        <v>12.513400000000001</v>
      </c>
      <c r="HW20">
        <v>101.824</v>
      </c>
      <c r="HX20">
        <v>101.747</v>
      </c>
    </row>
    <row r="21" spans="1:232" x14ac:dyDescent="0.25">
      <c r="A21">
        <v>5</v>
      </c>
      <c r="B21">
        <v>1566839847.0999999</v>
      </c>
      <c r="C21">
        <v>430.5</v>
      </c>
      <c r="D21" t="s">
        <v>363</v>
      </c>
      <c r="E21" t="s">
        <v>364</v>
      </c>
      <c r="G21">
        <v>1566839847.0999999</v>
      </c>
      <c r="H21">
        <f t="shared" si="0"/>
        <v>7.1505033877366968E-3</v>
      </c>
      <c r="I21">
        <f t="shared" si="1"/>
        <v>0.50828575068988613</v>
      </c>
      <c r="J21">
        <f t="shared" si="2"/>
        <v>3.1023999999999998</v>
      </c>
      <c r="K21">
        <f t="shared" si="3"/>
        <v>1.2437778684933098</v>
      </c>
      <c r="L21">
        <f t="shared" si="4"/>
        <v>0.12365372740894359</v>
      </c>
      <c r="M21">
        <f t="shared" si="5"/>
        <v>0.30843395242128002</v>
      </c>
      <c r="N21">
        <f t="shared" si="6"/>
        <v>0.49798279793890737</v>
      </c>
      <c r="O21">
        <f t="shared" si="7"/>
        <v>2.2528972976666486</v>
      </c>
      <c r="P21">
        <f t="shared" si="8"/>
        <v>0.4439528074225752</v>
      </c>
      <c r="Q21">
        <f t="shared" si="9"/>
        <v>0.28183481816792544</v>
      </c>
      <c r="R21">
        <f t="shared" si="10"/>
        <v>321.41165700383215</v>
      </c>
      <c r="S21">
        <f t="shared" si="11"/>
        <v>27.43432516259136</v>
      </c>
      <c r="T21">
        <f t="shared" si="12"/>
        <v>26.965800000000002</v>
      </c>
      <c r="U21">
        <f t="shared" si="13"/>
        <v>3.5719767110446798</v>
      </c>
      <c r="V21">
        <f t="shared" si="14"/>
        <v>55.048568814148233</v>
      </c>
      <c r="W21">
        <f t="shared" si="15"/>
        <v>2.0157069458279699</v>
      </c>
      <c r="X21">
        <f t="shared" si="16"/>
        <v>3.6616881950796616</v>
      </c>
      <c r="Y21">
        <f t="shared" si="17"/>
        <v>1.5562697652167099</v>
      </c>
      <c r="Z21">
        <f t="shared" si="18"/>
        <v>-315.33719939918831</v>
      </c>
      <c r="AA21">
        <f t="shared" si="19"/>
        <v>51.364672404381885</v>
      </c>
      <c r="AB21">
        <f t="shared" si="20"/>
        <v>4.9291027983475511</v>
      </c>
      <c r="AC21">
        <f t="shared" si="21"/>
        <v>62.368232807373296</v>
      </c>
      <c r="AD21">
        <v>-4.1261792215103898E-2</v>
      </c>
      <c r="AE21">
        <v>4.6319976492983202E-2</v>
      </c>
      <c r="AF21">
        <v>3.4604019584524899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52543.193332149494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1681.0461001855981</v>
      </c>
      <c r="AX21">
        <f t="shared" si="29"/>
        <v>0.50828575068988613</v>
      </c>
      <c r="AY21" t="e">
        <f t="shared" si="30"/>
        <v>#DIV/0!</v>
      </c>
      <c r="AZ21" t="e">
        <f t="shared" si="31"/>
        <v>#DIV/0!</v>
      </c>
      <c r="BA21">
        <f t="shared" si="32"/>
        <v>3.0236276722795893E-4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1999.82</v>
      </c>
      <c r="CC21">
        <f t="shared" si="40"/>
        <v>1681.0461001855981</v>
      </c>
      <c r="CD21">
        <f t="shared" si="41"/>
        <v>0.84059870397615688</v>
      </c>
      <c r="CE21">
        <f t="shared" si="42"/>
        <v>0.19119740795231391</v>
      </c>
      <c r="CF21">
        <v>6</v>
      </c>
      <c r="CG21">
        <v>0.5</v>
      </c>
      <c r="CH21" t="s">
        <v>345</v>
      </c>
      <c r="CI21">
        <v>1566839847.0999999</v>
      </c>
      <c r="CJ21">
        <v>3.1023999999999998</v>
      </c>
      <c r="CK21">
        <v>3.7391200000000002</v>
      </c>
      <c r="CL21">
        <v>20.275099999999998</v>
      </c>
      <c r="CM21">
        <v>11.866400000000001</v>
      </c>
      <c r="CN21">
        <v>499.87700000000001</v>
      </c>
      <c r="CO21">
        <v>99.318100000000001</v>
      </c>
      <c r="CP21">
        <v>9.9754700000000002E-2</v>
      </c>
      <c r="CQ21">
        <v>27.3887</v>
      </c>
      <c r="CR21">
        <v>26.965800000000002</v>
      </c>
      <c r="CS21">
        <v>999.9</v>
      </c>
      <c r="CT21">
        <v>0</v>
      </c>
      <c r="CU21">
        <v>0</v>
      </c>
      <c r="CV21">
        <v>10018.799999999999</v>
      </c>
      <c r="CW21">
        <v>0</v>
      </c>
      <c r="CX21">
        <v>830.37099999999998</v>
      </c>
      <c r="CY21">
        <v>-0.68372299999999997</v>
      </c>
      <c r="CZ21">
        <v>3.1187299999999998</v>
      </c>
      <c r="DA21">
        <v>3.78403</v>
      </c>
      <c r="DB21">
        <v>8.4407099999999993</v>
      </c>
      <c r="DC21">
        <v>2.6564000000000001</v>
      </c>
      <c r="DD21">
        <v>3.7391200000000002</v>
      </c>
      <c r="DE21">
        <v>20.188099999999999</v>
      </c>
      <c r="DF21">
        <v>11.866400000000001</v>
      </c>
      <c r="DG21">
        <v>2.0168699999999999</v>
      </c>
      <c r="DH21">
        <v>1.17855</v>
      </c>
      <c r="DI21">
        <v>17.577400000000001</v>
      </c>
      <c r="DJ21">
        <v>9.3333300000000001</v>
      </c>
      <c r="DK21">
        <v>1999.82</v>
      </c>
      <c r="DL21">
        <v>0.97999400000000003</v>
      </c>
      <c r="DM21">
        <v>2.0005599999999998E-2</v>
      </c>
      <c r="DN21">
        <v>0</v>
      </c>
      <c r="DO21">
        <v>827.73400000000004</v>
      </c>
      <c r="DP21">
        <v>4.9996900000000002</v>
      </c>
      <c r="DQ21">
        <v>18435.5</v>
      </c>
      <c r="DR21">
        <v>16110.8</v>
      </c>
      <c r="DS21">
        <v>48.186999999999998</v>
      </c>
      <c r="DT21">
        <v>48.5</v>
      </c>
      <c r="DU21">
        <v>48.625</v>
      </c>
      <c r="DV21">
        <v>48.061999999999998</v>
      </c>
      <c r="DW21">
        <v>49.186999999999998</v>
      </c>
      <c r="DX21">
        <v>1954.91</v>
      </c>
      <c r="DY21">
        <v>39.909999999999997</v>
      </c>
      <c r="DZ21">
        <v>0</v>
      </c>
      <c r="EA21">
        <v>1566839842.5999999</v>
      </c>
      <c r="EB21">
        <v>827.977647058824</v>
      </c>
      <c r="EC21">
        <v>-10.7575980692628</v>
      </c>
      <c r="ED21">
        <v>-322.72058609661201</v>
      </c>
      <c r="EE21">
        <v>18449.376470588199</v>
      </c>
      <c r="EF21">
        <v>10</v>
      </c>
      <c r="EG21">
        <v>1566839878.0999999</v>
      </c>
      <c r="EH21" t="s">
        <v>365</v>
      </c>
      <c r="EI21">
        <v>29</v>
      </c>
      <c r="EJ21">
        <v>0.44600000000000001</v>
      </c>
      <c r="EK21">
        <v>8.6999999999999994E-2</v>
      </c>
      <c r="EL21">
        <v>4</v>
      </c>
      <c r="EM21">
        <v>12</v>
      </c>
      <c r="EN21">
        <v>0.2</v>
      </c>
      <c r="EO21">
        <v>0.01</v>
      </c>
      <c r="EP21">
        <v>0.520071355334917</v>
      </c>
      <c r="EQ21">
        <v>0.280941792431811</v>
      </c>
      <c r="ER21">
        <v>3.4115039415344398E-2</v>
      </c>
      <c r="ES21">
        <v>1</v>
      </c>
      <c r="ET21">
        <v>0.49486177839473899</v>
      </c>
      <c r="EU21">
        <v>4.6771730608950797E-2</v>
      </c>
      <c r="EV21">
        <v>5.0634234522453098E-3</v>
      </c>
      <c r="EW21">
        <v>1</v>
      </c>
      <c r="EX21">
        <v>2</v>
      </c>
      <c r="EY21">
        <v>2</v>
      </c>
      <c r="EZ21" t="s">
        <v>347</v>
      </c>
      <c r="FA21">
        <v>2.9476599999999999</v>
      </c>
      <c r="FB21">
        <v>2.72384</v>
      </c>
      <c r="FC21">
        <v>7.76923E-4</v>
      </c>
      <c r="FD21">
        <v>1.1171099999999999E-3</v>
      </c>
      <c r="FE21">
        <v>9.8079799999999995E-2</v>
      </c>
      <c r="FF21">
        <v>6.7843299999999995E-2</v>
      </c>
      <c r="FG21">
        <v>26546.1</v>
      </c>
      <c r="FH21">
        <v>24250.7</v>
      </c>
      <c r="FI21">
        <v>24489.9</v>
      </c>
      <c r="FJ21">
        <v>23316.2</v>
      </c>
      <c r="FK21">
        <v>30041.9</v>
      </c>
      <c r="FL21">
        <v>30253.5</v>
      </c>
      <c r="FM21">
        <v>34173.1</v>
      </c>
      <c r="FN21">
        <v>33370.9</v>
      </c>
      <c r="FO21">
        <v>1.97532</v>
      </c>
      <c r="FP21">
        <v>1.9599299999999999</v>
      </c>
      <c r="FQ21">
        <v>3.58447E-2</v>
      </c>
      <c r="FR21">
        <v>0</v>
      </c>
      <c r="FS21">
        <v>26.379300000000001</v>
      </c>
      <c r="FT21">
        <v>999.9</v>
      </c>
      <c r="FU21">
        <v>49.182000000000002</v>
      </c>
      <c r="FV21">
        <v>33.012</v>
      </c>
      <c r="FW21">
        <v>25.034600000000001</v>
      </c>
      <c r="FX21">
        <v>55.071399999999997</v>
      </c>
      <c r="FY21">
        <v>40.380600000000001</v>
      </c>
      <c r="FZ21">
        <v>1</v>
      </c>
      <c r="GA21">
        <v>0.242871</v>
      </c>
      <c r="GB21">
        <v>1.4848600000000001</v>
      </c>
      <c r="GC21">
        <v>20.388300000000001</v>
      </c>
      <c r="GD21">
        <v>5.2391500000000004</v>
      </c>
      <c r="GE21">
        <v>12.0219</v>
      </c>
      <c r="GF21">
        <v>4.9572500000000002</v>
      </c>
      <c r="GG21">
        <v>3.3046000000000002</v>
      </c>
      <c r="GH21">
        <v>9999</v>
      </c>
      <c r="GI21">
        <v>9999</v>
      </c>
      <c r="GJ21">
        <v>469.4</v>
      </c>
      <c r="GK21">
        <v>9999</v>
      </c>
      <c r="GL21">
        <v>1.8686199999999999</v>
      </c>
      <c r="GM21">
        <v>1.8731800000000001</v>
      </c>
      <c r="GN21">
        <v>1.87601</v>
      </c>
      <c r="GO21">
        <v>1.8783000000000001</v>
      </c>
      <c r="GP21">
        <v>1.87073</v>
      </c>
      <c r="GQ21">
        <v>1.8725400000000001</v>
      </c>
      <c r="GR21">
        <v>1.8693500000000001</v>
      </c>
      <c r="GS21">
        <v>1.8736299999999999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0.44600000000000001</v>
      </c>
      <c r="HH21">
        <v>8.6999999999999994E-2</v>
      </c>
      <c r="HI21">
        <v>2</v>
      </c>
      <c r="HJ21">
        <v>510.13600000000002</v>
      </c>
      <c r="HK21">
        <v>492.23</v>
      </c>
      <c r="HL21">
        <v>24.777200000000001</v>
      </c>
      <c r="HM21">
        <v>30.520399999999999</v>
      </c>
      <c r="HN21">
        <v>30.0001</v>
      </c>
      <c r="HO21">
        <v>30.568100000000001</v>
      </c>
      <c r="HP21">
        <v>30.586099999999998</v>
      </c>
      <c r="HQ21">
        <v>0</v>
      </c>
      <c r="HR21">
        <v>54.492199999999997</v>
      </c>
      <c r="HS21">
        <v>0</v>
      </c>
      <c r="HT21">
        <v>24.796900000000001</v>
      </c>
      <c r="HU21">
        <v>0</v>
      </c>
      <c r="HV21">
        <v>11.848000000000001</v>
      </c>
      <c r="HW21">
        <v>101.821</v>
      </c>
      <c r="HX21">
        <v>101.747</v>
      </c>
    </row>
    <row r="22" spans="1:232" x14ac:dyDescent="0.25">
      <c r="A22">
        <v>7</v>
      </c>
      <c r="B22">
        <v>1566840132.5</v>
      </c>
      <c r="C22">
        <v>715.90000009536698</v>
      </c>
      <c r="D22" t="s">
        <v>366</v>
      </c>
      <c r="E22" t="s">
        <v>367</v>
      </c>
      <c r="G22">
        <v>1566840132.5</v>
      </c>
      <c r="H22">
        <f t="shared" si="0"/>
        <v>6.0057469271572218E-3</v>
      </c>
      <c r="I22">
        <f t="shared" si="1"/>
        <v>35.620512537133934</v>
      </c>
      <c r="J22">
        <f t="shared" si="2"/>
        <v>354.76400000000001</v>
      </c>
      <c r="K22">
        <f t="shared" si="3"/>
        <v>196.30778163920132</v>
      </c>
      <c r="L22">
        <f t="shared" si="4"/>
        <v>19.514994342370191</v>
      </c>
      <c r="M22">
        <f t="shared" si="5"/>
        <v>35.267157496593605</v>
      </c>
      <c r="N22">
        <f t="shared" si="6"/>
        <v>0.4086316608920052</v>
      </c>
      <c r="O22">
        <f t="shared" si="7"/>
        <v>2.2541961287601193</v>
      </c>
      <c r="P22">
        <f t="shared" si="8"/>
        <v>0.37149751118381596</v>
      </c>
      <c r="Q22">
        <f t="shared" si="9"/>
        <v>0.23524044529366989</v>
      </c>
      <c r="R22">
        <f t="shared" si="10"/>
        <v>321.44996083175687</v>
      </c>
      <c r="S22">
        <f t="shared" si="11"/>
        <v>27.727804106733771</v>
      </c>
      <c r="T22">
        <f t="shared" si="12"/>
        <v>26.986599999999999</v>
      </c>
      <c r="U22">
        <f t="shared" si="13"/>
        <v>3.5763438072142892</v>
      </c>
      <c r="V22">
        <f t="shared" si="14"/>
        <v>55.291130221569475</v>
      </c>
      <c r="W22">
        <f t="shared" si="15"/>
        <v>2.0144381977743597</v>
      </c>
      <c r="X22">
        <f t="shared" si="16"/>
        <v>3.6433297523524177</v>
      </c>
      <c r="Y22">
        <f t="shared" si="17"/>
        <v>1.5619056094399295</v>
      </c>
      <c r="Z22">
        <f t="shared" si="18"/>
        <v>-264.85343948763347</v>
      </c>
      <c r="AA22">
        <f t="shared" si="19"/>
        <v>38.439376521722451</v>
      </c>
      <c r="AB22">
        <f t="shared" si="20"/>
        <v>3.6854304304684766</v>
      </c>
      <c r="AC22">
        <f t="shared" si="21"/>
        <v>98.721328296314354</v>
      </c>
      <c r="AD22">
        <v>-4.1296808566563502E-2</v>
      </c>
      <c r="AE22">
        <v>4.6359285415097498E-2</v>
      </c>
      <c r="AF22">
        <v>3.46272552466582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52600.786134056376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1681.2477001855757</v>
      </c>
      <c r="AX22">
        <f t="shared" si="29"/>
        <v>35.620512537133934</v>
      </c>
      <c r="AY22" t="e">
        <f t="shared" si="30"/>
        <v>#DIV/0!</v>
      </c>
      <c r="AZ22" t="e">
        <f t="shared" si="31"/>
        <v>#DIV/0!</v>
      </c>
      <c r="BA22">
        <f t="shared" si="32"/>
        <v>2.118695093721297E-2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2000.06</v>
      </c>
      <c r="CC22">
        <f t="shared" si="40"/>
        <v>1681.2477001855757</v>
      </c>
      <c r="CD22">
        <f t="shared" si="41"/>
        <v>0.84059863213382391</v>
      </c>
      <c r="CE22">
        <f t="shared" si="42"/>
        <v>0.19119726426764794</v>
      </c>
      <c r="CF22">
        <v>6</v>
      </c>
      <c r="CG22">
        <v>0.5</v>
      </c>
      <c r="CH22" t="s">
        <v>345</v>
      </c>
      <c r="CI22">
        <v>1566840132.5</v>
      </c>
      <c r="CJ22">
        <v>354.76400000000001</v>
      </c>
      <c r="CK22">
        <v>400.065</v>
      </c>
      <c r="CL22">
        <v>20.2639</v>
      </c>
      <c r="CM22">
        <v>13.203099999999999</v>
      </c>
      <c r="CN22">
        <v>500.00400000000002</v>
      </c>
      <c r="CO22">
        <v>99.310199999999995</v>
      </c>
      <c r="CP22">
        <v>9.9992399999999995E-2</v>
      </c>
      <c r="CQ22">
        <v>27.302900000000001</v>
      </c>
      <c r="CR22">
        <v>26.986599999999999</v>
      </c>
      <c r="CS22">
        <v>999.9</v>
      </c>
      <c r="CT22">
        <v>0</v>
      </c>
      <c r="CU22">
        <v>0</v>
      </c>
      <c r="CV22">
        <v>10028.1</v>
      </c>
      <c r="CW22">
        <v>0</v>
      </c>
      <c r="CX22">
        <v>723.68600000000004</v>
      </c>
      <c r="CY22">
        <v>-45.301200000000001</v>
      </c>
      <c r="CZ22">
        <v>362.101</v>
      </c>
      <c r="DA22">
        <v>405.41800000000001</v>
      </c>
      <c r="DB22">
        <v>7.0607899999999999</v>
      </c>
      <c r="DC22">
        <v>353.31</v>
      </c>
      <c r="DD22">
        <v>400.065</v>
      </c>
      <c r="DE22">
        <v>20.143899999999999</v>
      </c>
      <c r="DF22">
        <v>13.203099999999999</v>
      </c>
      <c r="DG22">
        <v>2.01241</v>
      </c>
      <c r="DH22">
        <v>1.3111999999999999</v>
      </c>
      <c r="DI22">
        <v>17.542300000000001</v>
      </c>
      <c r="DJ22">
        <v>10.927899999999999</v>
      </c>
      <c r="DK22">
        <v>2000.06</v>
      </c>
      <c r="DL22">
        <v>0.97999700000000001</v>
      </c>
      <c r="DM22">
        <v>2.0002700000000002E-2</v>
      </c>
      <c r="DN22">
        <v>0</v>
      </c>
      <c r="DO22">
        <v>757.69200000000001</v>
      </c>
      <c r="DP22">
        <v>4.9996900000000002</v>
      </c>
      <c r="DQ22">
        <v>16981.5</v>
      </c>
      <c r="DR22">
        <v>16112.7</v>
      </c>
      <c r="DS22">
        <v>47.936999999999998</v>
      </c>
      <c r="DT22">
        <v>48.311999999999998</v>
      </c>
      <c r="DU22">
        <v>48.375</v>
      </c>
      <c r="DV22">
        <v>47.811999999999998</v>
      </c>
      <c r="DW22">
        <v>49</v>
      </c>
      <c r="DX22">
        <v>1955.15</v>
      </c>
      <c r="DY22">
        <v>39.909999999999997</v>
      </c>
      <c r="DZ22">
        <v>0</v>
      </c>
      <c r="EA22">
        <v>1566840128.3</v>
      </c>
      <c r="EB22">
        <v>757.70023529411799</v>
      </c>
      <c r="EC22">
        <v>8.6274507829553801E-2</v>
      </c>
      <c r="ED22">
        <v>-17.622548889843902</v>
      </c>
      <c r="EE22">
        <v>16981.7705882353</v>
      </c>
      <c r="EF22">
        <v>10</v>
      </c>
      <c r="EG22">
        <v>1566840099</v>
      </c>
      <c r="EH22" t="s">
        <v>368</v>
      </c>
      <c r="EI22">
        <v>31</v>
      </c>
      <c r="EJ22">
        <v>1.454</v>
      </c>
      <c r="EK22">
        <v>0.12</v>
      </c>
      <c r="EL22">
        <v>400</v>
      </c>
      <c r="EM22">
        <v>13</v>
      </c>
      <c r="EN22">
        <v>0.04</v>
      </c>
      <c r="EO22">
        <v>0.01</v>
      </c>
      <c r="EP22">
        <v>35.498626480977002</v>
      </c>
      <c r="EQ22">
        <v>-4.1847470354166597E-2</v>
      </c>
      <c r="ER22">
        <v>0.108096913833748</v>
      </c>
      <c r="ES22">
        <v>1</v>
      </c>
      <c r="ET22">
        <v>0.41318701258590002</v>
      </c>
      <c r="EU22">
        <v>-2.86305887020225E-4</v>
      </c>
      <c r="EV22">
        <v>4.7046766855410801E-3</v>
      </c>
      <c r="EW22">
        <v>1</v>
      </c>
      <c r="EX22">
        <v>2</v>
      </c>
      <c r="EY22">
        <v>2</v>
      </c>
      <c r="EZ22" t="s">
        <v>347</v>
      </c>
      <c r="FA22">
        <v>2.9481600000000001</v>
      </c>
      <c r="FB22">
        <v>2.7241499999999998</v>
      </c>
      <c r="FC22">
        <v>8.813E-2</v>
      </c>
      <c r="FD22">
        <v>9.8568299999999998E-2</v>
      </c>
      <c r="FE22">
        <v>9.7942299999999996E-2</v>
      </c>
      <c r="FF22">
        <v>7.3487399999999994E-2</v>
      </c>
      <c r="FG22">
        <v>24234.400000000001</v>
      </c>
      <c r="FH22">
        <v>21892</v>
      </c>
      <c r="FI22">
        <v>24498</v>
      </c>
      <c r="FJ22">
        <v>23322.9</v>
      </c>
      <c r="FK22">
        <v>30056.799999999999</v>
      </c>
      <c r="FL22">
        <v>30079.7</v>
      </c>
      <c r="FM22">
        <v>34184.400000000001</v>
      </c>
      <c r="FN22">
        <v>33381</v>
      </c>
      <c r="FO22">
        <v>1.9755499999999999</v>
      </c>
      <c r="FP22">
        <v>1.9636499999999999</v>
      </c>
      <c r="FQ22">
        <v>4.5761499999999997E-2</v>
      </c>
      <c r="FR22">
        <v>0</v>
      </c>
      <c r="FS22">
        <v>26.2378</v>
      </c>
      <c r="FT22">
        <v>999.9</v>
      </c>
      <c r="FU22">
        <v>48.877000000000002</v>
      </c>
      <c r="FV22">
        <v>33.204000000000001</v>
      </c>
      <c r="FW22">
        <v>25.152999999999999</v>
      </c>
      <c r="FX22">
        <v>54.6813</v>
      </c>
      <c r="FY22">
        <v>40.116199999999999</v>
      </c>
      <c r="FZ22">
        <v>1</v>
      </c>
      <c r="GA22">
        <v>0.23444400000000001</v>
      </c>
      <c r="GB22">
        <v>2.4990399999999999</v>
      </c>
      <c r="GC22">
        <v>20.3735</v>
      </c>
      <c r="GD22">
        <v>5.24634</v>
      </c>
      <c r="GE22">
        <v>12.0219</v>
      </c>
      <c r="GF22">
        <v>4.9577</v>
      </c>
      <c r="GG22">
        <v>3.3050000000000002</v>
      </c>
      <c r="GH22">
        <v>9999</v>
      </c>
      <c r="GI22">
        <v>9999</v>
      </c>
      <c r="GJ22">
        <v>469.5</v>
      </c>
      <c r="GK22">
        <v>9999</v>
      </c>
      <c r="GL22">
        <v>1.86859</v>
      </c>
      <c r="GM22">
        <v>1.87317</v>
      </c>
      <c r="GN22">
        <v>1.8759399999999999</v>
      </c>
      <c r="GO22">
        <v>1.87826</v>
      </c>
      <c r="GP22">
        <v>1.87073</v>
      </c>
      <c r="GQ22">
        <v>1.87243</v>
      </c>
      <c r="GR22">
        <v>1.8693500000000001</v>
      </c>
      <c r="GS22">
        <v>1.8735900000000001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1.454</v>
      </c>
      <c r="HH22">
        <v>0.12</v>
      </c>
      <c r="HI22">
        <v>2</v>
      </c>
      <c r="HJ22">
        <v>509.41899999999998</v>
      </c>
      <c r="HK22">
        <v>493.83</v>
      </c>
      <c r="HL22">
        <v>23.350300000000001</v>
      </c>
      <c r="HM22">
        <v>30.354099999999999</v>
      </c>
      <c r="HN22">
        <v>29.999700000000001</v>
      </c>
      <c r="HO22">
        <v>30.460999999999999</v>
      </c>
      <c r="HP22">
        <v>30.480499999999999</v>
      </c>
      <c r="HQ22">
        <v>20.772600000000001</v>
      </c>
      <c r="HR22">
        <v>49.560600000000001</v>
      </c>
      <c r="HS22">
        <v>0</v>
      </c>
      <c r="HT22">
        <v>23.863499999999998</v>
      </c>
      <c r="HU22">
        <v>400</v>
      </c>
      <c r="HV22">
        <v>13.231999999999999</v>
      </c>
      <c r="HW22">
        <v>101.854</v>
      </c>
      <c r="HX22">
        <v>101.777</v>
      </c>
    </row>
    <row r="23" spans="1:232" x14ac:dyDescent="0.25">
      <c r="A23">
        <v>8</v>
      </c>
      <c r="B23">
        <v>1566840203.5</v>
      </c>
      <c r="C23">
        <v>786.90000009536698</v>
      </c>
      <c r="D23" t="s">
        <v>369</v>
      </c>
      <c r="E23" t="s">
        <v>370</v>
      </c>
      <c r="G23">
        <v>1566840203.5</v>
      </c>
      <c r="H23">
        <f t="shared" si="0"/>
        <v>5.4263738169308823E-3</v>
      </c>
      <c r="I23">
        <f t="shared" si="1"/>
        <v>37.384473357434437</v>
      </c>
      <c r="J23">
        <f t="shared" si="2"/>
        <v>452.12299999999999</v>
      </c>
      <c r="K23">
        <f t="shared" si="3"/>
        <v>263.0745280778313</v>
      </c>
      <c r="L23">
        <f t="shared" si="4"/>
        <v>26.151153232869643</v>
      </c>
      <c r="M23">
        <f t="shared" si="5"/>
        <v>44.943681699228193</v>
      </c>
      <c r="N23">
        <f t="shared" si="6"/>
        <v>0.35782724068636618</v>
      </c>
      <c r="O23">
        <f t="shared" si="7"/>
        <v>2.2528925863236635</v>
      </c>
      <c r="P23">
        <f t="shared" si="8"/>
        <v>0.32898900307226686</v>
      </c>
      <c r="Q23">
        <f t="shared" si="9"/>
        <v>0.20801510600822076</v>
      </c>
      <c r="R23">
        <f t="shared" si="10"/>
        <v>321.46272877440754</v>
      </c>
      <c r="S23">
        <f t="shared" si="11"/>
        <v>27.862678460503876</v>
      </c>
      <c r="T23">
        <f t="shared" si="12"/>
        <v>27.049900000000001</v>
      </c>
      <c r="U23">
        <f t="shared" si="13"/>
        <v>3.5896627444682334</v>
      </c>
      <c r="V23">
        <f t="shared" si="14"/>
        <v>54.972970951043543</v>
      </c>
      <c r="W23">
        <f t="shared" si="15"/>
        <v>1.9961196408086999</v>
      </c>
      <c r="X23">
        <f t="shared" si="16"/>
        <v>3.6310928921530441</v>
      </c>
      <c r="Y23">
        <f t="shared" si="17"/>
        <v>1.5935431036595336</v>
      </c>
      <c r="Z23">
        <f t="shared" si="18"/>
        <v>-239.30308532665191</v>
      </c>
      <c r="AA23">
        <f t="shared" si="19"/>
        <v>23.757174064275059</v>
      </c>
      <c r="AB23">
        <f t="shared" si="20"/>
        <v>2.2791379203783122</v>
      </c>
      <c r="AC23">
        <f t="shared" si="21"/>
        <v>108.19595543240902</v>
      </c>
      <c r="AD23">
        <v>-4.1261665231141102E-2</v>
      </c>
      <c r="AE23">
        <v>4.6319833942360597E-2</v>
      </c>
      <c r="AF23">
        <v>3.4603935309905798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52567.831392757507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1681.3149001855684</v>
      </c>
      <c r="AX23">
        <f t="shared" si="29"/>
        <v>37.384473357434437</v>
      </c>
      <c r="AY23" t="e">
        <f t="shared" si="30"/>
        <v>#DIV/0!</v>
      </c>
      <c r="AZ23" t="e">
        <f t="shared" si="31"/>
        <v>#DIV/0!</v>
      </c>
      <c r="BA23">
        <f t="shared" si="32"/>
        <v>2.2235259649045089E-2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2000.14</v>
      </c>
      <c r="CC23">
        <f t="shared" si="40"/>
        <v>1681.3149001855684</v>
      </c>
      <c r="CD23">
        <f t="shared" si="41"/>
        <v>0.84059860819021082</v>
      </c>
      <c r="CE23">
        <f t="shared" si="42"/>
        <v>0.19119721638042189</v>
      </c>
      <c r="CF23">
        <v>6</v>
      </c>
      <c r="CG23">
        <v>0.5</v>
      </c>
      <c r="CH23" t="s">
        <v>345</v>
      </c>
      <c r="CI23">
        <v>1566840203.5</v>
      </c>
      <c r="CJ23">
        <v>452.12299999999999</v>
      </c>
      <c r="CK23">
        <v>499.92700000000002</v>
      </c>
      <c r="CL23">
        <v>20.080500000000001</v>
      </c>
      <c r="CM23">
        <v>13.6998</v>
      </c>
      <c r="CN23">
        <v>500.01499999999999</v>
      </c>
      <c r="CO23">
        <v>99.305899999999994</v>
      </c>
      <c r="CP23">
        <v>9.9973400000000004E-2</v>
      </c>
      <c r="CQ23">
        <v>27.2455</v>
      </c>
      <c r="CR23">
        <v>27.049900000000001</v>
      </c>
      <c r="CS23">
        <v>999.9</v>
      </c>
      <c r="CT23">
        <v>0</v>
      </c>
      <c r="CU23">
        <v>0</v>
      </c>
      <c r="CV23">
        <v>10020</v>
      </c>
      <c r="CW23">
        <v>0</v>
      </c>
      <c r="CX23">
        <v>1324.75</v>
      </c>
      <c r="CY23">
        <v>-47.968800000000002</v>
      </c>
      <c r="CZ23">
        <v>461.209</v>
      </c>
      <c r="DA23">
        <v>506.87099999999998</v>
      </c>
      <c r="DB23">
        <v>6.35771</v>
      </c>
      <c r="DC23">
        <v>450.50400000000002</v>
      </c>
      <c r="DD23">
        <v>499.92700000000002</v>
      </c>
      <c r="DE23">
        <v>19.9375</v>
      </c>
      <c r="DF23">
        <v>13.6998</v>
      </c>
      <c r="DG23">
        <v>1.99183</v>
      </c>
      <c r="DH23">
        <v>1.3604700000000001</v>
      </c>
      <c r="DI23">
        <v>17.3796</v>
      </c>
      <c r="DJ23">
        <v>11.4841</v>
      </c>
      <c r="DK23">
        <v>2000.14</v>
      </c>
      <c r="DL23">
        <v>0.97999700000000001</v>
      </c>
      <c r="DM23">
        <v>2.0002700000000002E-2</v>
      </c>
      <c r="DN23">
        <v>0</v>
      </c>
      <c r="DO23">
        <v>758.92700000000002</v>
      </c>
      <c r="DP23">
        <v>4.9996900000000002</v>
      </c>
      <c r="DQ23">
        <v>17559.599999999999</v>
      </c>
      <c r="DR23">
        <v>16113.4</v>
      </c>
      <c r="DS23">
        <v>47.936999999999998</v>
      </c>
      <c r="DT23">
        <v>48.311999999999998</v>
      </c>
      <c r="DU23">
        <v>48.375</v>
      </c>
      <c r="DV23">
        <v>47.811999999999998</v>
      </c>
      <c r="DW23">
        <v>48.936999999999998</v>
      </c>
      <c r="DX23">
        <v>1955.23</v>
      </c>
      <c r="DY23">
        <v>39.909999999999997</v>
      </c>
      <c r="DZ23">
        <v>0</v>
      </c>
      <c r="EA23">
        <v>1566840199.0999999</v>
      </c>
      <c r="EB23">
        <v>759.16329411764696</v>
      </c>
      <c r="EC23">
        <v>-2.5514705851273001</v>
      </c>
      <c r="ED23">
        <v>-202.89215327904401</v>
      </c>
      <c r="EE23">
        <v>17655.5705882353</v>
      </c>
      <c r="EF23">
        <v>10</v>
      </c>
      <c r="EG23">
        <v>1566840231.5</v>
      </c>
      <c r="EH23" t="s">
        <v>371</v>
      </c>
      <c r="EI23">
        <v>32</v>
      </c>
      <c r="EJ23">
        <v>1.619</v>
      </c>
      <c r="EK23">
        <v>0.14299999999999999</v>
      </c>
      <c r="EL23">
        <v>500</v>
      </c>
      <c r="EM23">
        <v>14</v>
      </c>
      <c r="EN23">
        <v>0.04</v>
      </c>
      <c r="EO23">
        <v>0.01</v>
      </c>
      <c r="EP23">
        <v>37.689567105840197</v>
      </c>
      <c r="EQ23">
        <v>-0.25569667199795898</v>
      </c>
      <c r="ER23">
        <v>0.11012775273952199</v>
      </c>
      <c r="ES23">
        <v>1</v>
      </c>
      <c r="ET23">
        <v>0.36090516379103599</v>
      </c>
      <c r="EU23">
        <v>-3.7097348375464502E-2</v>
      </c>
      <c r="EV23">
        <v>4.0060468775544901E-3</v>
      </c>
      <c r="EW23">
        <v>1</v>
      </c>
      <c r="EX23">
        <v>2</v>
      </c>
      <c r="EY23">
        <v>2</v>
      </c>
      <c r="EZ23" t="s">
        <v>347</v>
      </c>
      <c r="FA23">
        <v>2.94821</v>
      </c>
      <c r="FB23">
        <v>2.7240700000000002</v>
      </c>
      <c r="FC23">
        <v>0.106348</v>
      </c>
      <c r="FD23">
        <v>0.116519</v>
      </c>
      <c r="FE23">
        <v>9.7222199999999995E-2</v>
      </c>
      <c r="FF23">
        <v>7.5526599999999999E-2</v>
      </c>
      <c r="FG23">
        <v>23751.1</v>
      </c>
      <c r="FH23">
        <v>21455.599999999999</v>
      </c>
      <c r="FI23">
        <v>24498.9</v>
      </c>
      <c r="FJ23">
        <v>23322.5</v>
      </c>
      <c r="FK23">
        <v>30082.400000000001</v>
      </c>
      <c r="FL23">
        <v>30013</v>
      </c>
      <c r="FM23">
        <v>34185.9</v>
      </c>
      <c r="FN23">
        <v>33380.300000000003</v>
      </c>
      <c r="FO23">
        <v>1.9759800000000001</v>
      </c>
      <c r="FP23">
        <v>1.96485</v>
      </c>
      <c r="FQ23">
        <v>4.8834799999999998E-2</v>
      </c>
      <c r="FR23">
        <v>0</v>
      </c>
      <c r="FS23">
        <v>26.250800000000002</v>
      </c>
      <c r="FT23">
        <v>999.9</v>
      </c>
      <c r="FU23">
        <v>48.790999999999997</v>
      </c>
      <c r="FV23">
        <v>33.234000000000002</v>
      </c>
      <c r="FW23">
        <v>25.151</v>
      </c>
      <c r="FX23">
        <v>55.051299999999998</v>
      </c>
      <c r="FY23">
        <v>40.360599999999998</v>
      </c>
      <c r="FZ23">
        <v>1</v>
      </c>
      <c r="GA23">
        <v>0.23249</v>
      </c>
      <c r="GB23">
        <v>2.83466</v>
      </c>
      <c r="GC23">
        <v>20.369800000000001</v>
      </c>
      <c r="GD23">
        <v>5.2409499999999998</v>
      </c>
      <c r="GE23">
        <v>12.0219</v>
      </c>
      <c r="GF23">
        <v>4.9571500000000004</v>
      </c>
      <c r="GG23">
        <v>3.30457</v>
      </c>
      <c r="GH23">
        <v>9999</v>
      </c>
      <c r="GI23">
        <v>9999</v>
      </c>
      <c r="GJ23">
        <v>469.5</v>
      </c>
      <c r="GK23">
        <v>9999</v>
      </c>
      <c r="GL23">
        <v>1.86859</v>
      </c>
      <c r="GM23">
        <v>1.87317</v>
      </c>
      <c r="GN23">
        <v>1.87592</v>
      </c>
      <c r="GO23">
        <v>1.8782099999999999</v>
      </c>
      <c r="GP23">
        <v>1.87073</v>
      </c>
      <c r="GQ23">
        <v>1.87242</v>
      </c>
      <c r="GR23">
        <v>1.8693500000000001</v>
      </c>
      <c r="GS23">
        <v>1.8735900000000001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1.619</v>
      </c>
      <c r="HH23">
        <v>0.14299999999999999</v>
      </c>
      <c r="HI23">
        <v>2</v>
      </c>
      <c r="HJ23">
        <v>509.46699999999998</v>
      </c>
      <c r="HK23">
        <v>494.43400000000003</v>
      </c>
      <c r="HL23">
        <v>23.494499999999999</v>
      </c>
      <c r="HM23">
        <v>30.335599999999999</v>
      </c>
      <c r="HN23">
        <v>30.0001</v>
      </c>
      <c r="HO23">
        <v>30.433299999999999</v>
      </c>
      <c r="HP23">
        <v>30.457000000000001</v>
      </c>
      <c r="HQ23">
        <v>24.858000000000001</v>
      </c>
      <c r="HR23">
        <v>47.2684</v>
      </c>
      <c r="HS23">
        <v>0</v>
      </c>
      <c r="HT23">
        <v>23.459499999999998</v>
      </c>
      <c r="HU23">
        <v>500</v>
      </c>
      <c r="HV23">
        <v>13.7042</v>
      </c>
      <c r="HW23">
        <v>101.85899999999999</v>
      </c>
      <c r="HX23">
        <v>101.776</v>
      </c>
    </row>
    <row r="24" spans="1:232" x14ac:dyDescent="0.25">
      <c r="A24">
        <v>9</v>
      </c>
      <c r="B24">
        <v>1566840342.5</v>
      </c>
      <c r="C24">
        <v>925.90000009536698</v>
      </c>
      <c r="D24" t="s">
        <v>372</v>
      </c>
      <c r="E24" t="s">
        <v>373</v>
      </c>
      <c r="G24">
        <v>1566840342.5</v>
      </c>
      <c r="H24">
        <f t="shared" si="0"/>
        <v>4.9120211044206136E-3</v>
      </c>
      <c r="I24">
        <f t="shared" si="1"/>
        <v>38.615473396383386</v>
      </c>
      <c r="J24">
        <f t="shared" si="2"/>
        <v>550.53</v>
      </c>
      <c r="K24">
        <f t="shared" si="3"/>
        <v>331.55858456870607</v>
      </c>
      <c r="L24">
        <f t="shared" si="4"/>
        <v>32.956718071365529</v>
      </c>
      <c r="M24">
        <f t="shared" si="5"/>
        <v>54.722341221929995</v>
      </c>
      <c r="N24">
        <f t="shared" si="6"/>
        <v>0.31807534669236681</v>
      </c>
      <c r="O24">
        <f t="shared" si="7"/>
        <v>2.2331288719765907</v>
      </c>
      <c r="P24">
        <f t="shared" si="8"/>
        <v>0.29488025522787303</v>
      </c>
      <c r="Q24">
        <f t="shared" si="9"/>
        <v>0.18624299517698656</v>
      </c>
      <c r="R24">
        <f t="shared" si="10"/>
        <v>321.47230473139859</v>
      </c>
      <c r="S24">
        <f t="shared" si="11"/>
        <v>27.828546423431543</v>
      </c>
      <c r="T24">
        <f t="shared" si="12"/>
        <v>27.0411</v>
      </c>
      <c r="U24">
        <f t="shared" si="13"/>
        <v>3.5878085513439988</v>
      </c>
      <c r="V24">
        <f t="shared" si="14"/>
        <v>55.164146657661398</v>
      </c>
      <c r="W24">
        <f t="shared" si="15"/>
        <v>1.9784055196715999</v>
      </c>
      <c r="X24">
        <f t="shared" si="16"/>
        <v>3.5863973967534073</v>
      </c>
      <c r="Y24">
        <f t="shared" si="17"/>
        <v>1.6094030316723988</v>
      </c>
      <c r="Z24">
        <f t="shared" si="18"/>
        <v>-216.62013070494905</v>
      </c>
      <c r="AA24">
        <f t="shared" si="19"/>
        <v>-0.80662937309804417</v>
      </c>
      <c r="AB24">
        <f t="shared" si="20"/>
        <v>-7.7982859132112267E-2</v>
      </c>
      <c r="AC24">
        <f t="shared" si="21"/>
        <v>103.96756179421936</v>
      </c>
      <c r="AD24">
        <v>-4.0731081583275403E-2</v>
      </c>
      <c r="AE24">
        <v>4.57242073159509E-2</v>
      </c>
      <c r="AF24">
        <v>3.4251025650788001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51954.978153201904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1681.3653001855628</v>
      </c>
      <c r="AX24">
        <f t="shared" si="29"/>
        <v>38.615473396383386</v>
      </c>
      <c r="AY24" t="e">
        <f t="shared" si="30"/>
        <v>#DIV/0!</v>
      </c>
      <c r="AZ24" t="e">
        <f t="shared" si="31"/>
        <v>#DIV/0!</v>
      </c>
      <c r="BA24">
        <f t="shared" si="32"/>
        <v>2.296673625423435E-2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2000.2</v>
      </c>
      <c r="CC24">
        <f t="shared" si="40"/>
        <v>1681.3653001855628</v>
      </c>
      <c r="CD24">
        <f t="shared" si="41"/>
        <v>0.84059859023375794</v>
      </c>
      <c r="CE24">
        <f t="shared" si="42"/>
        <v>0.19119718046751619</v>
      </c>
      <c r="CF24">
        <v>6</v>
      </c>
      <c r="CG24">
        <v>0.5</v>
      </c>
      <c r="CH24" t="s">
        <v>345</v>
      </c>
      <c r="CI24">
        <v>1566840342.5</v>
      </c>
      <c r="CJ24">
        <v>550.53</v>
      </c>
      <c r="CK24">
        <v>600.10500000000002</v>
      </c>
      <c r="CL24">
        <v>19.903600000000001</v>
      </c>
      <c r="CM24">
        <v>14.1275</v>
      </c>
      <c r="CN24">
        <v>500.08699999999999</v>
      </c>
      <c r="CO24">
        <v>99.298599999999993</v>
      </c>
      <c r="CP24">
        <v>0.100781</v>
      </c>
      <c r="CQ24">
        <v>27.034400000000002</v>
      </c>
      <c r="CR24">
        <v>27.0411</v>
      </c>
      <c r="CS24">
        <v>999.9</v>
      </c>
      <c r="CT24">
        <v>0</v>
      </c>
      <c r="CU24">
        <v>0</v>
      </c>
      <c r="CV24">
        <v>9891.8799999999992</v>
      </c>
      <c r="CW24">
        <v>0</v>
      </c>
      <c r="CX24">
        <v>1051.5999999999999</v>
      </c>
      <c r="CY24">
        <v>-49.575400000000002</v>
      </c>
      <c r="CZ24">
        <v>561.71</v>
      </c>
      <c r="DA24">
        <v>608.70500000000004</v>
      </c>
      <c r="DB24">
        <v>5.7761100000000001</v>
      </c>
      <c r="DC24">
        <v>549.03700000000003</v>
      </c>
      <c r="DD24">
        <v>600.10500000000002</v>
      </c>
      <c r="DE24">
        <v>19.7516</v>
      </c>
      <c r="DF24">
        <v>14.1275</v>
      </c>
      <c r="DG24">
        <v>1.9763999999999999</v>
      </c>
      <c r="DH24">
        <v>1.4028400000000001</v>
      </c>
      <c r="DI24">
        <v>17.256499999999999</v>
      </c>
      <c r="DJ24">
        <v>11.9483</v>
      </c>
      <c r="DK24">
        <v>2000.2</v>
      </c>
      <c r="DL24">
        <v>0.97999700000000001</v>
      </c>
      <c r="DM24">
        <v>2.0002700000000002E-2</v>
      </c>
      <c r="DN24">
        <v>0</v>
      </c>
      <c r="DO24">
        <v>757.85699999999997</v>
      </c>
      <c r="DP24">
        <v>4.9996900000000002</v>
      </c>
      <c r="DQ24">
        <v>17214.8</v>
      </c>
      <c r="DR24">
        <v>16113.9</v>
      </c>
      <c r="DS24">
        <v>47.936999999999998</v>
      </c>
      <c r="DT24">
        <v>48.436999999999998</v>
      </c>
      <c r="DU24">
        <v>48.311999999999998</v>
      </c>
      <c r="DV24">
        <v>47.875</v>
      </c>
      <c r="DW24">
        <v>48.875</v>
      </c>
      <c r="DX24">
        <v>1955.29</v>
      </c>
      <c r="DY24">
        <v>39.909999999999997</v>
      </c>
      <c r="DZ24">
        <v>0</v>
      </c>
      <c r="EA24">
        <v>1566840338.3</v>
      </c>
      <c r="EB24">
        <v>758.06505882352894</v>
      </c>
      <c r="EC24">
        <v>-1.4112745085495699</v>
      </c>
      <c r="ED24">
        <v>-891.74019868355003</v>
      </c>
      <c r="EE24">
        <v>17297.176470588201</v>
      </c>
      <c r="EF24">
        <v>10</v>
      </c>
      <c r="EG24">
        <v>1566840305</v>
      </c>
      <c r="EH24" t="s">
        <v>374</v>
      </c>
      <c r="EI24">
        <v>33</v>
      </c>
      <c r="EJ24">
        <v>1.4930000000000001</v>
      </c>
      <c r="EK24">
        <v>0.152</v>
      </c>
      <c r="EL24">
        <v>600</v>
      </c>
      <c r="EM24">
        <v>14</v>
      </c>
      <c r="EN24">
        <v>0.03</v>
      </c>
      <c r="EO24">
        <v>0.02</v>
      </c>
      <c r="EP24">
        <v>38.451395426745201</v>
      </c>
      <c r="EQ24">
        <v>-0.25996528904617</v>
      </c>
      <c r="ER24">
        <v>9.9697223970031501E-2</v>
      </c>
      <c r="ES24">
        <v>1</v>
      </c>
      <c r="ET24">
        <v>0.32822446005908601</v>
      </c>
      <c r="EU24">
        <v>-5.83999318498232E-2</v>
      </c>
      <c r="EV24">
        <v>6.33586159478356E-3</v>
      </c>
      <c r="EW24">
        <v>1</v>
      </c>
      <c r="EX24">
        <v>2</v>
      </c>
      <c r="EY24">
        <v>2</v>
      </c>
      <c r="EZ24" t="s">
        <v>347</v>
      </c>
      <c r="FA24">
        <v>2.9483700000000002</v>
      </c>
      <c r="FB24">
        <v>2.72377</v>
      </c>
      <c r="FC24">
        <v>0.123013</v>
      </c>
      <c r="FD24">
        <v>0.13284599999999999</v>
      </c>
      <c r="FE24">
        <v>9.6561599999999997E-2</v>
      </c>
      <c r="FF24">
        <v>7.72539E-2</v>
      </c>
      <c r="FG24">
        <v>23307.4</v>
      </c>
      <c r="FH24">
        <v>21058.1</v>
      </c>
      <c r="FI24">
        <v>24498.400000000001</v>
      </c>
      <c r="FJ24">
        <v>23321.7</v>
      </c>
      <c r="FK24">
        <v>30104.400000000001</v>
      </c>
      <c r="FL24">
        <v>29957</v>
      </c>
      <c r="FM24">
        <v>34185.599999999999</v>
      </c>
      <c r="FN24">
        <v>33380.400000000001</v>
      </c>
      <c r="FO24">
        <v>1.97505</v>
      </c>
      <c r="FP24">
        <v>1.9648000000000001</v>
      </c>
      <c r="FQ24">
        <v>3.9946299999999997E-2</v>
      </c>
      <c r="FR24">
        <v>0</v>
      </c>
      <c r="FS24">
        <v>26.387499999999999</v>
      </c>
      <c r="FT24">
        <v>999.9</v>
      </c>
      <c r="FU24">
        <v>48.584000000000003</v>
      </c>
      <c r="FV24">
        <v>33.314</v>
      </c>
      <c r="FW24">
        <v>25.1587</v>
      </c>
      <c r="FX24">
        <v>55.701300000000003</v>
      </c>
      <c r="FY24">
        <v>40.027999999999999</v>
      </c>
      <c r="FZ24">
        <v>1</v>
      </c>
      <c r="GA24">
        <v>0.23447200000000001</v>
      </c>
      <c r="GB24">
        <v>3.0282300000000002</v>
      </c>
      <c r="GC24">
        <v>20.3672</v>
      </c>
      <c r="GD24">
        <v>5.2423000000000002</v>
      </c>
      <c r="GE24">
        <v>12.0221</v>
      </c>
      <c r="GF24">
        <v>4.9578499999999996</v>
      </c>
      <c r="GG24">
        <v>3.3050000000000002</v>
      </c>
      <c r="GH24">
        <v>9999</v>
      </c>
      <c r="GI24">
        <v>9999</v>
      </c>
      <c r="GJ24">
        <v>469.6</v>
      </c>
      <c r="GK24">
        <v>9999</v>
      </c>
      <c r="GL24">
        <v>1.86859</v>
      </c>
      <c r="GM24">
        <v>1.87317</v>
      </c>
      <c r="GN24">
        <v>1.8759300000000001</v>
      </c>
      <c r="GO24">
        <v>1.87822</v>
      </c>
      <c r="GP24">
        <v>1.87073</v>
      </c>
      <c r="GQ24">
        <v>1.87242</v>
      </c>
      <c r="GR24">
        <v>1.8693500000000001</v>
      </c>
      <c r="GS24">
        <v>1.8735900000000001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1.4930000000000001</v>
      </c>
      <c r="HH24">
        <v>0.152</v>
      </c>
      <c r="HI24">
        <v>2</v>
      </c>
      <c r="HJ24">
        <v>508.87599999999998</v>
      </c>
      <c r="HK24">
        <v>494.36799999999999</v>
      </c>
      <c r="HL24">
        <v>23.172999999999998</v>
      </c>
      <c r="HM24">
        <v>30.359300000000001</v>
      </c>
      <c r="HN24">
        <v>30.000299999999999</v>
      </c>
      <c r="HO24">
        <v>30.433299999999999</v>
      </c>
      <c r="HP24">
        <v>30.453199999999999</v>
      </c>
      <c r="HQ24">
        <v>28.812799999999999</v>
      </c>
      <c r="HR24">
        <v>45.778300000000002</v>
      </c>
      <c r="HS24">
        <v>0</v>
      </c>
      <c r="HT24">
        <v>23.141400000000001</v>
      </c>
      <c r="HU24">
        <v>600</v>
      </c>
      <c r="HV24">
        <v>14.134499999999999</v>
      </c>
      <c r="HW24">
        <v>101.857</v>
      </c>
      <c r="HX24">
        <v>101.774</v>
      </c>
    </row>
    <row r="25" spans="1:232" x14ac:dyDescent="0.25">
      <c r="A25">
        <v>10</v>
      </c>
      <c r="B25">
        <v>1566840463</v>
      </c>
      <c r="C25">
        <v>1046.4000000953699</v>
      </c>
      <c r="D25" t="s">
        <v>375</v>
      </c>
      <c r="E25" t="s">
        <v>376</v>
      </c>
      <c r="G25">
        <v>1566840463</v>
      </c>
      <c r="H25">
        <f t="shared" si="0"/>
        <v>4.3843358136327381E-3</v>
      </c>
      <c r="I25">
        <f t="shared" si="1"/>
        <v>38.845486815548973</v>
      </c>
      <c r="J25">
        <f t="shared" si="2"/>
        <v>649.96900000000005</v>
      </c>
      <c r="K25">
        <f t="shared" si="3"/>
        <v>399.08097930346315</v>
      </c>
      <c r="L25">
        <f t="shared" si="4"/>
        <v>39.666410498470341</v>
      </c>
      <c r="M25">
        <f t="shared" si="5"/>
        <v>64.603272273910008</v>
      </c>
      <c r="N25">
        <f t="shared" si="6"/>
        <v>0.27773390419403299</v>
      </c>
      <c r="O25">
        <f t="shared" si="7"/>
        <v>2.2502375471228913</v>
      </c>
      <c r="P25">
        <f t="shared" si="8"/>
        <v>0.25999875072513923</v>
      </c>
      <c r="Q25">
        <f t="shared" si="9"/>
        <v>0.16399818691459883</v>
      </c>
      <c r="R25">
        <f t="shared" si="10"/>
        <v>321.43080891778936</v>
      </c>
      <c r="S25">
        <f t="shared" si="11"/>
        <v>27.953892288632055</v>
      </c>
      <c r="T25">
        <f t="shared" si="12"/>
        <v>27.058599999999998</v>
      </c>
      <c r="U25">
        <f t="shared" si="13"/>
        <v>3.5914966894167799</v>
      </c>
      <c r="V25">
        <f t="shared" si="14"/>
        <v>54.854753937143521</v>
      </c>
      <c r="W25">
        <f t="shared" si="15"/>
        <v>1.9622440473800002</v>
      </c>
      <c r="X25">
        <f t="shared" si="16"/>
        <v>3.5771631564120754</v>
      </c>
      <c r="Y25">
        <f t="shared" si="17"/>
        <v>1.6292526420367797</v>
      </c>
      <c r="Z25">
        <f t="shared" si="18"/>
        <v>-193.34920938120374</v>
      </c>
      <c r="AA25">
        <f t="shared" si="19"/>
        <v>-8.2615383322170324</v>
      </c>
      <c r="AB25">
        <f t="shared" si="20"/>
        <v>-0.79252714778102207</v>
      </c>
      <c r="AC25">
        <f t="shared" si="21"/>
        <v>119.02753405658758</v>
      </c>
      <c r="AD25">
        <v>-4.1190142739472801E-2</v>
      </c>
      <c r="AE25">
        <v>4.6239543679748599E-2</v>
      </c>
      <c r="AF25">
        <v>3.4556454236654202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52524.815485936975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1681.1469001855871</v>
      </c>
      <c r="AX25">
        <f t="shared" si="29"/>
        <v>38.845486815548973</v>
      </c>
      <c r="AY25" t="e">
        <f t="shared" si="30"/>
        <v>#DIV/0!</v>
      </c>
      <c r="AZ25" t="e">
        <f t="shared" si="31"/>
        <v>#DIV/0!</v>
      </c>
      <c r="BA25">
        <f t="shared" si="32"/>
        <v>2.3106539238933074E-2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1999.94</v>
      </c>
      <c r="CC25">
        <f t="shared" si="40"/>
        <v>1681.1469001855871</v>
      </c>
      <c r="CD25">
        <f t="shared" si="41"/>
        <v>0.84059866805283512</v>
      </c>
      <c r="CE25">
        <f t="shared" si="42"/>
        <v>0.19119733610567025</v>
      </c>
      <c r="CF25">
        <v>6</v>
      </c>
      <c r="CG25">
        <v>0.5</v>
      </c>
      <c r="CH25" t="s">
        <v>345</v>
      </c>
      <c r="CI25">
        <v>1566840463</v>
      </c>
      <c r="CJ25">
        <v>649.96900000000005</v>
      </c>
      <c r="CK25">
        <v>699.99800000000005</v>
      </c>
      <c r="CL25">
        <v>19.742000000000001</v>
      </c>
      <c r="CM25">
        <v>14.5852</v>
      </c>
      <c r="CN25">
        <v>500.05200000000002</v>
      </c>
      <c r="CO25">
        <v>99.294300000000007</v>
      </c>
      <c r="CP25">
        <v>0.10009</v>
      </c>
      <c r="CQ25">
        <v>26.990500000000001</v>
      </c>
      <c r="CR25">
        <v>27.058599999999998</v>
      </c>
      <c r="CS25">
        <v>999.9</v>
      </c>
      <c r="CT25">
        <v>0</v>
      </c>
      <c r="CU25">
        <v>0</v>
      </c>
      <c r="CV25">
        <v>10003.799999999999</v>
      </c>
      <c r="CW25">
        <v>0</v>
      </c>
      <c r="CX25">
        <v>1455.37</v>
      </c>
      <c r="CY25">
        <v>-50.029299999999999</v>
      </c>
      <c r="CZ25">
        <v>663.05899999999997</v>
      </c>
      <c r="DA25">
        <v>710.35900000000004</v>
      </c>
      <c r="DB25">
        <v>5.1568199999999997</v>
      </c>
      <c r="DC25">
        <v>648.32299999999998</v>
      </c>
      <c r="DD25">
        <v>699.99800000000005</v>
      </c>
      <c r="DE25">
        <v>19.584</v>
      </c>
      <c r="DF25">
        <v>14.5852</v>
      </c>
      <c r="DG25">
        <v>1.96027</v>
      </c>
      <c r="DH25">
        <v>1.4482200000000001</v>
      </c>
      <c r="DI25">
        <v>17.126999999999999</v>
      </c>
      <c r="DJ25">
        <v>12.4322</v>
      </c>
      <c r="DK25">
        <v>1999.94</v>
      </c>
      <c r="DL25">
        <v>0.97999400000000003</v>
      </c>
      <c r="DM25">
        <v>2.0005599999999998E-2</v>
      </c>
      <c r="DN25">
        <v>0</v>
      </c>
      <c r="DO25">
        <v>756.09699999999998</v>
      </c>
      <c r="DP25">
        <v>4.9996900000000002</v>
      </c>
      <c r="DQ25">
        <v>17592.599999999999</v>
      </c>
      <c r="DR25">
        <v>16111.7</v>
      </c>
      <c r="DS25">
        <v>47.936999999999998</v>
      </c>
      <c r="DT25">
        <v>48.436999999999998</v>
      </c>
      <c r="DU25">
        <v>48.311999999999998</v>
      </c>
      <c r="DV25">
        <v>47.936999999999998</v>
      </c>
      <c r="DW25">
        <v>48.875</v>
      </c>
      <c r="DX25">
        <v>1955.03</v>
      </c>
      <c r="DY25">
        <v>39.909999999999997</v>
      </c>
      <c r="DZ25">
        <v>0</v>
      </c>
      <c r="EA25">
        <v>1566840458.3</v>
      </c>
      <c r="EB25">
        <v>756.29870588235303</v>
      </c>
      <c r="EC25">
        <v>-0.58480393345318404</v>
      </c>
      <c r="ED25">
        <v>735.26961435900898</v>
      </c>
      <c r="EE25">
        <v>17484.3823529412</v>
      </c>
      <c r="EF25">
        <v>10</v>
      </c>
      <c r="EG25">
        <v>1566840426.5</v>
      </c>
      <c r="EH25" t="s">
        <v>377</v>
      </c>
      <c r="EI25">
        <v>34</v>
      </c>
      <c r="EJ25">
        <v>1.6459999999999999</v>
      </c>
      <c r="EK25">
        <v>0.158</v>
      </c>
      <c r="EL25">
        <v>700</v>
      </c>
      <c r="EM25">
        <v>14</v>
      </c>
      <c r="EN25">
        <v>0.05</v>
      </c>
      <c r="EO25">
        <v>0.03</v>
      </c>
      <c r="EP25">
        <v>38.925746377917797</v>
      </c>
      <c r="EQ25">
        <v>-0.49531462608360299</v>
      </c>
      <c r="ER25">
        <v>8.8556111577719004E-2</v>
      </c>
      <c r="ES25">
        <v>0</v>
      </c>
      <c r="ET25">
        <v>0.282582143389077</v>
      </c>
      <c r="EU25">
        <v>-7.4097278154244299E-3</v>
      </c>
      <c r="EV25">
        <v>1.9884988998513601E-3</v>
      </c>
      <c r="EW25">
        <v>1</v>
      </c>
      <c r="EX25">
        <v>1</v>
      </c>
      <c r="EY25">
        <v>2</v>
      </c>
      <c r="EZ25" t="s">
        <v>355</v>
      </c>
      <c r="FA25">
        <v>2.9482599999999999</v>
      </c>
      <c r="FB25">
        <v>2.7240500000000001</v>
      </c>
      <c r="FC25">
        <v>0.138373</v>
      </c>
      <c r="FD25">
        <v>0.147811</v>
      </c>
      <c r="FE25">
        <v>9.59647E-2</v>
      </c>
      <c r="FF25">
        <v>7.9081100000000001E-2</v>
      </c>
      <c r="FG25">
        <v>22897.7</v>
      </c>
      <c r="FH25">
        <v>20693.599999999999</v>
      </c>
      <c r="FI25">
        <v>24497.1</v>
      </c>
      <c r="FJ25">
        <v>23320.799999999999</v>
      </c>
      <c r="FK25">
        <v>30123.1</v>
      </c>
      <c r="FL25">
        <v>29896.1</v>
      </c>
      <c r="FM25">
        <v>34183.9</v>
      </c>
      <c r="FN25">
        <v>33378.6</v>
      </c>
      <c r="FO25">
        <v>1.97448</v>
      </c>
      <c r="FP25">
        <v>1.9648300000000001</v>
      </c>
      <c r="FQ25">
        <v>4.4986600000000002E-2</v>
      </c>
      <c r="FR25">
        <v>0</v>
      </c>
      <c r="FS25">
        <v>26.322600000000001</v>
      </c>
      <c r="FT25">
        <v>999.9</v>
      </c>
      <c r="FU25">
        <v>48.436999999999998</v>
      </c>
      <c r="FV25">
        <v>33.365000000000002</v>
      </c>
      <c r="FW25">
        <v>25.156400000000001</v>
      </c>
      <c r="FX25">
        <v>55.151299999999999</v>
      </c>
      <c r="FY25">
        <v>40.060099999999998</v>
      </c>
      <c r="FZ25">
        <v>1</v>
      </c>
      <c r="GA25">
        <v>0.238285</v>
      </c>
      <c r="GB25">
        <v>3.4527299999999999</v>
      </c>
      <c r="GC25">
        <v>20.358599999999999</v>
      </c>
      <c r="GD25">
        <v>5.2472399999999997</v>
      </c>
      <c r="GE25">
        <v>12.0222</v>
      </c>
      <c r="GF25">
        <v>4.9576500000000001</v>
      </c>
      <c r="GG25">
        <v>3.3050299999999999</v>
      </c>
      <c r="GH25">
        <v>9999</v>
      </c>
      <c r="GI25">
        <v>9999</v>
      </c>
      <c r="GJ25">
        <v>469.6</v>
      </c>
      <c r="GK25">
        <v>9999</v>
      </c>
      <c r="GL25">
        <v>1.86859</v>
      </c>
      <c r="GM25">
        <v>1.87317</v>
      </c>
      <c r="GN25">
        <v>1.8759300000000001</v>
      </c>
      <c r="GO25">
        <v>1.8782000000000001</v>
      </c>
      <c r="GP25">
        <v>1.87073</v>
      </c>
      <c r="GQ25">
        <v>1.8724099999999999</v>
      </c>
      <c r="GR25">
        <v>1.86934</v>
      </c>
      <c r="GS25">
        <v>1.87357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1.6459999999999999</v>
      </c>
      <c r="HH25">
        <v>0.158</v>
      </c>
      <c r="HI25">
        <v>2</v>
      </c>
      <c r="HJ25">
        <v>508.572</v>
      </c>
      <c r="HK25">
        <v>494.44200000000001</v>
      </c>
      <c r="HL25">
        <v>22.855799999999999</v>
      </c>
      <c r="HM25">
        <v>30.381799999999998</v>
      </c>
      <c r="HN25">
        <v>30.000399999999999</v>
      </c>
      <c r="HO25">
        <v>30.441099999999999</v>
      </c>
      <c r="HP25">
        <v>30.460100000000001</v>
      </c>
      <c r="HQ25">
        <v>32.674199999999999</v>
      </c>
      <c r="HR25">
        <v>44.131999999999998</v>
      </c>
      <c r="HS25">
        <v>0</v>
      </c>
      <c r="HT25">
        <v>22.818999999999999</v>
      </c>
      <c r="HU25">
        <v>700</v>
      </c>
      <c r="HV25">
        <v>14.6272</v>
      </c>
      <c r="HW25">
        <v>101.852</v>
      </c>
      <c r="HX25">
        <v>101.76900000000001</v>
      </c>
    </row>
    <row r="26" spans="1:232" x14ac:dyDescent="0.25">
      <c r="A26">
        <v>11</v>
      </c>
      <c r="B26">
        <v>1566840574.5</v>
      </c>
      <c r="C26">
        <v>1157.9000000953699</v>
      </c>
      <c r="D26" t="s">
        <v>378</v>
      </c>
      <c r="E26" t="s">
        <v>379</v>
      </c>
      <c r="G26">
        <v>1566840574.5</v>
      </c>
      <c r="H26">
        <f t="shared" si="0"/>
        <v>3.9281754482014342E-3</v>
      </c>
      <c r="I26">
        <f t="shared" si="1"/>
        <v>38.706030285673464</v>
      </c>
      <c r="J26">
        <f t="shared" si="2"/>
        <v>750.00099999999998</v>
      </c>
      <c r="K26">
        <f t="shared" si="3"/>
        <v>467.68182395503709</v>
      </c>
      <c r="L26">
        <f t="shared" si="4"/>
        <v>46.482764643384961</v>
      </c>
      <c r="M26">
        <f t="shared" si="5"/>
        <v>74.542387964718088</v>
      </c>
      <c r="N26">
        <f t="shared" si="6"/>
        <v>0.24492661875372196</v>
      </c>
      <c r="O26">
        <f t="shared" si="7"/>
        <v>2.2501682128820417</v>
      </c>
      <c r="P26">
        <f t="shared" si="8"/>
        <v>0.23102097086877726</v>
      </c>
      <c r="Q26">
        <f t="shared" si="9"/>
        <v>0.14557164252103988</v>
      </c>
      <c r="R26">
        <f t="shared" si="10"/>
        <v>321.44996083175687</v>
      </c>
      <c r="S26">
        <f t="shared" si="11"/>
        <v>27.87170747763366</v>
      </c>
      <c r="T26">
        <f t="shared" si="12"/>
        <v>27.014500000000002</v>
      </c>
      <c r="U26">
        <f t="shared" si="13"/>
        <v>3.5822089131566734</v>
      </c>
      <c r="V26">
        <f t="shared" si="14"/>
        <v>54.960358177257987</v>
      </c>
      <c r="W26">
        <f t="shared" si="15"/>
        <v>1.9391729119054799</v>
      </c>
      <c r="X26">
        <f t="shared" si="16"/>
        <v>3.5283119983520943</v>
      </c>
      <c r="Y26">
        <f t="shared" si="17"/>
        <v>1.6430360012511935</v>
      </c>
      <c r="Z26">
        <f t="shared" si="18"/>
        <v>-173.23253726568325</v>
      </c>
      <c r="AA26">
        <f t="shared" si="19"/>
        <v>-31.286124615898395</v>
      </c>
      <c r="AB26">
        <f t="shared" si="20"/>
        <v>-2.9971928845783284</v>
      </c>
      <c r="AC26">
        <f t="shared" si="21"/>
        <v>113.93410606559689</v>
      </c>
      <c r="AD26">
        <v>-4.1188276009536402E-2</v>
      </c>
      <c r="AE26">
        <v>4.6237448111860403E-2</v>
      </c>
      <c r="AF26">
        <v>3.45552146055419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52563.418313597285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1681.2477001855757</v>
      </c>
      <c r="AX26">
        <f t="shared" si="29"/>
        <v>38.706030285673464</v>
      </c>
      <c r="AY26" t="e">
        <f t="shared" si="30"/>
        <v>#DIV/0!</v>
      </c>
      <c r="AZ26" t="e">
        <f t="shared" si="31"/>
        <v>#DIV/0!</v>
      </c>
      <c r="BA26">
        <f t="shared" si="32"/>
        <v>2.3022205640133277E-2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2000.06</v>
      </c>
      <c r="CC26">
        <f t="shared" si="40"/>
        <v>1681.2477001855757</v>
      </c>
      <c r="CD26">
        <f t="shared" si="41"/>
        <v>0.84059863213382391</v>
      </c>
      <c r="CE26">
        <f t="shared" si="42"/>
        <v>0.19119726426764794</v>
      </c>
      <c r="CF26">
        <v>6</v>
      </c>
      <c r="CG26">
        <v>0.5</v>
      </c>
      <c r="CH26" t="s">
        <v>345</v>
      </c>
      <c r="CI26">
        <v>1566840574.5</v>
      </c>
      <c r="CJ26">
        <v>750.00099999999998</v>
      </c>
      <c r="CK26">
        <v>799.98099999999999</v>
      </c>
      <c r="CL26">
        <v>19.5108</v>
      </c>
      <c r="CM26">
        <v>14.889200000000001</v>
      </c>
      <c r="CN26">
        <v>500.02600000000001</v>
      </c>
      <c r="CO26">
        <v>99.2898</v>
      </c>
      <c r="CP26">
        <v>9.9918099999999996E-2</v>
      </c>
      <c r="CQ26">
        <v>26.756599999999999</v>
      </c>
      <c r="CR26">
        <v>27.014500000000002</v>
      </c>
      <c r="CS26">
        <v>999.9</v>
      </c>
      <c r="CT26">
        <v>0</v>
      </c>
      <c r="CU26">
        <v>0</v>
      </c>
      <c r="CV26">
        <v>10003.799999999999</v>
      </c>
      <c r="CW26">
        <v>0</v>
      </c>
      <c r="CX26">
        <v>1126.76</v>
      </c>
      <c r="CY26">
        <v>-49.98</v>
      </c>
      <c r="CZ26">
        <v>764.92600000000004</v>
      </c>
      <c r="DA26">
        <v>812.072</v>
      </c>
      <c r="DB26">
        <v>4.6216400000000002</v>
      </c>
      <c r="DC26">
        <v>748.28099999999995</v>
      </c>
      <c r="DD26">
        <v>799.98099999999999</v>
      </c>
      <c r="DE26">
        <v>19.340800000000002</v>
      </c>
      <c r="DF26">
        <v>14.889200000000001</v>
      </c>
      <c r="DG26">
        <v>1.93723</v>
      </c>
      <c r="DH26">
        <v>1.47834</v>
      </c>
      <c r="DI26">
        <v>16.9404</v>
      </c>
      <c r="DJ26">
        <v>12.746</v>
      </c>
      <c r="DK26">
        <v>2000.06</v>
      </c>
      <c r="DL26">
        <v>0.97999400000000003</v>
      </c>
      <c r="DM26">
        <v>2.0005599999999998E-2</v>
      </c>
      <c r="DN26">
        <v>0</v>
      </c>
      <c r="DO26">
        <v>754.78200000000004</v>
      </c>
      <c r="DP26">
        <v>4.9996900000000002</v>
      </c>
      <c r="DQ26">
        <v>17334.400000000001</v>
      </c>
      <c r="DR26">
        <v>16112.7</v>
      </c>
      <c r="DS26">
        <v>48</v>
      </c>
      <c r="DT26">
        <v>48.625</v>
      </c>
      <c r="DU26">
        <v>48.436999999999998</v>
      </c>
      <c r="DV26">
        <v>48.061999999999998</v>
      </c>
      <c r="DW26">
        <v>49</v>
      </c>
      <c r="DX26">
        <v>1955.15</v>
      </c>
      <c r="DY26">
        <v>39.909999999999997</v>
      </c>
      <c r="DZ26">
        <v>0</v>
      </c>
      <c r="EA26">
        <v>1566840569.9000001</v>
      </c>
      <c r="EB26">
        <v>754.92635294117599</v>
      </c>
      <c r="EC26">
        <v>-2.3762254722681599</v>
      </c>
      <c r="ED26">
        <v>1670.41665857778</v>
      </c>
      <c r="EE26">
        <v>17256.599999999999</v>
      </c>
      <c r="EF26">
        <v>10</v>
      </c>
      <c r="EG26">
        <v>1566840536</v>
      </c>
      <c r="EH26" t="s">
        <v>380</v>
      </c>
      <c r="EI26">
        <v>35</v>
      </c>
      <c r="EJ26">
        <v>1.72</v>
      </c>
      <c r="EK26">
        <v>0.17</v>
      </c>
      <c r="EL26">
        <v>800</v>
      </c>
      <c r="EM26">
        <v>15</v>
      </c>
      <c r="EN26">
        <v>0.04</v>
      </c>
      <c r="EO26">
        <v>0.02</v>
      </c>
      <c r="EP26">
        <v>38.740671231422397</v>
      </c>
      <c r="EQ26">
        <v>-0.215959484605451</v>
      </c>
      <c r="ER26">
        <v>6.6639322218233696E-2</v>
      </c>
      <c r="ES26">
        <v>1</v>
      </c>
      <c r="ET26">
        <v>0.252538132244984</v>
      </c>
      <c r="EU26">
        <v>-3.2710367230391099E-2</v>
      </c>
      <c r="EV26">
        <v>3.8447370776653E-3</v>
      </c>
      <c r="EW26">
        <v>1</v>
      </c>
      <c r="EX26">
        <v>2</v>
      </c>
      <c r="EY26">
        <v>2</v>
      </c>
      <c r="EZ26" t="s">
        <v>347</v>
      </c>
      <c r="FA26">
        <v>2.9481099999999998</v>
      </c>
      <c r="FB26">
        <v>2.7238699999999998</v>
      </c>
      <c r="FC26">
        <v>0.15265899999999999</v>
      </c>
      <c r="FD26">
        <v>0.16170899999999999</v>
      </c>
      <c r="FE26">
        <v>9.5088599999999995E-2</v>
      </c>
      <c r="FF26">
        <v>8.02731E-2</v>
      </c>
      <c r="FG26">
        <v>22514.1</v>
      </c>
      <c r="FH26">
        <v>20352.599999999999</v>
      </c>
      <c r="FI26">
        <v>24493.5</v>
      </c>
      <c r="FJ26">
        <v>23317.3</v>
      </c>
      <c r="FK26">
        <v>30148.2</v>
      </c>
      <c r="FL26">
        <v>29853.4</v>
      </c>
      <c r="FM26">
        <v>34178.9</v>
      </c>
      <c r="FN26">
        <v>33374</v>
      </c>
      <c r="FO26">
        <v>1.9730000000000001</v>
      </c>
      <c r="FP26">
        <v>1.9643200000000001</v>
      </c>
      <c r="FQ26">
        <v>3.4309899999999997E-2</v>
      </c>
      <c r="FR26">
        <v>0</v>
      </c>
      <c r="FS26">
        <v>26.453099999999999</v>
      </c>
      <c r="FT26">
        <v>999.9</v>
      </c>
      <c r="FU26">
        <v>48.351999999999997</v>
      </c>
      <c r="FV26">
        <v>33.424999999999997</v>
      </c>
      <c r="FW26">
        <v>25.197399999999998</v>
      </c>
      <c r="FX26">
        <v>55.151299999999999</v>
      </c>
      <c r="FY26">
        <v>40.008000000000003</v>
      </c>
      <c r="FZ26">
        <v>1</v>
      </c>
      <c r="GA26">
        <v>0.24321100000000001</v>
      </c>
      <c r="GB26">
        <v>3.2451500000000002</v>
      </c>
      <c r="GC26">
        <v>20.363299999999999</v>
      </c>
      <c r="GD26">
        <v>5.2426000000000004</v>
      </c>
      <c r="GE26">
        <v>12.0221</v>
      </c>
      <c r="GF26">
        <v>4.9576500000000001</v>
      </c>
      <c r="GG26">
        <v>3.30505</v>
      </c>
      <c r="GH26">
        <v>9999</v>
      </c>
      <c r="GI26">
        <v>9999</v>
      </c>
      <c r="GJ26">
        <v>469.6</v>
      </c>
      <c r="GK26">
        <v>9999</v>
      </c>
      <c r="GL26">
        <v>1.86859</v>
      </c>
      <c r="GM26">
        <v>1.8731599999999999</v>
      </c>
      <c r="GN26">
        <v>1.87592</v>
      </c>
      <c r="GO26">
        <v>1.8782000000000001</v>
      </c>
      <c r="GP26">
        <v>1.8707100000000001</v>
      </c>
      <c r="GQ26">
        <v>1.8724099999999999</v>
      </c>
      <c r="GR26">
        <v>1.8693299999999999</v>
      </c>
      <c r="GS26">
        <v>1.8735599999999999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1.72</v>
      </c>
      <c r="HH26">
        <v>0.17</v>
      </c>
      <c r="HI26">
        <v>2</v>
      </c>
      <c r="HJ26">
        <v>508.012</v>
      </c>
      <c r="HK26">
        <v>494.49599999999998</v>
      </c>
      <c r="HL26">
        <v>22.723500000000001</v>
      </c>
      <c r="HM26">
        <v>30.455300000000001</v>
      </c>
      <c r="HN26">
        <v>30.000399999999999</v>
      </c>
      <c r="HO26">
        <v>30.488700000000001</v>
      </c>
      <c r="HP26">
        <v>30.506499999999999</v>
      </c>
      <c r="HQ26">
        <v>36.4253</v>
      </c>
      <c r="HR26">
        <v>43.219299999999997</v>
      </c>
      <c r="HS26">
        <v>0</v>
      </c>
      <c r="HT26">
        <v>22.723800000000001</v>
      </c>
      <c r="HU26">
        <v>800</v>
      </c>
      <c r="HV26">
        <v>14.9217</v>
      </c>
      <c r="HW26">
        <v>101.837</v>
      </c>
      <c r="HX26">
        <v>101.755</v>
      </c>
    </row>
    <row r="27" spans="1:232" x14ac:dyDescent="0.25">
      <c r="A27">
        <v>12</v>
      </c>
      <c r="B27">
        <v>1566840663.5</v>
      </c>
      <c r="C27">
        <v>1246.9000000953699</v>
      </c>
      <c r="D27" t="s">
        <v>381</v>
      </c>
      <c r="E27" t="s">
        <v>382</v>
      </c>
      <c r="G27">
        <v>1566840663.5</v>
      </c>
      <c r="H27">
        <f t="shared" si="0"/>
        <v>3.4234398577883572E-3</v>
      </c>
      <c r="I27">
        <f t="shared" si="1"/>
        <v>38.704017250955474</v>
      </c>
      <c r="J27">
        <f t="shared" si="2"/>
        <v>949.726</v>
      </c>
      <c r="K27">
        <f t="shared" si="3"/>
        <v>622.87624990885604</v>
      </c>
      <c r="L27">
        <f t="shared" si="4"/>
        <v>61.906699414367594</v>
      </c>
      <c r="M27">
        <f t="shared" si="5"/>
        <v>94.391786517165997</v>
      </c>
      <c r="N27">
        <f t="shared" si="6"/>
        <v>0.21172616166996924</v>
      </c>
      <c r="O27">
        <f t="shared" si="7"/>
        <v>2.2388336421499151</v>
      </c>
      <c r="P27">
        <f t="shared" si="8"/>
        <v>0.20119809192349589</v>
      </c>
      <c r="Q27">
        <f t="shared" si="9"/>
        <v>0.12665107392863179</v>
      </c>
      <c r="R27">
        <f t="shared" si="10"/>
        <v>321.43504638439828</v>
      </c>
      <c r="S27">
        <f t="shared" si="11"/>
        <v>27.899246824330213</v>
      </c>
      <c r="T27">
        <f t="shared" si="12"/>
        <v>26.983599999999999</v>
      </c>
      <c r="U27">
        <f t="shared" si="13"/>
        <v>3.5757136500834505</v>
      </c>
      <c r="V27">
        <f t="shared" si="14"/>
        <v>55.213560449298882</v>
      </c>
      <c r="W27">
        <f t="shared" si="15"/>
        <v>1.9314453904853</v>
      </c>
      <c r="X27">
        <f t="shared" si="16"/>
        <v>3.4981359194520594</v>
      </c>
      <c r="Y27">
        <f t="shared" si="17"/>
        <v>1.6442682595981506</v>
      </c>
      <c r="Z27">
        <f t="shared" si="18"/>
        <v>-150.97369772846656</v>
      </c>
      <c r="AA27">
        <f t="shared" si="19"/>
        <v>-45.009029744781834</v>
      </c>
      <c r="AB27">
        <f t="shared" si="20"/>
        <v>-4.3298385455812651</v>
      </c>
      <c r="AC27">
        <f t="shared" si="21"/>
        <v>121.12248036556863</v>
      </c>
      <c r="AD27">
        <v>-4.0883804344209899E-2</v>
      </c>
      <c r="AE27">
        <v>4.5895651994348502E-2</v>
      </c>
      <c r="AF27">
        <v>3.4352766865753801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52215.757780109016</v>
      </c>
      <c r="AL27" t="s">
        <v>344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0</v>
      </c>
      <c r="AR27" t="s">
        <v>344</v>
      </c>
      <c r="AS27">
        <v>0</v>
      </c>
      <c r="AT27">
        <v>0</v>
      </c>
      <c r="AU27" t="e">
        <f t="shared" si="27"/>
        <v>#DIV/0!</v>
      </c>
      <c r="AV27">
        <v>0.5</v>
      </c>
      <c r="AW27">
        <f t="shared" si="28"/>
        <v>1681.1718061706592</v>
      </c>
      <c r="AX27">
        <f t="shared" si="29"/>
        <v>38.704017250955474</v>
      </c>
      <c r="AY27" t="e">
        <f t="shared" si="30"/>
        <v>#DIV/0!</v>
      </c>
      <c r="AZ27" t="e">
        <f t="shared" si="31"/>
        <v>#DIV/0!</v>
      </c>
      <c r="BA27">
        <f t="shared" si="32"/>
        <v>2.3022047543799072E-2</v>
      </c>
      <c r="BB27" t="e">
        <f t="shared" si="33"/>
        <v>#DIV/0!</v>
      </c>
      <c r="BC27" t="s">
        <v>344</v>
      </c>
      <c r="BD27">
        <v>0</v>
      </c>
      <c r="BE27">
        <f t="shared" si="34"/>
        <v>0</v>
      </c>
      <c r="BF27" t="e">
        <f t="shared" si="35"/>
        <v>#DIV/0!</v>
      </c>
      <c r="BG27" t="e">
        <f t="shared" si="36"/>
        <v>#DIV/0!</v>
      </c>
      <c r="BH27" t="e">
        <f t="shared" si="37"/>
        <v>#DIV/0!</v>
      </c>
      <c r="BI27" t="e">
        <f t="shared" si="38"/>
        <v>#DIV/0!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f t="shared" si="39"/>
        <v>1999.97</v>
      </c>
      <c r="CC27">
        <f t="shared" si="40"/>
        <v>1681.1718061706592</v>
      </c>
      <c r="CD27">
        <f t="shared" si="41"/>
        <v>0.84059851206301051</v>
      </c>
      <c r="CE27">
        <f t="shared" si="42"/>
        <v>0.19119702412602127</v>
      </c>
      <c r="CF27">
        <v>6</v>
      </c>
      <c r="CG27">
        <v>0.5</v>
      </c>
      <c r="CH27" t="s">
        <v>345</v>
      </c>
      <c r="CI27">
        <v>1566840663.5</v>
      </c>
      <c r="CJ27">
        <v>949.726</v>
      </c>
      <c r="CK27">
        <v>1000.07</v>
      </c>
      <c r="CL27">
        <v>19.433299999999999</v>
      </c>
      <c r="CM27">
        <v>15.405200000000001</v>
      </c>
      <c r="CN27">
        <v>500.024</v>
      </c>
      <c r="CO27">
        <v>99.288300000000007</v>
      </c>
      <c r="CP27">
        <v>0.10014099999999999</v>
      </c>
      <c r="CQ27">
        <v>26.610700000000001</v>
      </c>
      <c r="CR27">
        <v>26.983599999999999</v>
      </c>
      <c r="CS27">
        <v>999.9</v>
      </c>
      <c r="CT27">
        <v>0</v>
      </c>
      <c r="CU27">
        <v>0</v>
      </c>
      <c r="CV27">
        <v>9930</v>
      </c>
      <c r="CW27">
        <v>0</v>
      </c>
      <c r="CX27">
        <v>662.36099999999999</v>
      </c>
      <c r="CY27">
        <v>-50.728200000000001</v>
      </c>
      <c r="CZ27">
        <v>968.14</v>
      </c>
      <c r="DA27">
        <v>1015.72</v>
      </c>
      <c r="DB27">
        <v>4.0090700000000004</v>
      </c>
      <c r="DC27">
        <v>947.62400000000002</v>
      </c>
      <c r="DD27">
        <v>1000.07</v>
      </c>
      <c r="DE27">
        <v>19.244299999999999</v>
      </c>
      <c r="DF27">
        <v>15.405200000000001</v>
      </c>
      <c r="DG27">
        <v>1.92761</v>
      </c>
      <c r="DH27">
        <v>1.52956</v>
      </c>
      <c r="DI27">
        <v>16.861899999999999</v>
      </c>
      <c r="DJ27">
        <v>13.2669</v>
      </c>
      <c r="DK27">
        <v>1999.97</v>
      </c>
      <c r="DL27">
        <v>0.97999700000000001</v>
      </c>
      <c r="DM27">
        <v>2.0002700000000002E-2</v>
      </c>
      <c r="DN27">
        <v>0</v>
      </c>
      <c r="DO27">
        <v>753.60199999999998</v>
      </c>
      <c r="DP27">
        <v>4.9996900000000002</v>
      </c>
      <c r="DQ27">
        <v>17233</v>
      </c>
      <c r="DR27">
        <v>16112</v>
      </c>
      <c r="DS27">
        <v>48.125</v>
      </c>
      <c r="DT27">
        <v>48.811999999999998</v>
      </c>
      <c r="DU27">
        <v>48.561999999999998</v>
      </c>
      <c r="DV27">
        <v>48.186999999999998</v>
      </c>
      <c r="DW27">
        <v>49.125</v>
      </c>
      <c r="DX27">
        <v>1955.06</v>
      </c>
      <c r="DY27">
        <v>39.9</v>
      </c>
      <c r="DZ27">
        <v>0</v>
      </c>
      <c r="EA27">
        <v>1566840659.3</v>
      </c>
      <c r="EB27">
        <v>753.48670588235302</v>
      </c>
      <c r="EC27">
        <v>-1.6164215733484499</v>
      </c>
      <c r="ED27">
        <v>-993.676474349204</v>
      </c>
      <c r="EE27">
        <v>17286.964705882401</v>
      </c>
      <c r="EF27">
        <v>10</v>
      </c>
      <c r="EG27">
        <v>1566840694.5</v>
      </c>
      <c r="EH27" t="s">
        <v>383</v>
      </c>
      <c r="EI27">
        <v>36</v>
      </c>
      <c r="EJ27">
        <v>2.1019999999999999</v>
      </c>
      <c r="EK27">
        <v>0.189</v>
      </c>
      <c r="EL27">
        <v>1000</v>
      </c>
      <c r="EM27">
        <v>15</v>
      </c>
      <c r="EN27">
        <v>0.04</v>
      </c>
      <c r="EO27">
        <v>0.02</v>
      </c>
      <c r="EP27">
        <v>39.034186478541599</v>
      </c>
      <c r="EQ27">
        <v>-0.28667713463933098</v>
      </c>
      <c r="ER27">
        <v>6.90853305237739E-2</v>
      </c>
      <c r="ES27">
        <v>1</v>
      </c>
      <c r="ET27">
        <v>0.21212342907887699</v>
      </c>
      <c r="EU27">
        <v>-1.07970908664035E-2</v>
      </c>
      <c r="EV27">
        <v>1.3358716715883899E-3</v>
      </c>
      <c r="EW27">
        <v>1</v>
      </c>
      <c r="EX27">
        <v>2</v>
      </c>
      <c r="EY27">
        <v>2</v>
      </c>
      <c r="EZ27" t="s">
        <v>347</v>
      </c>
      <c r="FA27">
        <v>2.9480300000000002</v>
      </c>
      <c r="FB27">
        <v>2.7234500000000001</v>
      </c>
      <c r="FC27">
        <v>0.17849300000000001</v>
      </c>
      <c r="FD27">
        <v>0.18704499999999999</v>
      </c>
      <c r="FE27">
        <v>9.4732399999999994E-2</v>
      </c>
      <c r="FF27">
        <v>8.2284499999999997E-2</v>
      </c>
      <c r="FG27">
        <v>21824.2</v>
      </c>
      <c r="FH27">
        <v>19734.5</v>
      </c>
      <c r="FI27">
        <v>24490.7</v>
      </c>
      <c r="FJ27">
        <v>23314.799999999999</v>
      </c>
      <c r="FK27">
        <v>30157.1</v>
      </c>
      <c r="FL27">
        <v>29785.1</v>
      </c>
      <c r="FM27">
        <v>34175.199999999997</v>
      </c>
      <c r="FN27">
        <v>33370.5</v>
      </c>
      <c r="FO27">
        <v>1.972</v>
      </c>
      <c r="FP27">
        <v>1.96485</v>
      </c>
      <c r="FQ27">
        <v>3.0174900000000001E-2</v>
      </c>
      <c r="FR27">
        <v>0</v>
      </c>
      <c r="FS27">
        <v>26.489899999999999</v>
      </c>
      <c r="FT27">
        <v>999.9</v>
      </c>
      <c r="FU27">
        <v>48.290999999999997</v>
      </c>
      <c r="FV27">
        <v>33.465000000000003</v>
      </c>
      <c r="FW27">
        <v>25.2209</v>
      </c>
      <c r="FX27">
        <v>56.961399999999998</v>
      </c>
      <c r="FY27">
        <v>40.1402</v>
      </c>
      <c r="FZ27">
        <v>1</v>
      </c>
      <c r="GA27">
        <v>0.25116100000000002</v>
      </c>
      <c r="GB27">
        <v>3.0984500000000001</v>
      </c>
      <c r="GC27">
        <v>20.363199999999999</v>
      </c>
      <c r="GD27">
        <v>5.2452899999999998</v>
      </c>
      <c r="GE27">
        <v>12.0221</v>
      </c>
      <c r="GF27">
        <v>4.9577</v>
      </c>
      <c r="GG27">
        <v>3.3050799999999998</v>
      </c>
      <c r="GH27">
        <v>9999</v>
      </c>
      <c r="GI27">
        <v>9999</v>
      </c>
      <c r="GJ27">
        <v>469.7</v>
      </c>
      <c r="GK27">
        <v>9999</v>
      </c>
      <c r="GL27">
        <v>1.86859</v>
      </c>
      <c r="GM27">
        <v>1.87317</v>
      </c>
      <c r="GN27">
        <v>1.87592</v>
      </c>
      <c r="GO27">
        <v>1.8782099999999999</v>
      </c>
      <c r="GP27">
        <v>1.8707199999999999</v>
      </c>
      <c r="GQ27">
        <v>1.8724099999999999</v>
      </c>
      <c r="GR27">
        <v>1.8693200000000001</v>
      </c>
      <c r="GS27">
        <v>1.87355</v>
      </c>
      <c r="GT27" t="s">
        <v>348</v>
      </c>
      <c r="GU27" t="s">
        <v>19</v>
      </c>
      <c r="GV27" t="s">
        <v>19</v>
      </c>
      <c r="GW27" t="s">
        <v>19</v>
      </c>
      <c r="GX27" t="s">
        <v>349</v>
      </c>
      <c r="GY27" t="s">
        <v>350</v>
      </c>
      <c r="GZ27" t="s">
        <v>351</v>
      </c>
      <c r="HA27" t="s">
        <v>351</v>
      </c>
      <c r="HB27" t="s">
        <v>351</v>
      </c>
      <c r="HC27" t="s">
        <v>351</v>
      </c>
      <c r="HD27">
        <v>0</v>
      </c>
      <c r="HE27">
        <v>100</v>
      </c>
      <c r="HF27">
        <v>100</v>
      </c>
      <c r="HG27">
        <v>2.1019999999999999</v>
      </c>
      <c r="HH27">
        <v>0.189</v>
      </c>
      <c r="HI27">
        <v>2</v>
      </c>
      <c r="HJ27">
        <v>507.77699999999999</v>
      </c>
      <c r="HK27">
        <v>495.27</v>
      </c>
      <c r="HL27">
        <v>21.9513</v>
      </c>
      <c r="HM27">
        <v>30.520099999999999</v>
      </c>
      <c r="HN27">
        <v>30</v>
      </c>
      <c r="HO27">
        <v>30.539000000000001</v>
      </c>
      <c r="HP27">
        <v>30.557300000000001</v>
      </c>
      <c r="HQ27">
        <v>43.692500000000003</v>
      </c>
      <c r="HR27">
        <v>40.657400000000003</v>
      </c>
      <c r="HS27">
        <v>0</v>
      </c>
      <c r="HT27">
        <v>22.3399</v>
      </c>
      <c r="HU27">
        <v>1000</v>
      </c>
      <c r="HV27">
        <v>15.3462</v>
      </c>
      <c r="HW27">
        <v>101.82599999999999</v>
      </c>
      <c r="HX27">
        <v>101.744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2019-08-25T12:30:45Z</dcterms:created>
  <dcterms:modified xsi:type="dcterms:W3CDTF">2019-08-27T23:44:41Z</dcterms:modified>
</cp:coreProperties>
</file>