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8FF2E4A2-0C85-4B83-AB7A-C9E3CD617992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7" i="1" l="1"/>
  <c r="CD27" i="1"/>
  <c r="CB27" i="1"/>
  <c r="CC27" i="1" s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X27" i="1"/>
  <c r="W27" i="1"/>
  <c r="O27" i="1"/>
  <c r="CE26" i="1"/>
  <c r="CD26" i="1"/>
  <c r="CB26" i="1"/>
  <c r="CC26" i="1" s="1"/>
  <c r="AW26" i="1" s="1"/>
  <c r="AY26" i="1" s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M26" i="1" s="1"/>
  <c r="X26" i="1"/>
  <c r="W26" i="1"/>
  <c r="V26" i="1"/>
  <c r="O26" i="1"/>
  <c r="CE25" i="1"/>
  <c r="CD25" i="1"/>
  <c r="CC25" i="1" s="1"/>
  <c r="CB25" i="1"/>
  <c r="BI25" i="1"/>
  <c r="BH25" i="1"/>
  <c r="BG25" i="1"/>
  <c r="BF25" i="1"/>
  <c r="BE25" i="1"/>
  <c r="BB25" i="1"/>
  <c r="AZ25" i="1"/>
  <c r="AU25" i="1"/>
  <c r="AO25" i="1"/>
  <c r="AP25" i="1" s="1"/>
  <c r="AK25" i="1"/>
  <c r="AI25" i="1" s="1"/>
  <c r="X25" i="1"/>
  <c r="V25" i="1" s="1"/>
  <c r="W25" i="1"/>
  <c r="O25" i="1"/>
  <c r="CE24" i="1"/>
  <c r="CD24" i="1"/>
  <c r="CC24" i="1" s="1"/>
  <c r="CB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J24" i="1" s="1"/>
  <c r="X24" i="1"/>
  <c r="W24" i="1"/>
  <c r="V24" i="1" s="1"/>
  <c r="O24" i="1"/>
  <c r="CE23" i="1"/>
  <c r="CD23" i="1"/>
  <c r="CB23" i="1"/>
  <c r="CC23" i="1" s="1"/>
  <c r="BI23" i="1"/>
  <c r="BH23" i="1"/>
  <c r="BG23" i="1"/>
  <c r="BF23" i="1"/>
  <c r="BE23" i="1"/>
  <c r="BB23" i="1"/>
  <c r="AZ23" i="1"/>
  <c r="AU23" i="1"/>
  <c r="AO23" i="1"/>
  <c r="AP23" i="1" s="1"/>
  <c r="AK23" i="1"/>
  <c r="AI23" i="1" s="1"/>
  <c r="X23" i="1"/>
  <c r="W23" i="1"/>
  <c r="V23" i="1" s="1"/>
  <c r="O23" i="1"/>
  <c r="CE22" i="1"/>
  <c r="CD22" i="1"/>
  <c r="CB22" i="1"/>
  <c r="BI22" i="1"/>
  <c r="BH22" i="1"/>
  <c r="BG22" i="1"/>
  <c r="BF22" i="1"/>
  <c r="BE22" i="1"/>
  <c r="AZ22" i="1" s="1"/>
  <c r="BB22" i="1"/>
  <c r="AU22" i="1"/>
  <c r="AP22" i="1"/>
  <c r="AO22" i="1"/>
  <c r="AK22" i="1"/>
  <c r="AI22" i="1" s="1"/>
  <c r="X22" i="1"/>
  <c r="W22" i="1"/>
  <c r="O22" i="1"/>
  <c r="CE21" i="1"/>
  <c r="CD21" i="1"/>
  <c r="CB21" i="1"/>
  <c r="CC21" i="1" s="1"/>
  <c r="AW21" i="1" s="1"/>
  <c r="BI21" i="1"/>
  <c r="BH21" i="1"/>
  <c r="BG21" i="1"/>
  <c r="BF21" i="1"/>
  <c r="BE21" i="1"/>
  <c r="AZ21" i="1" s="1"/>
  <c r="BB21" i="1"/>
  <c r="AU21" i="1"/>
  <c r="AP21" i="1"/>
  <c r="AO21" i="1"/>
  <c r="AK21" i="1"/>
  <c r="AI21" i="1" s="1"/>
  <c r="X21" i="1"/>
  <c r="W21" i="1"/>
  <c r="O21" i="1"/>
  <c r="CE20" i="1"/>
  <c r="CD20" i="1"/>
  <c r="CC20" i="1"/>
  <c r="R20" i="1" s="1"/>
  <c r="CB20" i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W20" i="1"/>
  <c r="O20" i="1"/>
  <c r="CE19" i="1"/>
  <c r="CD19" i="1"/>
  <c r="CB19" i="1"/>
  <c r="CC19" i="1" s="1"/>
  <c r="AW19" i="1" s="1"/>
  <c r="AY19" i="1" s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M19" i="1" s="1"/>
  <c r="X19" i="1"/>
  <c r="W19" i="1"/>
  <c r="V19" i="1"/>
  <c r="O19" i="1"/>
  <c r="CE18" i="1"/>
  <c r="CD18" i="1"/>
  <c r="CC18" i="1" s="1"/>
  <c r="CB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X18" i="1"/>
  <c r="W18" i="1"/>
  <c r="V18" i="1" s="1"/>
  <c r="O18" i="1"/>
  <c r="CE17" i="1"/>
  <c r="CD17" i="1"/>
  <c r="CC17" i="1" s="1"/>
  <c r="CB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/>
  <c r="I17" i="1" s="1"/>
  <c r="AX17" i="1" s="1"/>
  <c r="X17" i="1"/>
  <c r="W17" i="1"/>
  <c r="V17" i="1"/>
  <c r="O17" i="1"/>
  <c r="H22" i="1" l="1"/>
  <c r="Z22" i="1" s="1"/>
  <c r="J22" i="1"/>
  <c r="I22" i="1"/>
  <c r="AX22" i="1" s="1"/>
  <c r="AJ22" i="1"/>
  <c r="H18" i="1"/>
  <c r="Z18" i="1" s="1"/>
  <c r="I18" i="1"/>
  <c r="AX18" i="1" s="1"/>
  <c r="M23" i="1"/>
  <c r="AJ23" i="1"/>
  <c r="I23" i="1"/>
  <c r="AX23" i="1" s="1"/>
  <c r="BA23" i="1" s="1"/>
  <c r="H25" i="1"/>
  <c r="Z25" i="1" s="1"/>
  <c r="I25" i="1"/>
  <c r="AX25" i="1" s="1"/>
  <c r="AY21" i="1"/>
  <c r="V27" i="1"/>
  <c r="V20" i="1"/>
  <c r="V21" i="1"/>
  <c r="CC22" i="1"/>
  <c r="V22" i="1"/>
  <c r="AW23" i="1"/>
  <c r="AY23" i="1" s="1"/>
  <c r="R23" i="1"/>
  <c r="AW24" i="1"/>
  <c r="AY24" i="1" s="1"/>
  <c r="R24" i="1"/>
  <c r="J27" i="1"/>
  <c r="I27" i="1"/>
  <c r="AX27" i="1" s="1"/>
  <c r="H27" i="1"/>
  <c r="AJ27" i="1"/>
  <c r="M27" i="1"/>
  <c r="AW22" i="1"/>
  <c r="AY22" i="1" s="1"/>
  <c r="R22" i="1"/>
  <c r="AW25" i="1"/>
  <c r="BA25" i="1" s="1"/>
  <c r="R25" i="1"/>
  <c r="R27" i="1"/>
  <c r="AW27" i="1"/>
  <c r="AY27" i="1" s="1"/>
  <c r="BA18" i="1"/>
  <c r="AW18" i="1"/>
  <c r="R18" i="1"/>
  <c r="J20" i="1"/>
  <c r="I20" i="1"/>
  <c r="AX20" i="1" s="1"/>
  <c r="H20" i="1"/>
  <c r="S20" i="1" s="1"/>
  <c r="T20" i="1" s="1"/>
  <c r="AJ20" i="1"/>
  <c r="M20" i="1"/>
  <c r="R17" i="1"/>
  <c r="AW17" i="1"/>
  <c r="AY17" i="1" s="1"/>
  <c r="AY18" i="1"/>
  <c r="AJ21" i="1"/>
  <c r="M21" i="1"/>
  <c r="J21" i="1"/>
  <c r="I21" i="1"/>
  <c r="AX21" i="1" s="1"/>
  <c r="BA21" i="1" s="1"/>
  <c r="H21" i="1"/>
  <c r="M17" i="1"/>
  <c r="J18" i="1"/>
  <c r="AJ19" i="1"/>
  <c r="AW20" i="1"/>
  <c r="AY20" i="1" s="1"/>
  <c r="H23" i="1"/>
  <c r="M24" i="1"/>
  <c r="J25" i="1"/>
  <c r="AJ26" i="1"/>
  <c r="R21" i="1"/>
  <c r="H26" i="1"/>
  <c r="AJ17" i="1"/>
  <c r="I19" i="1"/>
  <c r="AX19" i="1" s="1"/>
  <c r="BA19" i="1" s="1"/>
  <c r="M22" i="1"/>
  <c r="J23" i="1"/>
  <c r="AJ24" i="1"/>
  <c r="I26" i="1"/>
  <c r="AX26" i="1" s="1"/>
  <c r="BA26" i="1" s="1"/>
  <c r="H17" i="1"/>
  <c r="M18" i="1"/>
  <c r="J19" i="1"/>
  <c r="R19" i="1"/>
  <c r="H24" i="1"/>
  <c r="M25" i="1"/>
  <c r="J26" i="1"/>
  <c r="R26" i="1"/>
  <c r="H19" i="1"/>
  <c r="I24" i="1"/>
  <c r="AX24" i="1" s="1"/>
  <c r="BA24" i="1" s="1"/>
  <c r="J17" i="1"/>
  <c r="AJ18" i="1"/>
  <c r="AJ25" i="1"/>
  <c r="BA17" i="1" l="1"/>
  <c r="BA20" i="1"/>
  <c r="AY25" i="1"/>
  <c r="U20" i="1"/>
  <c r="Y20" i="1" s="1"/>
  <c r="AA20" i="1"/>
  <c r="AB20" i="1"/>
  <c r="S26" i="1"/>
  <c r="T26" i="1" s="1"/>
  <c r="P26" i="1" s="1"/>
  <c r="N26" i="1" s="1"/>
  <c r="Q26" i="1" s="1"/>
  <c r="K26" i="1" s="1"/>
  <c r="L26" i="1" s="1"/>
  <c r="Z21" i="1"/>
  <c r="S22" i="1"/>
  <c r="T22" i="1" s="1"/>
  <c r="S18" i="1"/>
  <c r="T18" i="1" s="1"/>
  <c r="BA22" i="1"/>
  <c r="S24" i="1"/>
  <c r="T24" i="1" s="1"/>
  <c r="P24" i="1" s="1"/>
  <c r="N24" i="1" s="1"/>
  <c r="Q24" i="1" s="1"/>
  <c r="K24" i="1" s="1"/>
  <c r="L24" i="1" s="1"/>
  <c r="Z24" i="1"/>
  <c r="Z23" i="1"/>
  <c r="S19" i="1"/>
  <c r="T19" i="1" s="1"/>
  <c r="S27" i="1"/>
  <c r="T27" i="1" s="1"/>
  <c r="Z27" i="1"/>
  <c r="Z26" i="1"/>
  <c r="Z20" i="1"/>
  <c r="P20" i="1"/>
  <c r="N20" i="1" s="1"/>
  <c r="Q20" i="1" s="1"/>
  <c r="K20" i="1" s="1"/>
  <c r="L20" i="1" s="1"/>
  <c r="S25" i="1"/>
  <c r="T25" i="1" s="1"/>
  <c r="BA27" i="1"/>
  <c r="S23" i="1"/>
  <c r="T23" i="1" s="1"/>
  <c r="P19" i="1"/>
  <c r="N19" i="1" s="1"/>
  <c r="Q19" i="1" s="1"/>
  <c r="K19" i="1" s="1"/>
  <c r="L19" i="1" s="1"/>
  <c r="Z19" i="1"/>
  <c r="Z17" i="1"/>
  <c r="S21" i="1"/>
  <c r="T21" i="1" s="1"/>
  <c r="S17" i="1"/>
  <c r="T17" i="1" s="1"/>
  <c r="P17" i="1" s="1"/>
  <c r="N17" i="1" s="1"/>
  <c r="Q17" i="1" s="1"/>
  <c r="K17" i="1" s="1"/>
  <c r="L17" i="1" s="1"/>
  <c r="U21" i="1" l="1"/>
  <c r="Y21" i="1" s="1"/>
  <c r="AB21" i="1"/>
  <c r="AC21" i="1" s="1"/>
  <c r="AA21" i="1"/>
  <c r="U22" i="1"/>
  <c r="Y22" i="1" s="1"/>
  <c r="AB22" i="1"/>
  <c r="P22" i="1"/>
  <c r="N22" i="1" s="1"/>
  <c r="Q22" i="1" s="1"/>
  <c r="K22" i="1" s="1"/>
  <c r="L22" i="1" s="1"/>
  <c r="AA22" i="1"/>
  <c r="U25" i="1"/>
  <c r="Y25" i="1" s="1"/>
  <c r="AB25" i="1"/>
  <c r="AA25" i="1"/>
  <c r="P25" i="1"/>
  <c r="N25" i="1" s="1"/>
  <c r="Q25" i="1" s="1"/>
  <c r="K25" i="1" s="1"/>
  <c r="L25" i="1" s="1"/>
  <c r="U27" i="1"/>
  <c r="Y27" i="1" s="1"/>
  <c r="AB27" i="1"/>
  <c r="AA27" i="1"/>
  <c r="P21" i="1"/>
  <c r="N21" i="1" s="1"/>
  <c r="Q21" i="1" s="1"/>
  <c r="K21" i="1" s="1"/>
  <c r="L21" i="1" s="1"/>
  <c r="AA24" i="1"/>
  <c r="AB24" i="1"/>
  <c r="U24" i="1"/>
  <c r="Y24" i="1" s="1"/>
  <c r="U26" i="1"/>
  <c r="Y26" i="1" s="1"/>
  <c r="AB26" i="1"/>
  <c r="AA26" i="1"/>
  <c r="U19" i="1"/>
  <c r="Y19" i="1" s="1"/>
  <c r="AB19" i="1"/>
  <c r="AA19" i="1"/>
  <c r="U23" i="1"/>
  <c r="Y23" i="1" s="1"/>
  <c r="AB23" i="1"/>
  <c r="AA23" i="1"/>
  <c r="AC20" i="1"/>
  <c r="AA17" i="1"/>
  <c r="AB17" i="1"/>
  <c r="AC17" i="1" s="1"/>
  <c r="U17" i="1"/>
  <c r="Y17" i="1" s="1"/>
  <c r="P27" i="1"/>
  <c r="N27" i="1" s="1"/>
  <c r="Q27" i="1" s="1"/>
  <c r="K27" i="1" s="1"/>
  <c r="L27" i="1" s="1"/>
  <c r="P23" i="1"/>
  <c r="N23" i="1" s="1"/>
  <c r="Q23" i="1" s="1"/>
  <c r="K23" i="1" s="1"/>
  <c r="L23" i="1" s="1"/>
  <c r="AA18" i="1"/>
  <c r="U18" i="1"/>
  <c r="Y18" i="1" s="1"/>
  <c r="AB18" i="1"/>
  <c r="AC18" i="1" s="1"/>
  <c r="P18" i="1"/>
  <c r="N18" i="1" s="1"/>
  <c r="Q18" i="1" s="1"/>
  <c r="K18" i="1" s="1"/>
  <c r="L18" i="1" s="1"/>
  <c r="AC26" i="1" l="1"/>
  <c r="AC23" i="1"/>
  <c r="AC24" i="1"/>
  <c r="AC27" i="1"/>
  <c r="AC22" i="1"/>
  <c r="AC19" i="1"/>
  <c r="AC25" i="1"/>
</calcChain>
</file>

<file path=xl/sharedStrings.xml><?xml version="1.0" encoding="utf-8"?>
<sst xmlns="http://schemas.openxmlformats.org/spreadsheetml/2006/main" count="896" uniqueCount="383">
  <si>
    <t>File opened</t>
  </si>
  <si>
    <t>2019-08-25 12:30:52</t>
  </si>
  <si>
    <t>Console s/n</t>
  </si>
  <si>
    <t>68C-831447</t>
  </si>
  <si>
    <t>Console ver</t>
  </si>
  <si>
    <t>Bluestem v.1.3.17</t>
  </si>
  <si>
    <t>Scripts ver</t>
  </si>
  <si>
    <t>2018.12  1.3.16, Nov 2018</t>
  </si>
  <si>
    <t>Head s/n</t>
  </si>
  <si>
    <t>68H-581447</t>
  </si>
  <si>
    <t>Head ver</t>
  </si>
  <si>
    <t>1.3.1</t>
  </si>
  <si>
    <t>Head cal</t>
  </si>
  <si>
    <t>{"co2bspan1": "0.999962", "co2bspan2b": "0.311371", "h2obspan2a": "0.0681987", "h2obspanconc1": "12.27", "tazero": "0.0265884", "h2obspanconc2": "0", "h2oaspan2": "0", "chamberpressurezero": "2.57547", "co2bspanconc1": "2500", "oxygen": "21", "h2obspan2b": "0.0681597", "co2aspanconc2": "296.4", "co2aspan2": "-0.0312706", "h2obspan2": "0", "h2oaspanconc2": "0", "co2azero": "0.916881", "h2obzero": "1.02732", "h2oazero": "1.02473", "h2oaspanconc1": "12.27", "co2bspan2": "-0.0303373", "h2oaspan2b": "0.0667894", "co2bspan2a": "0.314381", "ssb_ref": "27856.8", "ssa_ref": "28807", "co2aspan2b": "0.308739", "co2aspan2a": "0.311586", "flowmeterzero": "1.02033", "co2aspan1": "1.00061", "co2aspanconc1": "2500", "flowbzero": "0.30202", "h2oaspan2a": "0.0665509", "co2bzero": "0.956001", "h2oaspan1": "1.00358", "h2obspan1": "0.999428", "flowazero": "0.31735", "tbzero": "0.113358", "co2bspanconc2": "296.4"}</t>
  </si>
  <si>
    <t>Chamber type</t>
  </si>
  <si>
    <t>6800-01A</t>
  </si>
  <si>
    <t>Chamber s/n</t>
  </si>
  <si>
    <t>MPF-651356</t>
  </si>
  <si>
    <t>Chamber rev</t>
  </si>
  <si>
    <t>0</t>
  </si>
  <si>
    <t>Chamber cal</t>
  </si>
  <si>
    <t>Fluorometer</t>
  </si>
  <si>
    <t>Flr. Version</t>
  </si>
  <si>
    <t>12:30:52</t>
  </si>
  <si>
    <t>Stability Definition:	gsw (GasEx): Slp&lt;0.1 Std&lt;1 Per=15	A (GasEx): Slp&lt;0.3 Std&lt;1 Per=15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</si>
  <si>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</si>
  <si>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</si>
  <si>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</si>
  <si>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</si>
  <si>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</si>
  <si>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</si>
  <si>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</si>
  <si>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</si>
  <si>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</si>
  <si>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</si>
  <si>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</si>
  <si>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</si>
  <si>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</si>
  <si>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</si>
  <si>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</si>
  <si>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</si>
  <si>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</si>
  <si>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</si>
  <si>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</si>
  <si>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</si>
  <si>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</si>
  <si>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</si>
  <si>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</si>
  <si>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</si>
  <si>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</si>
  <si>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</si>
  <si>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</si>
  <si>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</si>
  <si>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</si>
  <si>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</si>
  <si>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</si>
  <si>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</si>
  <si>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</si>
  <si>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</si>
  <si>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</si>
  <si>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</si>
  <si>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</si>
  <si>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</si>
  <si>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</si>
  <si>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</si>
  <si>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</si>
  <si>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</si>
  <si>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</si>
  <si>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3.52444 79.9206 377.454 621.8 866.773 1051.97 1228.05 1312.5</t>
  </si>
  <si>
    <t>Fs_true</t>
  </si>
  <si>
    <t>0.0903443 100.836 401.418 601.27 801.849 1001.18 1201.95 1400.7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</si>
  <si>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</si>
  <si>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</si>
  <si>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</si>
  <si>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</si>
  <si>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</si>
  <si>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</si>
  <si>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</si>
  <si>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</si>
  <si>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</si>
  <si>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</si>
  <si>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</si>
  <si>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</si>
  <si>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</si>
  <si>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</si>
  <si>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</si>
  <si>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</si>
  <si>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</si>
  <si>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</si>
  <si>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</si>
  <si>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</si>
  <si>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</si>
  <si>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</si>
  <si>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</si>
  <si>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</si>
  <si>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plant 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</si>
  <si>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</si>
  <si>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</si>
  <si>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</si>
  <si>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</si>
  <si>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</si>
  <si>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</si>
  <si>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</si>
  <si>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</si>
  <si>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</si>
  <si>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</si>
  <si>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</si>
  <si>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</si>
  <si>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</si>
  <si>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</si>
  <si>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</si>
  <si>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</si>
  <si>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</si>
  <si>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</si>
  <si>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</si>
  <si>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</si>
  <si>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</si>
  <si>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</si>
  <si>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</si>
  <si>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</si>
  <si>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</si>
  <si>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</si>
  <si>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</si>
  <si>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</si>
  <si>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</si>
  <si>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</si>
  <si>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</si>
  <si>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</si>
  <si>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</si>
  <si>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</si>
  <si>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</si>
  <si>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</si>
  <si>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</si>
  <si>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</si>
  <si>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</si>
  <si>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</si>
  <si>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</si>
  <si>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</si>
  <si>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</si>
  <si>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</si>
  <si>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</si>
  <si>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</si>
  <si>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</si>
  <si>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</si>
  <si>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</si>
  <si>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</si>
  <si>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</si>
  <si>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</si>
  <si>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</si>
  <si>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</si>
  <si>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</si>
  <si>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</si>
  <si>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</si>
  <si>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</si>
  <si>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</si>
  <si>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</si>
  <si>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</si>
  <si>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</si>
  <si>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</si>
  <si>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</si>
  <si>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</si>
  <si>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</si>
  <si>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</si>
  <si>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</si>
  <si>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</si>
  <si>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</si>
  <si>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</si>
  <si>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</si>
  <si>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</si>
  <si>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</si>
  <si>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</si>
  <si>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</si>
  <si>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</si>
  <si>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</si>
  <si>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</si>
  <si>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</si>
  <si>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</si>
  <si>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</si>
  <si>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</si>
  <si>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</si>
  <si>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</si>
  <si>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</si>
  <si>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</si>
  <si>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</si>
  <si>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</si>
  <si>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</si>
  <si>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</si>
  <si>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</si>
  <si>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</si>
  <si>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</si>
  <si>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</si>
  <si>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</si>
  <si>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</si>
  <si>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</si>
  <si>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</si>
  <si>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</si>
  <si>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</si>
  <si>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</si>
  <si>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</si>
  <si>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</si>
  <si>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</si>
  <si>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</si>
  <si>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</si>
  <si>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</si>
  <si>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</si>
  <si>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</si>
  <si>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</si>
  <si>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</si>
  <si>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</si>
  <si>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</si>
  <si>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</si>
  <si>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</si>
  <si>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</si>
  <si>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</si>
  <si>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</si>
  <si>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</si>
  <si>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</si>
  <si>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</si>
  <si>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</si>
  <si>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</si>
  <si>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</si>
  <si>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</si>
  <si>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</si>
  <si>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</si>
  <si>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</si>
  <si>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</si>
  <si>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</si>
  <si>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</si>
  <si>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</si>
  <si>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</si>
  <si>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</si>
  <si>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</si>
  <si>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</si>
  <si>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</si>
  <si>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</si>
  <si>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</si>
  <si>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</si>
  <si>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</si>
  <si>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</si>
  <si>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</si>
  <si>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</si>
  <si>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</si>
  <si>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</si>
  <si>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</si>
  <si>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</si>
  <si>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</si>
  <si>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</si>
  <si>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</si>
  <si>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</si>
  <si>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</si>
  <si>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</si>
  <si>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</si>
  <si>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</si>
  <si>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</si>
  <si>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</si>
  <si>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</si>
  <si>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</si>
  <si>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</si>
  <si>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</si>
  <si>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</si>
  <si>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</si>
  <si>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</si>
  <si>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</si>
  <si>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</si>
  <si>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</si>
  <si>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</si>
  <si>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</si>
  <si>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</si>
  <si>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</si>
  <si>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</si>
  <si>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</si>
  <si>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</si>
  <si>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</si>
  <si>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</si>
  <si>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</si>
  <si>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</si>
  <si>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</si>
  <si>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</si>
  <si>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</si>
  <si>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</si>
  <si>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</si>
  <si>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</si>
  <si>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</si>
  <si>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</si>
  <si>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</si>
  <si>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</si>
  <si>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</si>
  <si>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</si>
  <si>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</si>
  <si>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</si>
  <si>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</si>
  <si>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</si>
  <si>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</si>
  <si>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</si>
  <si>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</si>
  <si>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</si>
  <si>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</si>
  <si>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</si>
  <si>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</si>
  <si>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</si>
  <si>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</si>
  <si>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</si>
  <si>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</si>
  <si>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</si>
  <si>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</si>
  <si>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</si>
  <si>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</si>
  <si>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</si>
  <si>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</si>
  <si>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</si>
  <si>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</si>
  <si>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</si>
  <si>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</si>
  <si>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</si>
  <si>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</si>
  <si>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</si>
  <si>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</si>
  <si>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</si>
  <si>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</si>
  <si>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</si>
  <si>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</si>
  <si>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</si>
  <si>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</si>
  <si>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</si>
  <si>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</si>
  <si>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</si>
  <si>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</si>
  <si>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</si>
  <si>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</si>
  <si>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</si>
  <si>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</si>
  <si>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</si>
  <si>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</si>
  <si>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</si>
  <si>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</si>
  <si>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</si>
  <si>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</si>
  <si>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</si>
  <si>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</si>
  <si>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</si>
  <si>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</si>
  <si>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</si>
  <si>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20190826 12:37:26</t>
  </si>
  <si>
    <t>12:37:26</t>
  </si>
  <si>
    <t>-</t>
  </si>
  <si>
    <t>0: Broadleaf</t>
  </si>
  <si>
    <t>12:36:29</t>
  </si>
  <si>
    <t>1/2</t>
  </si>
  <si>
    <t>5</t>
  </si>
  <si>
    <t>11111111</t>
  </si>
  <si>
    <t>oooooooo</t>
  </si>
  <si>
    <t>off</t>
  </si>
  <si>
    <t>20190826 12:39:26</t>
  </si>
  <si>
    <t>12:39:26</t>
  </si>
  <si>
    <t>12:38:33</t>
  </si>
  <si>
    <t>20190826 12:41:27</t>
  </si>
  <si>
    <t>12:41:27</t>
  </si>
  <si>
    <t>12:42:01</t>
  </si>
  <si>
    <t>20190826 12:44:02</t>
  </si>
  <si>
    <t>12:44:02</t>
  </si>
  <si>
    <t>12:43:25</t>
  </si>
  <si>
    <t>20190826 12:45:10</t>
  </si>
  <si>
    <t>12:45:10</t>
  </si>
  <si>
    <t>12:45:45</t>
  </si>
  <si>
    <t>2/2</t>
  </si>
  <si>
    <t>20190826 12:49:58</t>
  </si>
  <si>
    <t>12:49:58</t>
  </si>
  <si>
    <t>12:49:25</t>
  </si>
  <si>
    <t>20190826 12:51:12</t>
  </si>
  <si>
    <t>12:51:12</t>
  </si>
  <si>
    <t>12:51:42</t>
  </si>
  <si>
    <t>20190826 12:53:29</t>
  </si>
  <si>
    <t>12:53:29</t>
  </si>
  <si>
    <t>12:52:52</t>
  </si>
  <si>
    <t>20190826 12:54:51</t>
  </si>
  <si>
    <t>12:54:51</t>
  </si>
  <si>
    <t>12:55:24</t>
  </si>
  <si>
    <t>20190826 12:57:14</t>
  </si>
  <si>
    <t>12:57:14</t>
  </si>
  <si>
    <t>12:56:34</t>
  </si>
  <si>
    <t>20190826 12:59:14</t>
  </si>
  <si>
    <t>12:59:14</t>
  </si>
  <si>
    <t>12:58:45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</si>
</sst>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Measurements!$I$17:$I$27</c:f>
              <c:numCache>
                <c:formatCode>General</c:formatCode>
                <c:ptCount val="11"/>
                <c:pt idx="0">
                  <c:v>36.973896428047119</c:v>
                </c:pt>
                <c:pt idx="1">
                  <c:v>31.803963712638925</c:v>
                </c:pt>
                <c:pt idx="2">
                  <c:v>25.124414601294404</c:v>
                </c:pt>
                <c:pt idx="3">
                  <c:v>14.759937940542549</c:v>
                </c:pt>
                <c:pt idx="4">
                  <c:v>0.50334832422217612</c:v>
                </c:pt>
                <c:pt idx="5">
                  <c:v>37.124325976028629</c:v>
                </c:pt>
                <c:pt idx="6">
                  <c:v>39.121883365873934</c:v>
                </c:pt>
                <c:pt idx="7">
                  <c:v>40.609721736521657</c:v>
                </c:pt>
                <c:pt idx="8">
                  <c:v>40.985762522964038</c:v>
                </c:pt>
                <c:pt idx="9">
                  <c:v>41.152092901357406</c:v>
                </c:pt>
                <c:pt idx="10">
                  <c:v>40.979312222883131</c:v>
                </c:pt>
              </c:numCache>
            </c:numRef>
          </c:xVal>
          <c:yVal>
            <c:numRef>
              <c:f>Measurements!$K$17:$K$27</c:f>
              <c:numCache>
                <c:formatCode>General</c:formatCode>
                <c:ptCount val="11"/>
                <c:pt idx="0">
                  <c:v>108.48623442570454</c:v>
                </c:pt>
                <c:pt idx="1">
                  <c:v>72.312654701293155</c:v>
                </c:pt>
                <c:pt idx="2">
                  <c:v>44.666258379726905</c:v>
                </c:pt>
                <c:pt idx="3">
                  <c:v>22.679468554687858</c:v>
                </c:pt>
                <c:pt idx="4">
                  <c:v>1.3738474495239876</c:v>
                </c:pt>
                <c:pt idx="5">
                  <c:v>180.98573609211439</c:v>
                </c:pt>
                <c:pt idx="6">
                  <c:v>244.43634104995024</c:v>
                </c:pt>
                <c:pt idx="7">
                  <c:v>296.37959913787489</c:v>
                </c:pt>
                <c:pt idx="8">
                  <c:v>359.0780110753488</c:v>
                </c:pt>
                <c:pt idx="9">
                  <c:v>401.44266152409506</c:v>
                </c:pt>
                <c:pt idx="10">
                  <c:v>542.32179255865833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E-4638-8087-81F69CB3E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175352"/>
        <c:axId val="423167480"/>
      </c:scatterChart>
      <c:valAx>
        <c:axId val="42317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67480"/>
        <c:crosses val="autoZero"/>
        <c:crossBetween val="midCat"/>
      </c:valAx>
      <c:valAx>
        <c:axId val="42316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75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7</xdr:row>
      <xdr:rowOff>138112</xdr:rowOff>
    </xdr:from>
    <xdr:to>
      <xdr:col>22</xdr:col>
      <xdr:colOff>352425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D97D1-1CAC-4E6F-8AA7-011C4BDA5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7"/>
  <sheetViews>
    <sheetView tabSelected="1" topLeftCell="A8" workbookViewId="0">
      <selection activeCell="A22" sqref="A22:XFD22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27</v>
      </c>
      <c r="D2" t="s">
        <v>28</v>
      </c>
    </row>
    <row r="3" spans="1:232" x14ac:dyDescent="0.25">
      <c r="B3">
        <v>4</v>
      </c>
      <c r="C3">
        <v>21</v>
      </c>
      <c r="D3" t="s">
        <v>29</v>
      </c>
    </row>
    <row r="4" spans="1:232" x14ac:dyDescent="0.25">
      <c r="A4" t="s">
        <v>30</v>
      </c>
      <c r="B4" t="s">
        <v>31</v>
      </c>
    </row>
    <row r="5" spans="1:232" x14ac:dyDescent="0.25">
      <c r="B5">
        <v>2</v>
      </c>
    </row>
    <row r="6" spans="1:232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232" x14ac:dyDescent="0.2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232" x14ac:dyDescent="0.2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75</v>
      </c>
      <c r="AH14" t="s">
        <v>75</v>
      </c>
      <c r="AI14" t="s">
        <v>75</v>
      </c>
      <c r="AJ14" t="s">
        <v>75</v>
      </c>
      <c r="AK14" t="s">
        <v>75</v>
      </c>
      <c r="AL14" t="s">
        <v>76</v>
      </c>
      <c r="AM14" t="s">
        <v>76</v>
      </c>
      <c r="AN14" t="s">
        <v>76</v>
      </c>
      <c r="AO14" t="s">
        <v>76</v>
      </c>
      <c r="AP14" t="s">
        <v>76</v>
      </c>
      <c r="AQ14" t="s">
        <v>76</v>
      </c>
      <c r="AR14" t="s">
        <v>76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77</v>
      </c>
      <c r="BK14" t="s">
        <v>77</v>
      </c>
      <c r="BL14" t="s">
        <v>77</v>
      </c>
      <c r="BM14" t="s">
        <v>77</v>
      </c>
      <c r="BN14" t="s">
        <v>77</v>
      </c>
      <c r="BO14" t="s">
        <v>77</v>
      </c>
      <c r="BP14" t="s">
        <v>77</v>
      </c>
      <c r="BQ14" t="s">
        <v>77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78</v>
      </c>
      <c r="CB14" t="s">
        <v>79</v>
      </c>
      <c r="CC14" t="s">
        <v>79</v>
      </c>
      <c r="CD14" t="s">
        <v>79</v>
      </c>
      <c r="CE14" t="s">
        <v>79</v>
      </c>
      <c r="CF14" t="s">
        <v>30</v>
      </c>
      <c r="CG14" t="s">
        <v>30</v>
      </c>
      <c r="CH14" t="s">
        <v>30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80</v>
      </c>
      <c r="CV14" t="s">
        <v>80</v>
      </c>
      <c r="CW14" t="s">
        <v>80</v>
      </c>
      <c r="CX14" t="s">
        <v>80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82</v>
      </c>
      <c r="DX14" t="s">
        <v>82</v>
      </c>
      <c r="DY14" t="s">
        <v>82</v>
      </c>
      <c r="DZ14" t="s">
        <v>82</v>
      </c>
      <c r="EA14" t="s">
        <v>82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85</v>
      </c>
      <c r="EQ14" t="s">
        <v>85</v>
      </c>
      <c r="ER14" t="s">
        <v>85</v>
      </c>
      <c r="ES14" t="s">
        <v>85</v>
      </c>
      <c r="ET14" t="s">
        <v>85</v>
      </c>
      <c r="EU14" t="s">
        <v>85</v>
      </c>
      <c r="EV14" t="s">
        <v>85</v>
      </c>
      <c r="EW14" t="s">
        <v>85</v>
      </c>
      <c r="EX14" t="s">
        <v>85</v>
      </c>
      <c r="EY14" t="s">
        <v>85</v>
      </c>
      <c r="EZ14" t="s">
        <v>85</v>
      </c>
      <c r="FA14" t="s">
        <v>86</v>
      </c>
      <c r="FB14" t="s">
        <v>86</v>
      </c>
      <c r="FC14" t="s">
        <v>86</v>
      </c>
      <c r="FD14" t="s">
        <v>86</v>
      </c>
      <c r="FE14" t="s">
        <v>86</v>
      </c>
      <c r="FF14" t="s">
        <v>86</v>
      </c>
      <c r="FG14" t="s">
        <v>86</v>
      </c>
      <c r="FH14" t="s">
        <v>86</v>
      </c>
      <c r="FI14" t="s">
        <v>86</v>
      </c>
      <c r="FJ14" t="s">
        <v>86</v>
      </c>
      <c r="FK14" t="s">
        <v>86</v>
      </c>
      <c r="FL14" t="s">
        <v>86</v>
      </c>
      <c r="FM14" t="s">
        <v>86</v>
      </c>
      <c r="FN14" t="s">
        <v>86</v>
      </c>
      <c r="FO14" t="s">
        <v>86</v>
      </c>
      <c r="FP14" t="s">
        <v>86</v>
      </c>
      <c r="FQ14" t="s">
        <v>86</v>
      </c>
      <c r="FR14" t="s">
        <v>86</v>
      </c>
      <c r="FS14" t="s">
        <v>87</v>
      </c>
      <c r="FT14" t="s">
        <v>87</v>
      </c>
      <c r="FU14" t="s">
        <v>87</v>
      </c>
      <c r="FV14" t="s">
        <v>87</v>
      </c>
      <c r="FW14" t="s">
        <v>87</v>
      </c>
      <c r="FX14" t="s">
        <v>87</v>
      </c>
      <c r="FY14" t="s">
        <v>87</v>
      </c>
      <c r="FZ14" t="s">
        <v>87</v>
      </c>
      <c r="GA14" t="s">
        <v>87</v>
      </c>
      <c r="GB14" t="s">
        <v>87</v>
      </c>
      <c r="GC14" t="s">
        <v>87</v>
      </c>
      <c r="GD14" t="s">
        <v>87</v>
      </c>
      <c r="GE14" t="s">
        <v>87</v>
      </c>
      <c r="GF14" t="s">
        <v>87</v>
      </c>
      <c r="GG14" t="s">
        <v>87</v>
      </c>
      <c r="GH14" t="s">
        <v>87</v>
      </c>
      <c r="GI14" t="s">
        <v>87</v>
      </c>
      <c r="GJ14" t="s">
        <v>87</v>
      </c>
      <c r="GK14" t="s">
        <v>87</v>
      </c>
      <c r="GL14" t="s">
        <v>88</v>
      </c>
      <c r="GM14" t="s">
        <v>88</v>
      </c>
      <c r="GN14" t="s">
        <v>88</v>
      </c>
      <c r="GO14" t="s">
        <v>88</v>
      </c>
      <c r="GP14" t="s">
        <v>88</v>
      </c>
      <c r="GQ14" t="s">
        <v>88</v>
      </c>
      <c r="GR14" t="s">
        <v>88</v>
      </c>
      <c r="GS14" t="s">
        <v>88</v>
      </c>
      <c r="GT14" t="s">
        <v>88</v>
      </c>
      <c r="GU14" t="s">
        <v>88</v>
      </c>
      <c r="GV14" t="s">
        <v>88</v>
      </c>
      <c r="GW14" t="s">
        <v>88</v>
      </c>
      <c r="GX14" t="s">
        <v>88</v>
      </c>
      <c r="GY14" t="s">
        <v>88</v>
      </c>
      <c r="GZ14" t="s">
        <v>88</v>
      </c>
      <c r="HA14" t="s">
        <v>88</v>
      </c>
      <c r="HB14" t="s">
        <v>88</v>
      </c>
      <c r="HC14" t="s">
        <v>88</v>
      </c>
      <c r="HD14" t="s">
        <v>88</v>
      </c>
      <c r="HE14" t="s">
        <v>89</v>
      </c>
      <c r="HF14" t="s">
        <v>89</v>
      </c>
      <c r="HG14" t="s">
        <v>89</v>
      </c>
      <c r="HH14" t="s">
        <v>89</v>
      </c>
      <c r="HI14" t="s">
        <v>89</v>
      </c>
      <c r="HJ14" t="s">
        <v>89</v>
      </c>
      <c r="HK14" t="s">
        <v>89</v>
      </c>
      <c r="HL14" t="s">
        <v>89</v>
      </c>
      <c r="HM14" t="s">
        <v>89</v>
      </c>
      <c r="HN14" t="s">
        <v>89</v>
      </c>
      <c r="HO14" t="s">
        <v>89</v>
      </c>
      <c r="HP14" t="s">
        <v>89</v>
      </c>
      <c r="HQ14" t="s">
        <v>89</v>
      </c>
      <c r="HR14" t="s">
        <v>89</v>
      </c>
      <c r="HS14" t="s">
        <v>89</v>
      </c>
      <c r="HT14" t="s">
        <v>89</v>
      </c>
      <c r="HU14" t="s">
        <v>89</v>
      </c>
      <c r="HV14" t="s">
        <v>89</v>
      </c>
      <c r="HW14" t="s">
        <v>89</v>
      </c>
      <c r="HX14" t="s">
        <v>89</v>
      </c>
    </row>
    <row r="15" spans="1:232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121</v>
      </c>
      <c r="AG15" t="s">
        <v>75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133</v>
      </c>
      <c r="AT15" t="s">
        <v>134</v>
      </c>
      <c r="AU15" t="s">
        <v>135</v>
      </c>
      <c r="AV15" t="s">
        <v>136</v>
      </c>
      <c r="AW15" t="s">
        <v>137</v>
      </c>
      <c r="AX15" t="s">
        <v>138</v>
      </c>
      <c r="AY15" t="s">
        <v>139</v>
      </c>
      <c r="AZ15" t="s">
        <v>140</v>
      </c>
      <c r="BA15" t="s">
        <v>141</v>
      </c>
      <c r="BB15" t="s">
        <v>142</v>
      </c>
      <c r="BC15" t="s">
        <v>143</v>
      </c>
      <c r="BD15" t="s">
        <v>144</v>
      </c>
      <c r="BE15" t="s">
        <v>145</v>
      </c>
      <c r="BF15" t="s">
        <v>146</v>
      </c>
      <c r="BG15" t="s">
        <v>147</v>
      </c>
      <c r="BH15" t="s">
        <v>148</v>
      </c>
      <c r="BI15" t="s">
        <v>149</v>
      </c>
      <c r="BJ15" t="s">
        <v>150</v>
      </c>
      <c r="BK15" t="s">
        <v>151</v>
      </c>
      <c r="BL15" t="s">
        <v>152</v>
      </c>
      <c r="BM15" t="s">
        <v>153</v>
      </c>
      <c r="BN15" t="s">
        <v>154</v>
      </c>
      <c r="BO15" t="s">
        <v>155</v>
      </c>
      <c r="BP15" t="s">
        <v>156</v>
      </c>
      <c r="BQ15" t="s">
        <v>157</v>
      </c>
      <c r="BR15" t="s">
        <v>150</v>
      </c>
      <c r="BS15" t="s">
        <v>158</v>
      </c>
      <c r="BT15" t="s">
        <v>127</v>
      </c>
      <c r="BU15" t="s">
        <v>159</v>
      </c>
      <c r="BV15" t="s">
        <v>160</v>
      </c>
      <c r="BW15" t="s">
        <v>161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96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  <c r="DU15" t="s">
        <v>210</v>
      </c>
      <c r="DV15" t="s">
        <v>211</v>
      </c>
      <c r="DW15" t="s">
        <v>212</v>
      </c>
      <c r="DX15" t="s">
        <v>213</v>
      </c>
      <c r="DY15" t="s">
        <v>214</v>
      </c>
      <c r="DZ15" t="s">
        <v>215</v>
      </c>
      <c r="EA15" t="s">
        <v>216</v>
      </c>
      <c r="EB15" t="s">
        <v>217</v>
      </c>
      <c r="EC15" t="s">
        <v>218</v>
      </c>
      <c r="ED15" t="s">
        <v>219</v>
      </c>
      <c r="EE15" t="s">
        <v>220</v>
      </c>
      <c r="EF15" t="s">
        <v>221</v>
      </c>
      <c r="EG15" t="s">
        <v>91</v>
      </c>
      <c r="EH15" t="s">
        <v>94</v>
      </c>
      <c r="EI15" t="s">
        <v>222</v>
      </c>
      <c r="EJ15" t="s">
        <v>223</v>
      </c>
      <c r="EK15" t="s">
        <v>224</v>
      </c>
      <c r="EL15" t="s">
        <v>225</v>
      </c>
      <c r="EM15" t="s">
        <v>226</v>
      </c>
      <c r="EN15" t="s">
        <v>227</v>
      </c>
      <c r="EO15" t="s">
        <v>228</v>
      </c>
      <c r="EP15" t="s">
        <v>229</v>
      </c>
      <c r="EQ15" t="s">
        <v>230</v>
      </c>
      <c r="ER15" t="s">
        <v>231</v>
      </c>
      <c r="ES15" t="s">
        <v>232</v>
      </c>
      <c r="ET15" t="s">
        <v>233</v>
      </c>
      <c r="EU15" t="s">
        <v>234</v>
      </c>
      <c r="EV15" t="s">
        <v>235</v>
      </c>
      <c r="EW15" t="s">
        <v>236</v>
      </c>
      <c r="EX15" t="s">
        <v>237</v>
      </c>
      <c r="EY15" t="s">
        <v>238</v>
      </c>
      <c r="EZ15" t="s">
        <v>239</v>
      </c>
      <c r="FA15" t="s">
        <v>240</v>
      </c>
      <c r="FB15" t="s">
        <v>241</v>
      </c>
      <c r="FC15" t="s">
        <v>242</v>
      </c>
      <c r="FD15" t="s">
        <v>243</v>
      </c>
      <c r="FE15" t="s">
        <v>244</v>
      </c>
      <c r="FF15" t="s">
        <v>245</v>
      </c>
      <c r="FG15" t="s">
        <v>246</v>
      </c>
      <c r="FH15" t="s">
        <v>247</v>
      </c>
      <c r="FI15" t="s">
        <v>248</v>
      </c>
      <c r="FJ15" t="s">
        <v>249</v>
      </c>
      <c r="FK15" t="s">
        <v>250</v>
      </c>
      <c r="FL15" t="s">
        <v>251</v>
      </c>
      <c r="FM15" t="s">
        <v>252</v>
      </c>
      <c r="FN15" t="s">
        <v>253</v>
      </c>
      <c r="FO15" t="s">
        <v>254</v>
      </c>
      <c r="FP15" t="s">
        <v>255</v>
      </c>
      <c r="FQ15" t="s">
        <v>256</v>
      </c>
      <c r="FR15" t="s">
        <v>257</v>
      </c>
      <c r="FS15" t="s">
        <v>258</v>
      </c>
      <c r="FT15" t="s">
        <v>259</v>
      </c>
      <c r="FU15" t="s">
        <v>260</v>
      </c>
      <c r="FV15" t="s">
        <v>261</v>
      </c>
      <c r="FW15" t="s">
        <v>262</v>
      </c>
      <c r="FX15" t="s">
        <v>263</v>
      </c>
      <c r="FY15" t="s">
        <v>264</v>
      </c>
      <c r="FZ15" t="s">
        <v>265</v>
      </c>
      <c r="GA15" t="s">
        <v>266</v>
      </c>
      <c r="GB15" t="s">
        <v>267</v>
      </c>
      <c r="GC15" t="s">
        <v>268</v>
      </c>
      <c r="GD15" t="s">
        <v>269</v>
      </c>
      <c r="GE15" t="s">
        <v>270</v>
      </c>
      <c r="GF15" t="s">
        <v>271</v>
      </c>
      <c r="GG15" t="s">
        <v>272</v>
      </c>
      <c r="GH15" t="s">
        <v>273</v>
      </c>
      <c r="GI15" t="s">
        <v>274</v>
      </c>
      <c r="GJ15" t="s">
        <v>275</v>
      </c>
      <c r="GK15" t="s">
        <v>276</v>
      </c>
      <c r="GL15" t="s">
        <v>277</v>
      </c>
      <c r="GM15" t="s">
        <v>278</v>
      </c>
      <c r="GN15" t="s">
        <v>279</v>
      </c>
      <c r="GO15" t="s">
        <v>280</v>
      </c>
      <c r="GP15" t="s">
        <v>281</v>
      </c>
      <c r="GQ15" t="s">
        <v>282</v>
      </c>
      <c r="GR15" t="s">
        <v>283</v>
      </c>
      <c r="GS15" t="s">
        <v>284</v>
      </c>
      <c r="GT15" t="s">
        <v>285</v>
      </c>
      <c r="GU15" t="s">
        <v>286</v>
      </c>
      <c r="GV15" t="s">
        <v>287</v>
      </c>
      <c r="GW15" t="s">
        <v>288</v>
      </c>
      <c r="GX15" t="s">
        <v>289</v>
      </c>
      <c r="GY15" t="s">
        <v>290</v>
      </c>
      <c r="GZ15" t="s">
        <v>291</v>
      </c>
      <c r="HA15" t="s">
        <v>292</v>
      </c>
      <c r="HB15" t="s">
        <v>293</v>
      </c>
      <c r="HC15" t="s">
        <v>294</v>
      </c>
      <c r="HD15" t="s">
        <v>295</v>
      </c>
      <c r="HE15" t="s">
        <v>296</v>
      </c>
      <c r="HF15" t="s">
        <v>297</v>
      </c>
      <c r="HG15" t="s">
        <v>298</v>
      </c>
      <c r="HH15" t="s">
        <v>299</v>
      </c>
      <c r="HI15" t="s">
        <v>300</v>
      </c>
      <c r="HJ15" t="s">
        <v>301</v>
      </c>
      <c r="HK15" t="s">
        <v>302</v>
      </c>
      <c r="HL15" t="s">
        <v>303</v>
      </c>
      <c r="HM15" t="s">
        <v>304</v>
      </c>
      <c r="HN15" t="s">
        <v>305</v>
      </c>
      <c r="HO15" t="s">
        <v>306</v>
      </c>
      <c r="HP15" t="s">
        <v>307</v>
      </c>
      <c r="HQ15" t="s">
        <v>308</v>
      </c>
      <c r="HR15" t="s">
        <v>309</v>
      </c>
      <c r="HS15" t="s">
        <v>310</v>
      </c>
      <c r="HT15" t="s">
        <v>311</v>
      </c>
      <c r="HU15" t="s">
        <v>312</v>
      </c>
      <c r="HV15" t="s">
        <v>313</v>
      </c>
      <c r="HW15" t="s">
        <v>314</v>
      </c>
      <c r="HX15" t="s">
        <v>315</v>
      </c>
    </row>
    <row r="16" spans="1:232" x14ac:dyDescent="0.25">
      <c r="B16" t="s">
        <v>316</v>
      </c>
      <c r="C16" t="s">
        <v>316</v>
      </c>
      <c r="G16" t="s">
        <v>316</v>
      </c>
      <c r="H16" t="s">
        <v>317</v>
      </c>
      <c r="I16" t="s">
        <v>318</v>
      </c>
      <c r="J16" t="s">
        <v>319</v>
      </c>
      <c r="K16" t="s">
        <v>319</v>
      </c>
      <c r="L16" t="s">
        <v>178</v>
      </c>
      <c r="M16" t="s">
        <v>178</v>
      </c>
      <c r="N16" t="s">
        <v>317</v>
      </c>
      <c r="O16" t="s">
        <v>317</v>
      </c>
      <c r="P16" t="s">
        <v>317</v>
      </c>
      <c r="Q16" t="s">
        <v>317</v>
      </c>
      <c r="R16" t="s">
        <v>320</v>
      </c>
      <c r="S16" t="s">
        <v>321</v>
      </c>
      <c r="T16" t="s">
        <v>321</v>
      </c>
      <c r="U16" t="s">
        <v>322</v>
      </c>
      <c r="V16" t="s">
        <v>323</v>
      </c>
      <c r="W16" t="s">
        <v>322</v>
      </c>
      <c r="X16" t="s">
        <v>322</v>
      </c>
      <c r="Y16" t="s">
        <v>322</v>
      </c>
      <c r="Z16" t="s">
        <v>320</v>
      </c>
      <c r="AA16" t="s">
        <v>320</v>
      </c>
      <c r="AB16" t="s">
        <v>320</v>
      </c>
      <c r="AC16" t="s">
        <v>320</v>
      </c>
      <c r="AG16" t="s">
        <v>324</v>
      </c>
      <c r="AH16" t="s">
        <v>323</v>
      </c>
      <c r="AJ16" t="s">
        <v>323</v>
      </c>
      <c r="AK16" t="s">
        <v>324</v>
      </c>
      <c r="AQ16" t="s">
        <v>318</v>
      </c>
      <c r="AW16" t="s">
        <v>318</v>
      </c>
      <c r="AX16" t="s">
        <v>318</v>
      </c>
      <c r="AY16" t="s">
        <v>318</v>
      </c>
      <c r="BA16" t="s">
        <v>325</v>
      </c>
      <c r="BK16" t="s">
        <v>326</v>
      </c>
      <c r="BL16" t="s">
        <v>326</v>
      </c>
      <c r="BM16" t="s">
        <v>326</v>
      </c>
      <c r="BN16" t="s">
        <v>318</v>
      </c>
      <c r="BP16" t="s">
        <v>327</v>
      </c>
      <c r="BS16" t="s">
        <v>326</v>
      </c>
      <c r="BX16" t="s">
        <v>316</v>
      </c>
      <c r="BY16" t="s">
        <v>316</v>
      </c>
      <c r="BZ16" t="s">
        <v>316</v>
      </c>
      <c r="CA16" t="s">
        <v>316</v>
      </c>
      <c r="CB16" t="s">
        <v>318</v>
      </c>
      <c r="CC16" t="s">
        <v>318</v>
      </c>
      <c r="CE16" t="s">
        <v>328</v>
      </c>
      <c r="CF16" t="s">
        <v>329</v>
      </c>
      <c r="CI16" t="s">
        <v>316</v>
      </c>
      <c r="CJ16" t="s">
        <v>319</v>
      </c>
      <c r="CK16" t="s">
        <v>319</v>
      </c>
      <c r="CL16" t="s">
        <v>330</v>
      </c>
      <c r="CM16" t="s">
        <v>330</v>
      </c>
      <c r="CN16" t="s">
        <v>324</v>
      </c>
      <c r="CO16" t="s">
        <v>322</v>
      </c>
      <c r="CP16" t="s">
        <v>322</v>
      </c>
      <c r="CQ16" t="s">
        <v>321</v>
      </c>
      <c r="CR16" t="s">
        <v>321</v>
      </c>
      <c r="CS16" t="s">
        <v>321</v>
      </c>
      <c r="CT16" t="s">
        <v>321</v>
      </c>
      <c r="CU16" t="s">
        <v>321</v>
      </c>
      <c r="CV16" t="s">
        <v>331</v>
      </c>
      <c r="CW16" t="s">
        <v>318</v>
      </c>
      <c r="CX16" t="s">
        <v>318</v>
      </c>
      <c r="CY16" t="s">
        <v>319</v>
      </c>
      <c r="CZ16" t="s">
        <v>319</v>
      </c>
      <c r="DA16" t="s">
        <v>319</v>
      </c>
      <c r="DB16" t="s">
        <v>330</v>
      </c>
      <c r="DC16" t="s">
        <v>319</v>
      </c>
      <c r="DD16" t="s">
        <v>319</v>
      </c>
      <c r="DE16" t="s">
        <v>330</v>
      </c>
      <c r="DF16" t="s">
        <v>330</v>
      </c>
      <c r="DG16" t="s">
        <v>322</v>
      </c>
      <c r="DH16" t="s">
        <v>322</v>
      </c>
      <c r="DI16" t="s">
        <v>321</v>
      </c>
      <c r="DJ16" t="s">
        <v>321</v>
      </c>
      <c r="DK16" t="s">
        <v>318</v>
      </c>
      <c r="DP16" t="s">
        <v>318</v>
      </c>
      <c r="DS16" t="s">
        <v>321</v>
      </c>
      <c r="DT16" t="s">
        <v>321</v>
      </c>
      <c r="DU16" t="s">
        <v>321</v>
      </c>
      <c r="DV16" t="s">
        <v>321</v>
      </c>
      <c r="DW16" t="s">
        <v>321</v>
      </c>
      <c r="DX16" t="s">
        <v>318</v>
      </c>
      <c r="DY16" t="s">
        <v>318</v>
      </c>
      <c r="DZ16" t="s">
        <v>318</v>
      </c>
      <c r="EA16" t="s">
        <v>316</v>
      </c>
      <c r="EC16" t="s">
        <v>332</v>
      </c>
      <c r="ED16" t="s">
        <v>332</v>
      </c>
      <c r="EF16" t="s">
        <v>316</v>
      </c>
      <c r="EG16" t="s">
        <v>333</v>
      </c>
      <c r="EJ16" t="s">
        <v>334</v>
      </c>
      <c r="EK16" t="s">
        <v>335</v>
      </c>
      <c r="EL16" t="s">
        <v>334</v>
      </c>
      <c r="EM16" t="s">
        <v>335</v>
      </c>
      <c r="EN16" t="s">
        <v>323</v>
      </c>
      <c r="EO16" t="s">
        <v>323</v>
      </c>
      <c r="EP16" t="s">
        <v>318</v>
      </c>
      <c r="EQ16" t="s">
        <v>336</v>
      </c>
      <c r="ER16" t="s">
        <v>318</v>
      </c>
      <c r="ET16" t="s">
        <v>317</v>
      </c>
      <c r="EU16" t="s">
        <v>337</v>
      </c>
      <c r="EV16" t="s">
        <v>317</v>
      </c>
      <c r="FA16" t="s">
        <v>338</v>
      </c>
      <c r="FB16" t="s">
        <v>338</v>
      </c>
      <c r="FO16" t="s">
        <v>338</v>
      </c>
      <c r="FP16" t="s">
        <v>338</v>
      </c>
      <c r="FQ16" t="s">
        <v>339</v>
      </c>
      <c r="FR16" t="s">
        <v>339</v>
      </c>
      <c r="FS16" t="s">
        <v>321</v>
      </c>
      <c r="FT16" t="s">
        <v>321</v>
      </c>
      <c r="FU16" t="s">
        <v>323</v>
      </c>
      <c r="FV16" t="s">
        <v>321</v>
      </c>
      <c r="FW16" t="s">
        <v>330</v>
      </c>
      <c r="FX16" t="s">
        <v>323</v>
      </c>
      <c r="FY16" t="s">
        <v>323</v>
      </c>
      <c r="GA16" t="s">
        <v>338</v>
      </c>
      <c r="GB16" t="s">
        <v>338</v>
      </c>
      <c r="GC16" t="s">
        <v>338</v>
      </c>
      <c r="GD16" t="s">
        <v>338</v>
      </c>
      <c r="GE16" t="s">
        <v>338</v>
      </c>
      <c r="GF16" t="s">
        <v>338</v>
      </c>
      <c r="GG16" t="s">
        <v>338</v>
      </c>
      <c r="GH16" t="s">
        <v>340</v>
      </c>
      <c r="GI16" t="s">
        <v>340</v>
      </c>
      <c r="GJ16" t="s">
        <v>341</v>
      </c>
      <c r="GK16" t="s">
        <v>340</v>
      </c>
      <c r="GL16" t="s">
        <v>338</v>
      </c>
      <c r="GM16" t="s">
        <v>338</v>
      </c>
      <c r="GN16" t="s">
        <v>338</v>
      </c>
      <c r="GO16" t="s">
        <v>338</v>
      </c>
      <c r="GP16" t="s">
        <v>338</v>
      </c>
      <c r="GQ16" t="s">
        <v>338</v>
      </c>
      <c r="GR16" t="s">
        <v>338</v>
      </c>
      <c r="GS16" t="s">
        <v>338</v>
      </c>
      <c r="GT16" t="s">
        <v>338</v>
      </c>
      <c r="GU16" t="s">
        <v>338</v>
      </c>
      <c r="GV16" t="s">
        <v>338</v>
      </c>
      <c r="GW16" t="s">
        <v>338</v>
      </c>
      <c r="HD16" t="s">
        <v>338</v>
      </c>
      <c r="HE16" t="s">
        <v>323</v>
      </c>
      <c r="HF16" t="s">
        <v>323</v>
      </c>
      <c r="HG16" t="s">
        <v>334</v>
      </c>
      <c r="HH16" t="s">
        <v>335</v>
      </c>
      <c r="HJ16" t="s">
        <v>324</v>
      </c>
      <c r="HK16" t="s">
        <v>324</v>
      </c>
      <c r="HL16" t="s">
        <v>321</v>
      </c>
      <c r="HM16" t="s">
        <v>321</v>
      </c>
      <c r="HN16" t="s">
        <v>321</v>
      </c>
      <c r="HO16" t="s">
        <v>321</v>
      </c>
      <c r="HP16" t="s">
        <v>321</v>
      </c>
      <c r="HQ16" t="s">
        <v>323</v>
      </c>
      <c r="HR16" t="s">
        <v>323</v>
      </c>
      <c r="HS16" t="s">
        <v>323</v>
      </c>
      <c r="HT16" t="s">
        <v>321</v>
      </c>
      <c r="HU16" t="s">
        <v>319</v>
      </c>
      <c r="HV16" t="s">
        <v>330</v>
      </c>
      <c r="HW16" t="s">
        <v>323</v>
      </c>
      <c r="HX16" t="s">
        <v>323</v>
      </c>
    </row>
    <row r="17" spans="1:232" x14ac:dyDescent="0.25">
      <c r="A17">
        <v>1</v>
      </c>
      <c r="B17">
        <v>1566841046</v>
      </c>
      <c r="C17">
        <v>0</v>
      </c>
      <c r="D17" t="s">
        <v>342</v>
      </c>
      <c r="E17" t="s">
        <v>343</v>
      </c>
      <c r="G17">
        <v>1566841046</v>
      </c>
      <c r="H17">
        <f t="shared" ref="H17:H27" si="0">CN17*AI17*(CL17-CM17)/(100*CF17*(1000-AI17*CL17))</f>
        <v>4.1992713029780481E-3</v>
      </c>
      <c r="I17">
        <f t="shared" ref="I17:I27" si="1">CN17*AI17*(CK17-CJ17*(1000-AI17*CM17)/(1000-AI17*CL17))/(100*CF17)</f>
        <v>36.973896428047119</v>
      </c>
      <c r="J17">
        <f t="shared" ref="J17:J27" si="2">CJ17 - IF(AI17&gt;1, I17*CF17*100/(AK17*CV17), 0)</f>
        <v>353.935</v>
      </c>
      <c r="K17">
        <f t="shared" ref="K17:K27" si="3">((Q17-H17/2)*J17-I17)/(Q17+H17/2)</f>
        <v>108.48623442570454</v>
      </c>
      <c r="L17">
        <f t="shared" ref="L17:L27" si="4">K17*(CO17+CP17)/1000</f>
        <v>10.781986315505637</v>
      </c>
      <c r="M17">
        <f t="shared" ref="M17:M27" si="5">(CJ17 - IF(AI17&gt;1, I17*CF17*100/(AK17*CV17), 0))*(CO17+CP17)/1000</f>
        <v>35.176097195925003</v>
      </c>
      <c r="N17">
        <f t="shared" ref="N17:N27" si="6">2/((1/P17-1/O17)+SIGN(P17)*SQRT((1/P17-1/O17)*(1/P17-1/O17) + 4*CG17/((CG17+1)*(CG17+1))*(2*1/P17*1/O17-1/O17*1/O17)))</f>
        <v>0.26089614690952245</v>
      </c>
      <c r="O17">
        <f t="shared" ref="O17:O27" si="7">AF17+AE17*CF17+AD17*CF17*CF17</f>
        <v>2.2565790018571015</v>
      </c>
      <c r="P17">
        <f t="shared" ref="P17:P27" si="8">H17*(1000-(1000*0.61365*EXP(17.502*T17/(240.97+T17))/(CO17+CP17)+CL17)/2)/(1000*0.61365*EXP(17.502*T17/(240.97+T17))/(CO17+CP17)-CL17)</f>
        <v>0.24522225834146805</v>
      </c>
      <c r="Q17">
        <f t="shared" ref="Q17:Q27" si="9">1/((CG17+1)/(N17/1.6)+1/(O17/1.37)) + CG17/((CG17+1)/(N17/1.6) + CG17/(O17/1.37))</f>
        <v>0.15459361732404919</v>
      </c>
      <c r="R17">
        <f t="shared" ref="R17:R27" si="10">(CC17*CE17)</f>
        <v>321.44676884609487</v>
      </c>
      <c r="S17">
        <f t="shared" ref="S17:S27" si="11">(CQ17+(R17+2*0.95*0.0000000567*(((CQ17+$B$7)+273)^4-(CQ17+273)^4)-44100*H17)/(1.84*29.3*O17+8*0.95*0.0000000567*(CQ17+273)^3))</f>
        <v>27.829634267056889</v>
      </c>
      <c r="T17">
        <f t="shared" ref="T17:T27" si="12">($C$7*CR17+$D$7*CS17+$E$7*S17)</f>
        <v>27.081399999999999</v>
      </c>
      <c r="U17">
        <f t="shared" ref="U17:U27" si="13">0.61365*EXP(17.502*T17/(240.97+T17))</f>
        <v>3.5963067707445129</v>
      </c>
      <c r="V17">
        <f t="shared" ref="V17:V27" si="14">(W17/X17*100)</f>
        <v>54.871485845155476</v>
      </c>
      <c r="W17">
        <f t="shared" ref="W17:W27" si="15">CL17*(CO17+CP17)/1000</f>
        <v>1.9418088197655001</v>
      </c>
      <c r="X17">
        <f t="shared" ref="X17:X27" si="16">0.61365*EXP(17.502*CQ17/(240.97+CQ17))</f>
        <v>3.5388303958912015</v>
      </c>
      <c r="Y17">
        <f t="shared" ref="Y17:Y27" si="17">(U17-CL17*(CO17+CP17)/1000)</f>
        <v>1.6544979509790128</v>
      </c>
      <c r="Z17">
        <f t="shared" ref="Z17:Z27" si="18">(-H17*44100)</f>
        <v>-185.18786446133191</v>
      </c>
      <c r="AA17">
        <f t="shared" ref="AA17:AA27" si="19">2*29.3*O17*0.92*(CQ17-T17)</f>
        <v>-33.358263616014142</v>
      </c>
      <c r="AB17">
        <f t="shared" ref="AB17:AB27" si="20">2*0.95*0.0000000567*(((CQ17+$B$7)+273)^4-(T17+273)^4)</f>
        <v>-3.1884971419346004</v>
      </c>
      <c r="AC17">
        <f t="shared" ref="AC17:AC27" si="21">R17+AB17+Z17+AA17</f>
        <v>99.712143626814225</v>
      </c>
      <c r="AD17">
        <v>-4.1361098296734199E-2</v>
      </c>
      <c r="AE17">
        <v>4.6431456269303797E-2</v>
      </c>
      <c r="AF17">
        <v>3.4669898029237101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MAX(0,($B$13+$C$13*CV17)/(1+$D$13*CV17)*CO17/(CQ17+273)*$E$13)</f>
        <v>52765.804692944759</v>
      </c>
      <c r="AL17" t="s">
        <v>344</v>
      </c>
      <c r="AM17">
        <v>0</v>
      </c>
      <c r="AN17">
        <v>0</v>
      </c>
      <c r="AO17">
        <f t="shared" ref="AO17:AO27" si="25">AN17-AM17</f>
        <v>0</v>
      </c>
      <c r="AP17" t="e">
        <f t="shared" ref="AP17:AP27" si="26">AO17/AN17</f>
        <v>#DIV/0!</v>
      </c>
      <c r="AQ17">
        <v>0</v>
      </c>
      <c r="AR17" t="s">
        <v>344</v>
      </c>
      <c r="AS17">
        <v>0</v>
      </c>
      <c r="AT17">
        <v>0</v>
      </c>
      <c r="AU17" t="e">
        <f t="shared" ref="AU17:AU27" si="27">1-AS17/AT17</f>
        <v>#DIV/0!</v>
      </c>
      <c r="AV17">
        <v>0.5</v>
      </c>
      <c r="AW17">
        <f t="shared" ref="AW17:AW27" si="28">CC17</f>
        <v>1681.2309001855776</v>
      </c>
      <c r="AX17">
        <f t="shared" ref="AX17:AX27" si="29">I17</f>
        <v>36.973896428047119</v>
      </c>
      <c r="AY17" t="e">
        <f t="shared" ref="AY17:AY27" si="30">AU17*AV17*AW17</f>
        <v>#DIV/0!</v>
      </c>
      <c r="AZ17" t="e">
        <f t="shared" ref="AZ17:AZ27" si="31">BE17/AT17</f>
        <v>#DIV/0!</v>
      </c>
      <c r="BA17">
        <f t="shared" ref="BA17:BA27" si="32">(AX17-AQ17)/AW17</f>
        <v>2.1992158497661365E-2</v>
      </c>
      <c r="BB17" t="e">
        <f t="shared" ref="BB17:BB27" si="33">(AN17-AT17)/AT17</f>
        <v>#DIV/0!</v>
      </c>
      <c r="BC17" t="s">
        <v>344</v>
      </c>
      <c r="BD17">
        <v>0</v>
      </c>
      <c r="BE17">
        <f t="shared" ref="BE17:BE27" si="34">AT17-BD17</f>
        <v>0</v>
      </c>
      <c r="BF17" t="e">
        <f t="shared" ref="BF17:BF27" si="35">(AT17-AS17)/(AT17-BD17)</f>
        <v>#DIV/0!</v>
      </c>
      <c r="BG17" t="e">
        <f t="shared" ref="BG17:BG27" si="36">(AN17-AT17)/(AN17-BD17)</f>
        <v>#DIV/0!</v>
      </c>
      <c r="BH17" t="e">
        <f t="shared" ref="BH17:BH27" si="37">(AT17-AS17)/(AT17-AM17)</f>
        <v>#DIV/0!</v>
      </c>
      <c r="BI17" t="e">
        <f t="shared" ref="BI17:BI27" si="38">(AN17-AT17)/(AN17-AM17)</f>
        <v>#DIV/0!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f t="shared" ref="CB17:CB27" si="39">$B$11*CW17+$C$11*CX17+$F$11*DK17</f>
        <v>2000.04</v>
      </c>
      <c r="CC17">
        <f t="shared" ref="CC17:CC27" si="40">CB17*CD17</f>
        <v>1681.2309001855776</v>
      </c>
      <c r="CD17">
        <f t="shared" ref="CD17:CD27" si="41">($B$11*$D$9+$C$11*$D$9+$F$11*((DX17+DP17)/MAX(DX17+DP17+DY17, 0.1)*$I$9+DY17/MAX(DX17+DP17+DY17, 0.1)*$J$9))/($B$11+$C$11+$F$11)</f>
        <v>0.84059863812002644</v>
      </c>
      <c r="CE17">
        <f t="shared" ref="CE17:CE27" si="42">($B$11*$K$9+$C$11*$K$9+$F$11*((DX17+DP17)/MAX(DX17+DP17+DY17, 0.1)*$P$9+DY17/MAX(DX17+DP17+DY17, 0.1)*$Q$9))/($B$11+$C$11+$F$11)</f>
        <v>0.191197276240053</v>
      </c>
      <c r="CF17">
        <v>6</v>
      </c>
      <c r="CG17">
        <v>0.5</v>
      </c>
      <c r="CH17" t="s">
        <v>345</v>
      </c>
      <c r="CI17">
        <v>1566841046</v>
      </c>
      <c r="CJ17">
        <v>353.935</v>
      </c>
      <c r="CK17">
        <v>400.08</v>
      </c>
      <c r="CL17">
        <v>19.5381</v>
      </c>
      <c r="CM17">
        <v>14.5982</v>
      </c>
      <c r="CN17">
        <v>500.07799999999997</v>
      </c>
      <c r="CO17">
        <v>99.285600000000002</v>
      </c>
      <c r="CP17">
        <v>0.10015499999999999</v>
      </c>
      <c r="CQ17">
        <v>26.807200000000002</v>
      </c>
      <c r="CR17">
        <v>27.081399999999999</v>
      </c>
      <c r="CS17">
        <v>999.9</v>
      </c>
      <c r="CT17">
        <v>0</v>
      </c>
      <c r="CU17">
        <v>0</v>
      </c>
      <c r="CV17">
        <v>10046.200000000001</v>
      </c>
      <c r="CW17">
        <v>0</v>
      </c>
      <c r="CX17">
        <v>1799.88</v>
      </c>
      <c r="CY17">
        <v>-46.144799999999996</v>
      </c>
      <c r="CZ17">
        <v>360.988</v>
      </c>
      <c r="DA17">
        <v>406.00599999999997</v>
      </c>
      <c r="DB17">
        <v>4.9398999999999997</v>
      </c>
      <c r="DC17">
        <v>352.529</v>
      </c>
      <c r="DD17">
        <v>400.08</v>
      </c>
      <c r="DE17">
        <v>19.395099999999999</v>
      </c>
      <c r="DF17">
        <v>14.5982</v>
      </c>
      <c r="DG17">
        <v>1.9398500000000001</v>
      </c>
      <c r="DH17">
        <v>1.44939</v>
      </c>
      <c r="DI17">
        <v>16.9617</v>
      </c>
      <c r="DJ17">
        <v>12.4444</v>
      </c>
      <c r="DK17">
        <v>2000.04</v>
      </c>
      <c r="DL17">
        <v>0.97999400000000003</v>
      </c>
      <c r="DM17">
        <v>2.0005599999999998E-2</v>
      </c>
      <c r="DN17">
        <v>0</v>
      </c>
      <c r="DO17">
        <v>914.63599999999997</v>
      </c>
      <c r="DP17">
        <v>4.9996900000000002</v>
      </c>
      <c r="DQ17">
        <v>21550.1</v>
      </c>
      <c r="DR17">
        <v>16112.6</v>
      </c>
      <c r="DS17">
        <v>48.75</v>
      </c>
      <c r="DT17">
        <v>49.936999999999998</v>
      </c>
      <c r="DU17">
        <v>49.311999999999998</v>
      </c>
      <c r="DV17">
        <v>48.936999999999998</v>
      </c>
      <c r="DW17">
        <v>49.686999999999998</v>
      </c>
      <c r="DX17">
        <v>1955.13</v>
      </c>
      <c r="DY17">
        <v>39.909999999999997</v>
      </c>
      <c r="DZ17">
        <v>0</v>
      </c>
      <c r="EA17">
        <v>1566841041.5</v>
      </c>
      <c r="EB17">
        <v>918.83711764705902</v>
      </c>
      <c r="EC17">
        <v>-55.723774556885203</v>
      </c>
      <c r="ED17">
        <v>-1220.4656880958501</v>
      </c>
      <c r="EE17">
        <v>21672.194117647101</v>
      </c>
      <c r="EF17">
        <v>10</v>
      </c>
      <c r="EG17">
        <v>1566840989</v>
      </c>
      <c r="EH17" t="s">
        <v>346</v>
      </c>
      <c r="EI17">
        <v>37</v>
      </c>
      <c r="EJ17">
        <v>1.4059999999999999</v>
      </c>
      <c r="EK17">
        <v>0.14299999999999999</v>
      </c>
      <c r="EL17">
        <v>400</v>
      </c>
      <c r="EM17">
        <v>14</v>
      </c>
      <c r="EN17">
        <v>0.03</v>
      </c>
      <c r="EO17">
        <v>0.02</v>
      </c>
      <c r="EP17">
        <v>37.037717506697398</v>
      </c>
      <c r="EQ17">
        <v>-0.98668722804402098</v>
      </c>
      <c r="ER17">
        <v>0.11385602227260901</v>
      </c>
      <c r="ES17">
        <v>0</v>
      </c>
      <c r="ET17">
        <v>0.26520871245007599</v>
      </c>
      <c r="EU17">
        <v>-2.7000200331033401E-2</v>
      </c>
      <c r="EV17">
        <v>2.9120049493028799E-3</v>
      </c>
      <c r="EW17">
        <v>1</v>
      </c>
      <c r="EX17">
        <v>1</v>
      </c>
      <c r="EY17">
        <v>2</v>
      </c>
      <c r="EZ17" t="s">
        <v>347</v>
      </c>
      <c r="FA17">
        <v>2.9476800000000001</v>
      </c>
      <c r="FB17">
        <v>2.7244799999999998</v>
      </c>
      <c r="FC17">
        <v>8.7833499999999995E-2</v>
      </c>
      <c r="FD17">
        <v>9.8435999999999996E-2</v>
      </c>
      <c r="FE17">
        <v>9.51708E-2</v>
      </c>
      <c r="FF17">
        <v>7.9027399999999998E-2</v>
      </c>
      <c r="FG17">
        <v>24210.1</v>
      </c>
      <c r="FH17">
        <v>21869.4</v>
      </c>
      <c r="FI17">
        <v>24467.9</v>
      </c>
      <c r="FJ17">
        <v>23297.5</v>
      </c>
      <c r="FK17">
        <v>30114.9</v>
      </c>
      <c r="FL17">
        <v>29866.1</v>
      </c>
      <c r="FM17">
        <v>34144.199999999997</v>
      </c>
      <c r="FN17">
        <v>33343.199999999997</v>
      </c>
      <c r="FO17">
        <v>1.9673</v>
      </c>
      <c r="FP17">
        <v>1.9538</v>
      </c>
      <c r="FQ17">
        <v>1.4305099999999999E-2</v>
      </c>
      <c r="FR17">
        <v>0</v>
      </c>
      <c r="FS17">
        <v>26.8474</v>
      </c>
      <c r="FT17">
        <v>999.9</v>
      </c>
      <c r="FU17">
        <v>47.948999999999998</v>
      </c>
      <c r="FV17">
        <v>33.686999999999998</v>
      </c>
      <c r="FW17">
        <v>25.356000000000002</v>
      </c>
      <c r="FX17">
        <v>55.501399999999997</v>
      </c>
      <c r="FY17">
        <v>40.012</v>
      </c>
      <c r="FZ17">
        <v>1</v>
      </c>
      <c r="GA17">
        <v>0.29073700000000002</v>
      </c>
      <c r="GB17">
        <v>4.5904499999999997</v>
      </c>
      <c r="GC17">
        <v>20.3292</v>
      </c>
      <c r="GD17">
        <v>5.2388500000000002</v>
      </c>
      <c r="GE17">
        <v>12.0236</v>
      </c>
      <c r="GF17">
        <v>4.9572000000000003</v>
      </c>
      <c r="GG17">
        <v>3.3045499999999999</v>
      </c>
      <c r="GH17">
        <v>9999</v>
      </c>
      <c r="GI17">
        <v>9999</v>
      </c>
      <c r="GJ17">
        <v>469.8</v>
      </c>
      <c r="GK17">
        <v>9999</v>
      </c>
      <c r="GL17">
        <v>1.86859</v>
      </c>
      <c r="GM17">
        <v>1.8731500000000001</v>
      </c>
      <c r="GN17">
        <v>1.87592</v>
      </c>
      <c r="GO17">
        <v>1.8782000000000001</v>
      </c>
      <c r="GP17">
        <v>1.8707199999999999</v>
      </c>
      <c r="GQ17">
        <v>1.8724099999999999</v>
      </c>
      <c r="GR17">
        <v>1.86927</v>
      </c>
      <c r="GS17">
        <v>1.8735299999999999</v>
      </c>
      <c r="GT17" t="s">
        <v>348</v>
      </c>
      <c r="GU17" t="s">
        <v>19</v>
      </c>
      <c r="GV17" t="s">
        <v>19</v>
      </c>
      <c r="GW17" t="s">
        <v>19</v>
      </c>
      <c r="GX17" t="s">
        <v>349</v>
      </c>
      <c r="GY17" t="s">
        <v>350</v>
      </c>
      <c r="GZ17" t="s">
        <v>351</v>
      </c>
      <c r="HA17" t="s">
        <v>351</v>
      </c>
      <c r="HB17" t="s">
        <v>351</v>
      </c>
      <c r="HC17" t="s">
        <v>351</v>
      </c>
      <c r="HD17">
        <v>0</v>
      </c>
      <c r="HE17">
        <v>100</v>
      </c>
      <c r="HF17">
        <v>100</v>
      </c>
      <c r="HG17">
        <v>1.4059999999999999</v>
      </c>
      <c r="HH17">
        <v>0.14299999999999999</v>
      </c>
      <c r="HI17">
        <v>2</v>
      </c>
      <c r="HJ17">
        <v>508.11799999999999</v>
      </c>
      <c r="HK17">
        <v>491.38</v>
      </c>
      <c r="HL17">
        <v>21.863900000000001</v>
      </c>
      <c r="HM17">
        <v>30.972999999999999</v>
      </c>
      <c r="HN17">
        <v>30.001200000000001</v>
      </c>
      <c r="HO17">
        <v>30.958500000000001</v>
      </c>
      <c r="HP17">
        <v>30.976400000000002</v>
      </c>
      <c r="HQ17">
        <v>20.780999999999999</v>
      </c>
      <c r="HR17">
        <v>44.677900000000001</v>
      </c>
      <c r="HS17">
        <v>0</v>
      </c>
      <c r="HT17">
        <v>21.840399999999999</v>
      </c>
      <c r="HU17">
        <v>400</v>
      </c>
      <c r="HV17">
        <v>14.6875</v>
      </c>
      <c r="HW17">
        <v>101.732</v>
      </c>
      <c r="HX17">
        <v>101.664</v>
      </c>
    </row>
    <row r="18" spans="1:232" x14ac:dyDescent="0.25">
      <c r="A18">
        <v>2</v>
      </c>
      <c r="B18">
        <v>1566841166.5</v>
      </c>
      <c r="C18">
        <v>120.5</v>
      </c>
      <c r="D18" t="s">
        <v>352</v>
      </c>
      <c r="E18" t="s">
        <v>353</v>
      </c>
      <c r="G18">
        <v>1566841166.5</v>
      </c>
      <c r="H18">
        <f t="shared" si="0"/>
        <v>4.6195242784250433E-3</v>
      </c>
      <c r="I18">
        <f t="shared" si="1"/>
        <v>31.803963712638925</v>
      </c>
      <c r="J18">
        <f t="shared" si="2"/>
        <v>260.44499999999999</v>
      </c>
      <c r="K18">
        <f t="shared" si="3"/>
        <v>72.312654701293155</v>
      </c>
      <c r="L18">
        <f t="shared" si="4"/>
        <v>7.1872565669793458</v>
      </c>
      <c r="M18">
        <f t="shared" si="5"/>
        <v>25.885995256560001</v>
      </c>
      <c r="N18">
        <f t="shared" si="6"/>
        <v>0.29423863319664306</v>
      </c>
      <c r="O18">
        <f t="shared" si="7"/>
        <v>2.2408913497787482</v>
      </c>
      <c r="P18">
        <f t="shared" si="8"/>
        <v>0.27433696813683622</v>
      </c>
      <c r="Q18">
        <f t="shared" si="9"/>
        <v>0.17313638807449142</v>
      </c>
      <c r="R18">
        <f t="shared" si="10"/>
        <v>321.41747925672257</v>
      </c>
      <c r="S18">
        <f t="shared" si="11"/>
        <v>27.474961688068447</v>
      </c>
      <c r="T18">
        <f t="shared" si="12"/>
        <v>26.977699999999999</v>
      </c>
      <c r="U18">
        <f t="shared" si="13"/>
        <v>3.5744746238074647</v>
      </c>
      <c r="V18">
        <f t="shared" si="14"/>
        <v>55.748596591962531</v>
      </c>
      <c r="W18">
        <f t="shared" si="15"/>
        <v>1.9473261612400001</v>
      </c>
      <c r="X18">
        <f t="shared" si="16"/>
        <v>3.4930496555688237</v>
      </c>
      <c r="Y18">
        <f t="shared" si="17"/>
        <v>1.6271484625674646</v>
      </c>
      <c r="Z18">
        <f t="shared" si="18"/>
        <v>-203.72102067854442</v>
      </c>
      <c r="AA18">
        <f t="shared" si="19"/>
        <v>-47.321643023779814</v>
      </c>
      <c r="AB18">
        <f t="shared" si="20"/>
        <v>-4.5474341008256278</v>
      </c>
      <c r="AC18">
        <f t="shared" si="21"/>
        <v>65.827381453572713</v>
      </c>
      <c r="AD18">
        <v>-4.09389764946528E-2</v>
      </c>
      <c r="AE18">
        <v>4.5957587566566503E-2</v>
      </c>
      <c r="AF18">
        <v>3.4389489781868501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52287.817063431954</v>
      </c>
      <c r="AL18" t="s">
        <v>344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0</v>
      </c>
      <c r="AR18" t="s">
        <v>344</v>
      </c>
      <c r="AS18">
        <v>0</v>
      </c>
      <c r="AT18">
        <v>0</v>
      </c>
      <c r="AU18" t="e">
        <f t="shared" si="27"/>
        <v>#DIV/0!</v>
      </c>
      <c r="AV18">
        <v>0.5</v>
      </c>
      <c r="AW18">
        <f t="shared" si="28"/>
        <v>1681.0794001855477</v>
      </c>
      <c r="AX18">
        <f t="shared" si="29"/>
        <v>31.803963712638925</v>
      </c>
      <c r="AY18" t="e">
        <f t="shared" si="30"/>
        <v>#DIV/0!</v>
      </c>
      <c r="AZ18" t="e">
        <f t="shared" si="31"/>
        <v>#DIV/0!</v>
      </c>
      <c r="BA18">
        <f t="shared" si="32"/>
        <v>1.8918775466006298E-2</v>
      </c>
      <c r="BB18" t="e">
        <f t="shared" si="33"/>
        <v>#DIV/0!</v>
      </c>
      <c r="BC18" t="s">
        <v>344</v>
      </c>
      <c r="BD18">
        <v>0</v>
      </c>
      <c r="BE18">
        <f t="shared" si="34"/>
        <v>0</v>
      </c>
      <c r="BF18" t="e">
        <f t="shared" si="35"/>
        <v>#DIV/0!</v>
      </c>
      <c r="BG18" t="e">
        <f t="shared" si="36"/>
        <v>#DIV/0!</v>
      </c>
      <c r="BH18" t="e">
        <f t="shared" si="37"/>
        <v>#DIV/0!</v>
      </c>
      <c r="BI18" t="e">
        <f t="shared" si="38"/>
        <v>#DIV/0!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f t="shared" si="39"/>
        <v>1999.86</v>
      </c>
      <c r="CC18">
        <f t="shared" si="40"/>
        <v>1681.0794001855477</v>
      </c>
      <c r="CD18">
        <f t="shared" si="41"/>
        <v>0.84059854199071327</v>
      </c>
      <c r="CE18">
        <f t="shared" si="42"/>
        <v>0.19119708398142671</v>
      </c>
      <c r="CF18">
        <v>6</v>
      </c>
      <c r="CG18">
        <v>0.5</v>
      </c>
      <c r="CH18" t="s">
        <v>345</v>
      </c>
      <c r="CI18">
        <v>1566841166.5</v>
      </c>
      <c r="CJ18">
        <v>260.44499999999999</v>
      </c>
      <c r="CK18">
        <v>300.04899999999998</v>
      </c>
      <c r="CL18">
        <v>19.592500000000001</v>
      </c>
      <c r="CM18">
        <v>14.158300000000001</v>
      </c>
      <c r="CN18">
        <v>500.05700000000002</v>
      </c>
      <c r="CO18">
        <v>99.2911</v>
      </c>
      <c r="CP18">
        <v>0.10030799999999999</v>
      </c>
      <c r="CQ18">
        <v>26.585999999999999</v>
      </c>
      <c r="CR18">
        <v>26.977699999999999</v>
      </c>
      <c r="CS18">
        <v>999.9</v>
      </c>
      <c r="CT18">
        <v>0</v>
      </c>
      <c r="CU18">
        <v>0</v>
      </c>
      <c r="CV18">
        <v>9943.1200000000008</v>
      </c>
      <c r="CW18">
        <v>0</v>
      </c>
      <c r="CX18">
        <v>1568.16</v>
      </c>
      <c r="CY18">
        <v>-39.604399999999998</v>
      </c>
      <c r="CZ18">
        <v>265.64999999999998</v>
      </c>
      <c r="DA18">
        <v>304.358</v>
      </c>
      <c r="DB18">
        <v>5.4342199999999998</v>
      </c>
      <c r="DC18">
        <v>259.49</v>
      </c>
      <c r="DD18">
        <v>300.04899999999998</v>
      </c>
      <c r="DE18">
        <v>19.432500000000001</v>
      </c>
      <c r="DF18">
        <v>14.158300000000001</v>
      </c>
      <c r="DG18">
        <v>1.94536</v>
      </c>
      <c r="DH18">
        <v>1.4057900000000001</v>
      </c>
      <c r="DI18">
        <v>17.006499999999999</v>
      </c>
      <c r="DJ18">
        <v>11.9802</v>
      </c>
      <c r="DK18">
        <v>1999.86</v>
      </c>
      <c r="DL18">
        <v>0.97999700000000001</v>
      </c>
      <c r="DM18">
        <v>2.0002700000000002E-2</v>
      </c>
      <c r="DN18">
        <v>0</v>
      </c>
      <c r="DO18">
        <v>830.322</v>
      </c>
      <c r="DP18">
        <v>4.9996900000000002</v>
      </c>
      <c r="DQ18">
        <v>19898.099999999999</v>
      </c>
      <c r="DR18">
        <v>16111.1</v>
      </c>
      <c r="DS18">
        <v>49.061999999999998</v>
      </c>
      <c r="DT18">
        <v>50.436999999999998</v>
      </c>
      <c r="DU18">
        <v>49.625</v>
      </c>
      <c r="DV18">
        <v>49.25</v>
      </c>
      <c r="DW18">
        <v>49.936999999999998</v>
      </c>
      <c r="DX18">
        <v>1954.96</v>
      </c>
      <c r="DY18">
        <v>39.9</v>
      </c>
      <c r="DZ18">
        <v>0</v>
      </c>
      <c r="EA18">
        <v>1566841162.0999999</v>
      </c>
      <c r="EB18">
        <v>830.97423529411799</v>
      </c>
      <c r="EC18">
        <v>-8.5367647170634093</v>
      </c>
      <c r="ED18">
        <v>-488.57843093219299</v>
      </c>
      <c r="EE18">
        <v>19925.094117647099</v>
      </c>
      <c r="EF18">
        <v>10</v>
      </c>
      <c r="EG18">
        <v>1566841113.5</v>
      </c>
      <c r="EH18" t="s">
        <v>354</v>
      </c>
      <c r="EI18">
        <v>38</v>
      </c>
      <c r="EJ18">
        <v>0.95499999999999996</v>
      </c>
      <c r="EK18">
        <v>0.16</v>
      </c>
      <c r="EL18">
        <v>300</v>
      </c>
      <c r="EM18">
        <v>15</v>
      </c>
      <c r="EN18">
        <v>0.05</v>
      </c>
      <c r="EO18">
        <v>0.02</v>
      </c>
      <c r="EP18">
        <v>31.246089503134002</v>
      </c>
      <c r="EQ18">
        <v>3.20924387120521</v>
      </c>
      <c r="ER18">
        <v>0.34037219668646101</v>
      </c>
      <c r="ES18">
        <v>0</v>
      </c>
      <c r="ET18">
        <v>0.28511700927642097</v>
      </c>
      <c r="EU18">
        <v>3.8713601022919299E-2</v>
      </c>
      <c r="EV18">
        <v>4.2055751969700796E-3</v>
      </c>
      <c r="EW18">
        <v>1</v>
      </c>
      <c r="EX18">
        <v>1</v>
      </c>
      <c r="EY18">
        <v>2</v>
      </c>
      <c r="EZ18" t="s">
        <v>347</v>
      </c>
      <c r="FA18">
        <v>2.9473799999999999</v>
      </c>
      <c r="FB18">
        <v>2.72376</v>
      </c>
      <c r="FC18">
        <v>6.82556E-2</v>
      </c>
      <c r="FD18">
        <v>7.8279500000000002E-2</v>
      </c>
      <c r="FE18">
        <v>9.5261100000000001E-2</v>
      </c>
      <c r="FF18">
        <v>7.7234800000000006E-2</v>
      </c>
      <c r="FG18">
        <v>24718</v>
      </c>
      <c r="FH18">
        <v>22350.2</v>
      </c>
      <c r="FI18">
        <v>24457.3</v>
      </c>
      <c r="FJ18">
        <v>23289.7</v>
      </c>
      <c r="FK18">
        <v>30099.1</v>
      </c>
      <c r="FL18">
        <v>29913.9</v>
      </c>
      <c r="FM18">
        <v>34129.599999999999</v>
      </c>
      <c r="FN18">
        <v>33331.699999999997</v>
      </c>
      <c r="FO18">
        <v>1.9648699999999999</v>
      </c>
      <c r="FP18">
        <v>1.9497</v>
      </c>
      <c r="FQ18">
        <v>-4.56348E-3</v>
      </c>
      <c r="FR18">
        <v>0</v>
      </c>
      <c r="FS18">
        <v>27.052299999999999</v>
      </c>
      <c r="FT18">
        <v>999.9</v>
      </c>
      <c r="FU18">
        <v>47.863999999999997</v>
      </c>
      <c r="FV18">
        <v>33.737000000000002</v>
      </c>
      <c r="FW18">
        <v>25.380800000000001</v>
      </c>
      <c r="FX18">
        <v>56.941400000000002</v>
      </c>
      <c r="FY18">
        <v>40.144199999999998</v>
      </c>
      <c r="FZ18">
        <v>1</v>
      </c>
      <c r="GA18">
        <v>0.30835099999999999</v>
      </c>
      <c r="GB18">
        <v>4.4876800000000001</v>
      </c>
      <c r="GC18">
        <v>20.3339</v>
      </c>
      <c r="GD18">
        <v>5.2451400000000001</v>
      </c>
      <c r="GE18">
        <v>12.0219</v>
      </c>
      <c r="GF18">
        <v>4.9577999999999998</v>
      </c>
      <c r="GG18">
        <v>3.30518</v>
      </c>
      <c r="GH18">
        <v>9999</v>
      </c>
      <c r="GI18">
        <v>9999</v>
      </c>
      <c r="GJ18">
        <v>469.8</v>
      </c>
      <c r="GK18">
        <v>9999</v>
      </c>
      <c r="GL18">
        <v>1.86859</v>
      </c>
      <c r="GM18">
        <v>1.87317</v>
      </c>
      <c r="GN18">
        <v>1.8759300000000001</v>
      </c>
      <c r="GO18">
        <v>1.8782000000000001</v>
      </c>
      <c r="GP18">
        <v>1.87073</v>
      </c>
      <c r="GQ18">
        <v>1.8724099999999999</v>
      </c>
      <c r="GR18">
        <v>1.86934</v>
      </c>
      <c r="GS18">
        <v>1.8735599999999999</v>
      </c>
      <c r="GT18" t="s">
        <v>348</v>
      </c>
      <c r="GU18" t="s">
        <v>19</v>
      </c>
      <c r="GV18" t="s">
        <v>19</v>
      </c>
      <c r="GW18" t="s">
        <v>19</v>
      </c>
      <c r="GX18" t="s">
        <v>349</v>
      </c>
      <c r="GY18" t="s">
        <v>350</v>
      </c>
      <c r="GZ18" t="s">
        <v>351</v>
      </c>
      <c r="HA18" t="s">
        <v>351</v>
      </c>
      <c r="HB18" t="s">
        <v>351</v>
      </c>
      <c r="HC18" t="s">
        <v>351</v>
      </c>
      <c r="HD18">
        <v>0</v>
      </c>
      <c r="HE18">
        <v>100</v>
      </c>
      <c r="HF18">
        <v>100</v>
      </c>
      <c r="HG18">
        <v>0.95499999999999996</v>
      </c>
      <c r="HH18">
        <v>0.16</v>
      </c>
      <c r="HI18">
        <v>2</v>
      </c>
      <c r="HJ18">
        <v>508.233</v>
      </c>
      <c r="HK18">
        <v>490.37</v>
      </c>
      <c r="HL18">
        <v>21.5442</v>
      </c>
      <c r="HM18">
        <v>31.2102</v>
      </c>
      <c r="HN18">
        <v>30.000399999999999</v>
      </c>
      <c r="HO18">
        <v>31.168600000000001</v>
      </c>
      <c r="HP18">
        <v>31.1858</v>
      </c>
      <c r="HQ18">
        <v>16.5381</v>
      </c>
      <c r="HR18">
        <v>46.301400000000001</v>
      </c>
      <c r="HS18">
        <v>0</v>
      </c>
      <c r="HT18">
        <v>21.560300000000002</v>
      </c>
      <c r="HU18">
        <v>300</v>
      </c>
      <c r="HV18">
        <v>14.0756</v>
      </c>
      <c r="HW18">
        <v>101.68899999999999</v>
      </c>
      <c r="HX18">
        <v>101.629</v>
      </c>
    </row>
    <row r="19" spans="1:232" x14ac:dyDescent="0.25">
      <c r="A19">
        <v>3</v>
      </c>
      <c r="B19">
        <v>1566841287</v>
      </c>
      <c r="C19">
        <v>241</v>
      </c>
      <c r="D19" t="s">
        <v>355</v>
      </c>
      <c r="E19" t="s">
        <v>356</v>
      </c>
      <c r="G19">
        <v>1566841287</v>
      </c>
      <c r="H19">
        <f t="shared" si="0"/>
        <v>5.4846399933572128E-3</v>
      </c>
      <c r="I19">
        <f t="shared" si="1"/>
        <v>25.124414601294404</v>
      </c>
      <c r="J19">
        <f t="shared" si="2"/>
        <v>168.76900000000001</v>
      </c>
      <c r="K19">
        <f t="shared" si="3"/>
        <v>44.666258379726905</v>
      </c>
      <c r="L19">
        <f t="shared" si="4"/>
        <v>4.4389955585365417</v>
      </c>
      <c r="M19">
        <f t="shared" si="5"/>
        <v>16.772500509214002</v>
      </c>
      <c r="N19">
        <f t="shared" si="6"/>
        <v>0.35614522118346231</v>
      </c>
      <c r="O19">
        <f t="shared" si="7"/>
        <v>2.2623398630992235</v>
      </c>
      <c r="P19">
        <f t="shared" si="8"/>
        <v>0.32767499867196004</v>
      </c>
      <c r="Q19">
        <f t="shared" si="9"/>
        <v>0.20716482200700648</v>
      </c>
      <c r="R19">
        <f t="shared" si="10"/>
        <v>321.43766544535964</v>
      </c>
      <c r="S19">
        <f t="shared" si="11"/>
        <v>27.248717138912287</v>
      </c>
      <c r="T19">
        <f t="shared" si="12"/>
        <v>26.8811</v>
      </c>
      <c r="U19">
        <f t="shared" si="13"/>
        <v>3.5542414286544388</v>
      </c>
      <c r="V19">
        <f t="shared" si="14"/>
        <v>55.22729888229432</v>
      </c>
      <c r="W19">
        <f t="shared" si="15"/>
        <v>1.9367448401279999</v>
      </c>
      <c r="X19">
        <f t="shared" si="16"/>
        <v>3.5068614241948985</v>
      </c>
      <c r="Y19">
        <f t="shared" si="17"/>
        <v>1.617496588526439</v>
      </c>
      <c r="Z19">
        <f t="shared" si="18"/>
        <v>-241.87262370705309</v>
      </c>
      <c r="AA19">
        <f t="shared" si="19"/>
        <v>-27.820733534134519</v>
      </c>
      <c r="AB19">
        <f t="shared" si="20"/>
        <v>-2.6477299101917091</v>
      </c>
      <c r="AC19">
        <f t="shared" si="21"/>
        <v>49.096578293980343</v>
      </c>
      <c r="AD19">
        <v>-4.15167820416373E-2</v>
      </c>
      <c r="AE19">
        <v>4.6606224911602698E-2</v>
      </c>
      <c r="AF19">
        <v>3.4773066671285502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52983.136840960491</v>
      </c>
      <c r="AL19" t="s">
        <v>344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0</v>
      </c>
      <c r="AR19" t="s">
        <v>344</v>
      </c>
      <c r="AS19">
        <v>0</v>
      </c>
      <c r="AT19">
        <v>0</v>
      </c>
      <c r="AU19" t="e">
        <f t="shared" si="27"/>
        <v>#DIV/0!</v>
      </c>
      <c r="AV19">
        <v>0.5</v>
      </c>
      <c r="AW19">
        <f t="shared" si="28"/>
        <v>1681.1883001854892</v>
      </c>
      <c r="AX19">
        <f t="shared" si="29"/>
        <v>25.124414601294404</v>
      </c>
      <c r="AY19" t="e">
        <f t="shared" si="30"/>
        <v>#DIV/0!</v>
      </c>
      <c r="AZ19" t="e">
        <f t="shared" si="31"/>
        <v>#DIV/0!</v>
      </c>
      <c r="BA19">
        <f t="shared" si="32"/>
        <v>1.4944438168242292E-2</v>
      </c>
      <c r="BB19" t="e">
        <f t="shared" si="33"/>
        <v>#DIV/0!</v>
      </c>
      <c r="BC19" t="s">
        <v>344</v>
      </c>
      <c r="BD19">
        <v>0</v>
      </c>
      <c r="BE19">
        <f t="shared" si="34"/>
        <v>0</v>
      </c>
      <c r="BF19" t="e">
        <f t="shared" si="35"/>
        <v>#DIV/0!</v>
      </c>
      <c r="BG19" t="e">
        <f t="shared" si="36"/>
        <v>#DIV/0!</v>
      </c>
      <c r="BH19" t="e">
        <f t="shared" si="37"/>
        <v>#DIV/0!</v>
      </c>
      <c r="BI19" t="e">
        <f t="shared" si="38"/>
        <v>#DIV/0!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f t="shared" si="39"/>
        <v>1999.99</v>
      </c>
      <c r="CC19">
        <f t="shared" si="40"/>
        <v>1681.1883001854892</v>
      </c>
      <c r="CD19">
        <f t="shared" si="41"/>
        <v>0.84059835308451003</v>
      </c>
      <c r="CE19">
        <f t="shared" si="42"/>
        <v>0.19119670616902029</v>
      </c>
      <c r="CF19">
        <v>6</v>
      </c>
      <c r="CG19">
        <v>0.5</v>
      </c>
      <c r="CH19" t="s">
        <v>345</v>
      </c>
      <c r="CI19">
        <v>1566841287</v>
      </c>
      <c r="CJ19">
        <v>168.76900000000001</v>
      </c>
      <c r="CK19">
        <v>200.03</v>
      </c>
      <c r="CL19">
        <v>19.488</v>
      </c>
      <c r="CM19">
        <v>13.0345</v>
      </c>
      <c r="CN19">
        <v>499.98500000000001</v>
      </c>
      <c r="CO19">
        <v>99.281800000000004</v>
      </c>
      <c r="CP19">
        <v>9.9606E-2</v>
      </c>
      <c r="CQ19">
        <v>26.652999999999999</v>
      </c>
      <c r="CR19">
        <v>26.8811</v>
      </c>
      <c r="CS19">
        <v>999.9</v>
      </c>
      <c r="CT19">
        <v>0</v>
      </c>
      <c r="CU19">
        <v>0</v>
      </c>
      <c r="CV19">
        <v>10084.4</v>
      </c>
      <c r="CW19">
        <v>0</v>
      </c>
      <c r="CX19">
        <v>1336.3</v>
      </c>
      <c r="CY19">
        <v>-31.027000000000001</v>
      </c>
      <c r="CZ19">
        <v>172.37</v>
      </c>
      <c r="DA19">
        <v>202.67099999999999</v>
      </c>
      <c r="DB19">
        <v>6.4995200000000004</v>
      </c>
      <c r="DC19">
        <v>168.048</v>
      </c>
      <c r="DD19">
        <v>200.03</v>
      </c>
      <c r="DE19">
        <v>19.373999999999999</v>
      </c>
      <c r="DF19">
        <v>13.0345</v>
      </c>
      <c r="DG19">
        <v>1.93937</v>
      </c>
      <c r="DH19">
        <v>1.29409</v>
      </c>
      <c r="DI19">
        <v>16.957799999999999</v>
      </c>
      <c r="DJ19">
        <v>10.7303</v>
      </c>
      <c r="DK19">
        <v>1999.99</v>
      </c>
      <c r="DL19">
        <v>0.98000299999999996</v>
      </c>
      <c r="DM19">
        <v>1.9996799999999999E-2</v>
      </c>
      <c r="DN19">
        <v>0</v>
      </c>
      <c r="DO19">
        <v>807.26300000000003</v>
      </c>
      <c r="DP19">
        <v>4.9996900000000002</v>
      </c>
      <c r="DQ19">
        <v>18748.7</v>
      </c>
      <c r="DR19">
        <v>16112.2</v>
      </c>
      <c r="DS19">
        <v>49.375</v>
      </c>
      <c r="DT19">
        <v>50.811999999999998</v>
      </c>
      <c r="DU19">
        <v>50</v>
      </c>
      <c r="DV19">
        <v>49.625</v>
      </c>
      <c r="DW19">
        <v>50.25</v>
      </c>
      <c r="DX19">
        <v>1955.1</v>
      </c>
      <c r="DY19">
        <v>39.89</v>
      </c>
      <c r="DZ19">
        <v>0</v>
      </c>
      <c r="EA19">
        <v>1566841282.7</v>
      </c>
      <c r="EB19">
        <v>808.01094117647096</v>
      </c>
      <c r="EC19">
        <v>-10.622303895702</v>
      </c>
      <c r="ED19">
        <v>1242.25489897036</v>
      </c>
      <c r="EE19">
        <v>18663.282352941202</v>
      </c>
      <c r="EF19">
        <v>10</v>
      </c>
      <c r="EG19">
        <v>1566841321.5</v>
      </c>
      <c r="EH19" t="s">
        <v>357</v>
      </c>
      <c r="EI19">
        <v>39</v>
      </c>
      <c r="EJ19">
        <v>0.72099999999999997</v>
      </c>
      <c r="EK19">
        <v>0.114</v>
      </c>
      <c r="EL19">
        <v>200</v>
      </c>
      <c r="EM19">
        <v>13</v>
      </c>
      <c r="EN19">
        <v>0.03</v>
      </c>
      <c r="EO19">
        <v>0.01</v>
      </c>
      <c r="EP19">
        <v>24.6458822037742</v>
      </c>
      <c r="EQ19">
        <v>1.5232236030962101</v>
      </c>
      <c r="ER19">
        <v>0.161961197398476</v>
      </c>
      <c r="ES19">
        <v>0</v>
      </c>
      <c r="ET19">
        <v>0.355706039533153</v>
      </c>
      <c r="EU19">
        <v>2.7701991056822299E-2</v>
      </c>
      <c r="EV19">
        <v>3.0520373062335199E-3</v>
      </c>
      <c r="EW19">
        <v>1</v>
      </c>
      <c r="EX19">
        <v>1</v>
      </c>
      <c r="EY19">
        <v>2</v>
      </c>
      <c r="EZ19" t="s">
        <v>347</v>
      </c>
      <c r="FA19">
        <v>2.94692</v>
      </c>
      <c r="FB19">
        <v>2.7242700000000002</v>
      </c>
      <c r="FC19">
        <v>4.6507600000000003E-2</v>
      </c>
      <c r="FD19">
        <v>5.5341500000000002E-2</v>
      </c>
      <c r="FE19">
        <v>9.4990699999999997E-2</v>
      </c>
      <c r="FF19">
        <v>7.2600200000000004E-2</v>
      </c>
      <c r="FG19">
        <v>25281.200000000001</v>
      </c>
      <c r="FH19">
        <v>22896.6</v>
      </c>
      <c r="FI19">
        <v>24445</v>
      </c>
      <c r="FJ19">
        <v>23280.5</v>
      </c>
      <c r="FK19">
        <v>30093.7</v>
      </c>
      <c r="FL19">
        <v>30052</v>
      </c>
      <c r="FM19">
        <v>34113.1</v>
      </c>
      <c r="FN19">
        <v>33318</v>
      </c>
      <c r="FO19">
        <v>1.96295</v>
      </c>
      <c r="FP19">
        <v>1.9431499999999999</v>
      </c>
      <c r="FQ19">
        <v>-1.36718E-2</v>
      </c>
      <c r="FR19">
        <v>0</v>
      </c>
      <c r="FS19">
        <v>27.104700000000001</v>
      </c>
      <c r="FT19">
        <v>999.9</v>
      </c>
      <c r="FU19">
        <v>47.826999999999998</v>
      </c>
      <c r="FV19">
        <v>33.847999999999999</v>
      </c>
      <c r="FW19">
        <v>25.52</v>
      </c>
      <c r="FX19">
        <v>55.671399999999998</v>
      </c>
      <c r="FY19">
        <v>40.108199999999997</v>
      </c>
      <c r="FZ19">
        <v>1</v>
      </c>
      <c r="GA19">
        <v>0.32220500000000002</v>
      </c>
      <c r="GB19">
        <v>3.2570999999999999</v>
      </c>
      <c r="GC19">
        <v>20.3627</v>
      </c>
      <c r="GD19">
        <v>5.2426000000000004</v>
      </c>
      <c r="GE19">
        <v>12.0219</v>
      </c>
      <c r="GF19">
        <v>4.9577999999999998</v>
      </c>
      <c r="GG19">
        <v>3.3051499999999998</v>
      </c>
      <c r="GH19">
        <v>9999</v>
      </c>
      <c r="GI19">
        <v>9999</v>
      </c>
      <c r="GJ19">
        <v>469.8</v>
      </c>
      <c r="GK19">
        <v>9999</v>
      </c>
      <c r="GL19">
        <v>1.86859</v>
      </c>
      <c r="GM19">
        <v>1.87317</v>
      </c>
      <c r="GN19">
        <v>1.87595</v>
      </c>
      <c r="GO19">
        <v>1.8782300000000001</v>
      </c>
      <c r="GP19">
        <v>1.87073</v>
      </c>
      <c r="GQ19">
        <v>1.87243</v>
      </c>
      <c r="GR19">
        <v>1.8693500000000001</v>
      </c>
      <c r="GS19">
        <v>1.8735999999999999</v>
      </c>
      <c r="GT19" t="s">
        <v>348</v>
      </c>
      <c r="GU19" t="s">
        <v>19</v>
      </c>
      <c r="GV19" t="s">
        <v>19</v>
      </c>
      <c r="GW19" t="s">
        <v>19</v>
      </c>
      <c r="GX19" t="s">
        <v>349</v>
      </c>
      <c r="GY19" t="s">
        <v>350</v>
      </c>
      <c r="GZ19" t="s">
        <v>351</v>
      </c>
      <c r="HA19" t="s">
        <v>351</v>
      </c>
      <c r="HB19" t="s">
        <v>351</v>
      </c>
      <c r="HC19" t="s">
        <v>351</v>
      </c>
      <c r="HD19">
        <v>0</v>
      </c>
      <c r="HE19">
        <v>100</v>
      </c>
      <c r="HF19">
        <v>100</v>
      </c>
      <c r="HG19">
        <v>0.72099999999999997</v>
      </c>
      <c r="HH19">
        <v>0.114</v>
      </c>
      <c r="HI19">
        <v>2</v>
      </c>
      <c r="HJ19">
        <v>508.90899999999999</v>
      </c>
      <c r="HK19">
        <v>487.97500000000002</v>
      </c>
      <c r="HL19">
        <v>22.398499999999999</v>
      </c>
      <c r="HM19">
        <v>31.4634</v>
      </c>
      <c r="HN19">
        <v>30.0002</v>
      </c>
      <c r="HO19">
        <v>31.4102</v>
      </c>
      <c r="HP19">
        <v>31.426100000000002</v>
      </c>
      <c r="HQ19">
        <v>12.111800000000001</v>
      </c>
      <c r="HR19">
        <v>51.733400000000003</v>
      </c>
      <c r="HS19">
        <v>0</v>
      </c>
      <c r="HT19">
        <v>22.491700000000002</v>
      </c>
      <c r="HU19">
        <v>200</v>
      </c>
      <c r="HV19">
        <v>12.9185</v>
      </c>
      <c r="HW19">
        <v>101.639</v>
      </c>
      <c r="HX19">
        <v>101.58799999999999</v>
      </c>
    </row>
    <row r="20" spans="1:232" x14ac:dyDescent="0.25">
      <c r="A20">
        <v>4</v>
      </c>
      <c r="B20">
        <v>1566841442.5</v>
      </c>
      <c r="C20">
        <v>396.5</v>
      </c>
      <c r="D20" t="s">
        <v>358</v>
      </c>
      <c r="E20" t="s">
        <v>359</v>
      </c>
      <c r="G20">
        <v>1566841442.5</v>
      </c>
      <c r="H20">
        <f t="shared" si="0"/>
        <v>6.5263553684140061E-3</v>
      </c>
      <c r="I20">
        <f t="shared" si="1"/>
        <v>14.759937940542549</v>
      </c>
      <c r="J20">
        <f t="shared" si="2"/>
        <v>81.651200000000003</v>
      </c>
      <c r="K20">
        <f t="shared" si="3"/>
        <v>22.679468554687858</v>
      </c>
      <c r="L20">
        <f t="shared" si="4"/>
        <v>2.2538561742300578</v>
      </c>
      <c r="M20">
        <f t="shared" si="5"/>
        <v>8.1143903707238412</v>
      </c>
      <c r="N20">
        <f t="shared" si="6"/>
        <v>0.44823209823992671</v>
      </c>
      <c r="O20">
        <f t="shared" si="7"/>
        <v>2.2510429791339064</v>
      </c>
      <c r="P20">
        <f t="shared" si="8"/>
        <v>0.40391316709771002</v>
      </c>
      <c r="Q20">
        <f t="shared" si="9"/>
        <v>0.25606145656333762</v>
      </c>
      <c r="R20">
        <f t="shared" si="10"/>
        <v>321.45362537374064</v>
      </c>
      <c r="S20">
        <f t="shared" si="11"/>
        <v>27.261053897980066</v>
      </c>
      <c r="T20">
        <f t="shared" si="12"/>
        <v>26.928599999999999</v>
      </c>
      <c r="U20">
        <f t="shared" si="13"/>
        <v>3.5641779342278652</v>
      </c>
      <c r="V20">
        <f t="shared" si="14"/>
        <v>55.947830381987842</v>
      </c>
      <c r="W20">
        <f t="shared" si="15"/>
        <v>2.0034150292900801</v>
      </c>
      <c r="X20">
        <f t="shared" si="16"/>
        <v>3.580862770927165</v>
      </c>
      <c r="Y20">
        <f t="shared" si="17"/>
        <v>1.5607629049377851</v>
      </c>
      <c r="Z20">
        <f t="shared" si="18"/>
        <v>-287.81227174705765</v>
      </c>
      <c r="AA20">
        <f t="shared" si="19"/>
        <v>9.6479792127397754</v>
      </c>
      <c r="AB20">
        <f t="shared" si="20"/>
        <v>0.92467707418614298</v>
      </c>
      <c r="AC20">
        <f t="shared" si="21"/>
        <v>44.214009913608912</v>
      </c>
      <c r="AD20">
        <v>-4.1211831712106801E-2</v>
      </c>
      <c r="AE20">
        <v>4.6263891451588601E-2</v>
      </c>
      <c r="AF20">
        <v>3.4570855720602198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52547.924174052401</v>
      </c>
      <c r="AL20" t="s">
        <v>344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0</v>
      </c>
      <c r="AR20" t="s">
        <v>344</v>
      </c>
      <c r="AS20">
        <v>0</v>
      </c>
      <c r="AT20">
        <v>0</v>
      </c>
      <c r="AU20" t="e">
        <f t="shared" si="27"/>
        <v>#DIV/0!</v>
      </c>
      <c r="AV20">
        <v>0.5</v>
      </c>
      <c r="AW20">
        <f t="shared" si="28"/>
        <v>1681.2723001854802</v>
      </c>
      <c r="AX20">
        <f t="shared" si="29"/>
        <v>14.759937940542549</v>
      </c>
      <c r="AY20" t="e">
        <f t="shared" si="30"/>
        <v>#DIV/0!</v>
      </c>
      <c r="AZ20" t="e">
        <f t="shared" si="31"/>
        <v>#DIV/0!</v>
      </c>
      <c r="BA20">
        <f t="shared" si="32"/>
        <v>8.7790287979610526E-3</v>
      </c>
      <c r="BB20" t="e">
        <f t="shared" si="33"/>
        <v>#DIV/0!</v>
      </c>
      <c r="BC20" t="s">
        <v>344</v>
      </c>
      <c r="BD20">
        <v>0</v>
      </c>
      <c r="BE20">
        <f t="shared" si="34"/>
        <v>0</v>
      </c>
      <c r="BF20" t="e">
        <f t="shared" si="35"/>
        <v>#DIV/0!</v>
      </c>
      <c r="BG20" t="e">
        <f t="shared" si="36"/>
        <v>#DIV/0!</v>
      </c>
      <c r="BH20" t="e">
        <f t="shared" si="37"/>
        <v>#DIV/0!</v>
      </c>
      <c r="BI20" t="e">
        <f t="shared" si="38"/>
        <v>#DIV/0!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f t="shared" si="39"/>
        <v>2000.09</v>
      </c>
      <c r="CC20">
        <f t="shared" si="40"/>
        <v>1681.2723001854802</v>
      </c>
      <c r="CD20">
        <f t="shared" si="41"/>
        <v>0.84059832316819749</v>
      </c>
      <c r="CE20">
        <f t="shared" si="42"/>
        <v>0.19119664633639505</v>
      </c>
      <c r="CF20">
        <v>6</v>
      </c>
      <c r="CG20">
        <v>0.5</v>
      </c>
      <c r="CH20" t="s">
        <v>345</v>
      </c>
      <c r="CI20">
        <v>1566841442.5</v>
      </c>
      <c r="CJ20">
        <v>81.651200000000003</v>
      </c>
      <c r="CK20">
        <v>100.002</v>
      </c>
      <c r="CL20">
        <v>20.159400000000002</v>
      </c>
      <c r="CM20">
        <v>12.485900000000001</v>
      </c>
      <c r="CN20">
        <v>500.01600000000002</v>
      </c>
      <c r="CO20">
        <v>99.2791</v>
      </c>
      <c r="CP20">
        <v>9.9603200000000003E-2</v>
      </c>
      <c r="CQ20">
        <v>27.008099999999999</v>
      </c>
      <c r="CR20">
        <v>26.928599999999999</v>
      </c>
      <c r="CS20">
        <v>999.9</v>
      </c>
      <c r="CT20">
        <v>0</v>
      </c>
      <c r="CU20">
        <v>0</v>
      </c>
      <c r="CV20">
        <v>10010.6</v>
      </c>
      <c r="CW20">
        <v>0</v>
      </c>
      <c r="CX20">
        <v>2155.81</v>
      </c>
      <c r="CY20">
        <v>-18.3506</v>
      </c>
      <c r="CZ20">
        <v>83.331100000000006</v>
      </c>
      <c r="DA20">
        <v>101.26600000000001</v>
      </c>
      <c r="DB20">
        <v>7.6735199999999999</v>
      </c>
      <c r="DC20">
        <v>81.1952</v>
      </c>
      <c r="DD20">
        <v>100.002</v>
      </c>
      <c r="DE20">
        <v>20.043399999999998</v>
      </c>
      <c r="DF20">
        <v>12.485900000000001</v>
      </c>
      <c r="DG20">
        <v>2.0014099999999999</v>
      </c>
      <c r="DH20">
        <v>1.23959</v>
      </c>
      <c r="DI20">
        <v>17.455500000000001</v>
      </c>
      <c r="DJ20">
        <v>10.085699999999999</v>
      </c>
      <c r="DK20">
        <v>2000.09</v>
      </c>
      <c r="DL20">
        <v>0.98000600000000004</v>
      </c>
      <c r="DM20">
        <v>1.9993899999999998E-2</v>
      </c>
      <c r="DN20">
        <v>0</v>
      </c>
      <c r="DO20">
        <v>808.71400000000006</v>
      </c>
      <c r="DP20">
        <v>4.9996900000000002</v>
      </c>
      <c r="DQ20">
        <v>19791.099999999999</v>
      </c>
      <c r="DR20">
        <v>16113</v>
      </c>
      <c r="DS20">
        <v>49.625</v>
      </c>
      <c r="DT20">
        <v>50.936999999999998</v>
      </c>
      <c r="DU20">
        <v>50.25</v>
      </c>
      <c r="DV20">
        <v>49.875</v>
      </c>
      <c r="DW20">
        <v>50.5</v>
      </c>
      <c r="DX20">
        <v>1955.2</v>
      </c>
      <c r="DY20">
        <v>39.89</v>
      </c>
      <c r="DZ20">
        <v>0</v>
      </c>
      <c r="EA20">
        <v>1566841438.0999999</v>
      </c>
      <c r="EB20">
        <v>809.815823529412</v>
      </c>
      <c r="EC20">
        <v>-10.4171568827475</v>
      </c>
      <c r="ED20">
        <v>793.79902536572001</v>
      </c>
      <c r="EE20">
        <v>19777.9588235294</v>
      </c>
      <c r="EF20">
        <v>10</v>
      </c>
      <c r="EG20">
        <v>1566841405.5</v>
      </c>
      <c r="EH20" t="s">
        <v>360</v>
      </c>
      <c r="EI20">
        <v>40</v>
      </c>
      <c r="EJ20">
        <v>0.45600000000000002</v>
      </c>
      <c r="EK20">
        <v>0.11600000000000001</v>
      </c>
      <c r="EL20">
        <v>100</v>
      </c>
      <c r="EM20">
        <v>13</v>
      </c>
      <c r="EN20">
        <v>0.04</v>
      </c>
      <c r="EO20">
        <v>0.01</v>
      </c>
      <c r="EP20">
        <v>14.562631829157199</v>
      </c>
      <c r="EQ20">
        <v>1.01754757071929</v>
      </c>
      <c r="ER20">
        <v>0.112861493663742</v>
      </c>
      <c r="ES20">
        <v>0</v>
      </c>
      <c r="ET20">
        <v>0.44234114355356002</v>
      </c>
      <c r="EU20">
        <v>4.7009275442352602E-2</v>
      </c>
      <c r="EV20">
        <v>5.9348348720366702E-3</v>
      </c>
      <c r="EW20">
        <v>1</v>
      </c>
      <c r="EX20">
        <v>1</v>
      </c>
      <c r="EY20">
        <v>2</v>
      </c>
      <c r="EZ20" t="s">
        <v>347</v>
      </c>
      <c r="FA20">
        <v>2.9468399999999999</v>
      </c>
      <c r="FB20">
        <v>2.72363</v>
      </c>
      <c r="FC20">
        <v>2.3334899999999999E-2</v>
      </c>
      <c r="FD20">
        <v>2.9094800000000001E-2</v>
      </c>
      <c r="FE20">
        <v>9.72967E-2</v>
      </c>
      <c r="FF20">
        <v>7.0274900000000001E-2</v>
      </c>
      <c r="FG20">
        <v>25886.2</v>
      </c>
      <c r="FH20">
        <v>23526.400000000001</v>
      </c>
      <c r="FI20">
        <v>24437</v>
      </c>
      <c r="FJ20">
        <v>23275</v>
      </c>
      <c r="FK20">
        <v>30007</v>
      </c>
      <c r="FL20">
        <v>30119.5</v>
      </c>
      <c r="FM20">
        <v>34102.1</v>
      </c>
      <c r="FN20">
        <v>33309.4</v>
      </c>
      <c r="FO20">
        <v>1.9616</v>
      </c>
      <c r="FP20">
        <v>1.9394800000000001</v>
      </c>
      <c r="FQ20">
        <v>4.3585899999999999E-3</v>
      </c>
      <c r="FR20">
        <v>0</v>
      </c>
      <c r="FS20">
        <v>26.857299999999999</v>
      </c>
      <c r="FT20">
        <v>999.9</v>
      </c>
      <c r="FU20">
        <v>47.594999999999999</v>
      </c>
      <c r="FV20">
        <v>33.939</v>
      </c>
      <c r="FW20">
        <v>25.5273</v>
      </c>
      <c r="FX20">
        <v>56.1614</v>
      </c>
      <c r="FY20">
        <v>40.040100000000002</v>
      </c>
      <c r="FZ20">
        <v>1</v>
      </c>
      <c r="GA20">
        <v>0.33466200000000002</v>
      </c>
      <c r="GB20">
        <v>3.2534399999999999</v>
      </c>
      <c r="GC20">
        <v>20.362400000000001</v>
      </c>
      <c r="GD20">
        <v>5.2441000000000004</v>
      </c>
      <c r="GE20">
        <v>12.0219</v>
      </c>
      <c r="GF20">
        <v>4.9577999999999998</v>
      </c>
      <c r="GG20">
        <v>3.3050299999999999</v>
      </c>
      <c r="GH20">
        <v>9999</v>
      </c>
      <c r="GI20">
        <v>9999</v>
      </c>
      <c r="GJ20">
        <v>469.9</v>
      </c>
      <c r="GK20">
        <v>9999</v>
      </c>
      <c r="GL20">
        <v>1.86859</v>
      </c>
      <c r="GM20">
        <v>1.87317</v>
      </c>
      <c r="GN20">
        <v>1.8759300000000001</v>
      </c>
      <c r="GO20">
        <v>1.8782300000000001</v>
      </c>
      <c r="GP20">
        <v>1.87073</v>
      </c>
      <c r="GQ20">
        <v>1.87242</v>
      </c>
      <c r="GR20">
        <v>1.8693299999999999</v>
      </c>
      <c r="GS20">
        <v>1.87361</v>
      </c>
      <c r="GT20" t="s">
        <v>348</v>
      </c>
      <c r="GU20" t="s">
        <v>19</v>
      </c>
      <c r="GV20" t="s">
        <v>19</v>
      </c>
      <c r="GW20" t="s">
        <v>19</v>
      </c>
      <c r="GX20" t="s">
        <v>349</v>
      </c>
      <c r="GY20" t="s">
        <v>350</v>
      </c>
      <c r="GZ20" t="s">
        <v>351</v>
      </c>
      <c r="HA20" t="s">
        <v>351</v>
      </c>
      <c r="HB20" t="s">
        <v>351</v>
      </c>
      <c r="HC20" t="s">
        <v>351</v>
      </c>
      <c r="HD20">
        <v>0</v>
      </c>
      <c r="HE20">
        <v>100</v>
      </c>
      <c r="HF20">
        <v>100</v>
      </c>
      <c r="HG20">
        <v>0.45600000000000002</v>
      </c>
      <c r="HH20">
        <v>0.11600000000000001</v>
      </c>
      <c r="HI20">
        <v>2</v>
      </c>
      <c r="HJ20">
        <v>509.59100000000001</v>
      </c>
      <c r="HK20">
        <v>487.08</v>
      </c>
      <c r="HL20">
        <v>22.728100000000001</v>
      </c>
      <c r="HM20">
        <v>31.6127</v>
      </c>
      <c r="HN20">
        <v>29.9998</v>
      </c>
      <c r="HO20">
        <v>31.606400000000001</v>
      </c>
      <c r="HP20">
        <v>31.6172</v>
      </c>
      <c r="HQ20">
        <v>7.55755</v>
      </c>
      <c r="HR20">
        <v>53.310600000000001</v>
      </c>
      <c r="HS20">
        <v>0</v>
      </c>
      <c r="HT20">
        <v>22.7865</v>
      </c>
      <c r="HU20">
        <v>100</v>
      </c>
      <c r="HV20">
        <v>12.374000000000001</v>
      </c>
      <c r="HW20">
        <v>101.60599999999999</v>
      </c>
      <c r="HX20">
        <v>101.563</v>
      </c>
    </row>
    <row r="21" spans="1:232" x14ac:dyDescent="0.25">
      <c r="A21">
        <v>5</v>
      </c>
      <c r="B21">
        <v>1566841510</v>
      </c>
      <c r="C21">
        <v>464</v>
      </c>
      <c r="D21" t="s">
        <v>361</v>
      </c>
      <c r="E21" t="s">
        <v>362</v>
      </c>
      <c r="G21">
        <v>1566841510</v>
      </c>
      <c r="H21">
        <f t="shared" si="0"/>
        <v>7.2007812344523359E-3</v>
      </c>
      <c r="I21">
        <f t="shared" si="1"/>
        <v>0.50334832422217612</v>
      </c>
      <c r="J21">
        <f t="shared" si="2"/>
        <v>3.2353000000000001</v>
      </c>
      <c r="K21">
        <f t="shared" si="3"/>
        <v>1.3738474495239876</v>
      </c>
      <c r="L21">
        <f t="shared" si="4"/>
        <v>0.13653098943645128</v>
      </c>
      <c r="M21">
        <f t="shared" si="5"/>
        <v>0.32151947457980001</v>
      </c>
      <c r="N21">
        <f t="shared" si="6"/>
        <v>0.49335928195492712</v>
      </c>
      <c r="O21">
        <f t="shared" si="7"/>
        <v>2.2407912850333309</v>
      </c>
      <c r="P21">
        <f t="shared" si="8"/>
        <v>0.44001711623813222</v>
      </c>
      <c r="Q21">
        <f t="shared" si="9"/>
        <v>0.27932114375942269</v>
      </c>
      <c r="R21">
        <f t="shared" si="10"/>
        <v>321.44724140238736</v>
      </c>
      <c r="S21">
        <f t="shared" si="11"/>
        <v>27.179588885222287</v>
      </c>
      <c r="T21">
        <f t="shared" si="12"/>
        <v>27.018699999999999</v>
      </c>
      <c r="U21">
        <f t="shared" si="13"/>
        <v>3.5830925590425351</v>
      </c>
      <c r="V21">
        <f t="shared" si="14"/>
        <v>55.457440494824397</v>
      </c>
      <c r="W21">
        <f t="shared" si="15"/>
        <v>2.0024880427566001</v>
      </c>
      <c r="X21">
        <f t="shared" si="16"/>
        <v>3.6108555044899404</v>
      </c>
      <c r="Y21">
        <f t="shared" si="17"/>
        <v>1.580604516285935</v>
      </c>
      <c r="Z21">
        <f t="shared" si="18"/>
        <v>-317.55445243934798</v>
      </c>
      <c r="AA21">
        <f t="shared" si="19"/>
        <v>15.885928478271596</v>
      </c>
      <c r="AB21">
        <f t="shared" si="20"/>
        <v>1.5312739666060691</v>
      </c>
      <c r="AC21">
        <f t="shared" si="21"/>
        <v>21.309991407917053</v>
      </c>
      <c r="AD21">
        <v>-4.0936292468027997E-2</v>
      </c>
      <c r="AE21">
        <v>4.5954574511546498E-2</v>
      </c>
      <c r="AF21">
        <v>3.4387703668130598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52185.978062574759</v>
      </c>
      <c r="AL21" t="s">
        <v>344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0</v>
      </c>
      <c r="AR21" t="s">
        <v>344</v>
      </c>
      <c r="AS21">
        <v>0</v>
      </c>
      <c r="AT21">
        <v>0</v>
      </c>
      <c r="AU21" t="e">
        <f t="shared" si="27"/>
        <v>#DIV/0!</v>
      </c>
      <c r="AV21">
        <v>0.5</v>
      </c>
      <c r="AW21">
        <f t="shared" si="28"/>
        <v>1681.2387001854836</v>
      </c>
      <c r="AX21">
        <f t="shared" si="29"/>
        <v>0.50334832422217612</v>
      </c>
      <c r="AY21" t="e">
        <f t="shared" si="30"/>
        <v>#DIV/0!</v>
      </c>
      <c r="AZ21" t="e">
        <f t="shared" si="31"/>
        <v>#DIV/0!</v>
      </c>
      <c r="BA21">
        <f t="shared" si="32"/>
        <v>2.9939135006031204E-4</v>
      </c>
      <c r="BB21" t="e">
        <f t="shared" si="33"/>
        <v>#DIV/0!</v>
      </c>
      <c r="BC21" t="s">
        <v>344</v>
      </c>
      <c r="BD21">
        <v>0</v>
      </c>
      <c r="BE21">
        <f t="shared" si="34"/>
        <v>0</v>
      </c>
      <c r="BF21" t="e">
        <f t="shared" si="35"/>
        <v>#DIV/0!</v>
      </c>
      <c r="BG21" t="e">
        <f t="shared" si="36"/>
        <v>#DIV/0!</v>
      </c>
      <c r="BH21" t="e">
        <f t="shared" si="37"/>
        <v>#DIV/0!</v>
      </c>
      <c r="BI21" t="e">
        <f t="shared" si="38"/>
        <v>#DIV/0!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f t="shared" si="39"/>
        <v>2000.05</v>
      </c>
      <c r="CC21">
        <f t="shared" si="40"/>
        <v>1681.2387001854836</v>
      </c>
      <c r="CD21">
        <f t="shared" si="41"/>
        <v>0.84059833513436344</v>
      </c>
      <c r="CE21">
        <f t="shared" si="42"/>
        <v>0.19119667026872716</v>
      </c>
      <c r="CF21">
        <v>6</v>
      </c>
      <c r="CG21">
        <v>0.5</v>
      </c>
      <c r="CH21" t="s">
        <v>345</v>
      </c>
      <c r="CI21">
        <v>1566841510</v>
      </c>
      <c r="CJ21">
        <v>3.2353000000000001</v>
      </c>
      <c r="CK21">
        <v>3.8672499999999999</v>
      </c>
      <c r="CL21">
        <v>20.150099999999998</v>
      </c>
      <c r="CM21">
        <v>11.6836</v>
      </c>
      <c r="CN21">
        <v>500.01900000000001</v>
      </c>
      <c r="CO21">
        <v>99.278300000000002</v>
      </c>
      <c r="CP21">
        <v>0.10026599999999999</v>
      </c>
      <c r="CQ21">
        <v>27.150200000000002</v>
      </c>
      <c r="CR21">
        <v>27.018699999999999</v>
      </c>
      <c r="CS21">
        <v>999.9</v>
      </c>
      <c r="CT21">
        <v>0</v>
      </c>
      <c r="CU21">
        <v>0</v>
      </c>
      <c r="CV21">
        <v>9943.75</v>
      </c>
      <c r="CW21">
        <v>0</v>
      </c>
      <c r="CX21">
        <v>1998.58</v>
      </c>
      <c r="CY21">
        <v>-0.70195300000000005</v>
      </c>
      <c r="CZ21">
        <v>3.2305000000000001</v>
      </c>
      <c r="DA21">
        <v>3.9129700000000001</v>
      </c>
      <c r="DB21">
        <v>8.5005299999999995</v>
      </c>
      <c r="DC21">
        <v>2.7092999999999998</v>
      </c>
      <c r="DD21">
        <v>3.8672499999999999</v>
      </c>
      <c r="DE21">
        <v>20.068100000000001</v>
      </c>
      <c r="DF21">
        <v>11.6836</v>
      </c>
      <c r="DG21">
        <v>2.0038399999999998</v>
      </c>
      <c r="DH21">
        <v>1.1599200000000001</v>
      </c>
      <c r="DI21">
        <v>17.474699999999999</v>
      </c>
      <c r="DJ21">
        <v>9.0968999999999998</v>
      </c>
      <c r="DK21">
        <v>2000.05</v>
      </c>
      <c r="DL21">
        <v>0.98000600000000004</v>
      </c>
      <c r="DM21">
        <v>1.9993899999999998E-2</v>
      </c>
      <c r="DN21">
        <v>0</v>
      </c>
      <c r="DO21">
        <v>850.78599999999994</v>
      </c>
      <c r="DP21">
        <v>4.9996900000000002</v>
      </c>
      <c r="DQ21">
        <v>20348.400000000001</v>
      </c>
      <c r="DR21">
        <v>16112.7</v>
      </c>
      <c r="DS21">
        <v>49.811999999999998</v>
      </c>
      <c r="DT21">
        <v>51.186999999999998</v>
      </c>
      <c r="DU21">
        <v>50.375</v>
      </c>
      <c r="DV21">
        <v>50</v>
      </c>
      <c r="DW21">
        <v>50.625</v>
      </c>
      <c r="DX21">
        <v>1955.16</v>
      </c>
      <c r="DY21">
        <v>39.89</v>
      </c>
      <c r="DZ21">
        <v>0</v>
      </c>
      <c r="EA21">
        <v>1566841505.3</v>
      </c>
      <c r="EB21">
        <v>851.632235294118</v>
      </c>
      <c r="EC21">
        <v>-11.374754972607599</v>
      </c>
      <c r="ED21">
        <v>-865.88235722614195</v>
      </c>
      <c r="EE21">
        <v>20401.982352941199</v>
      </c>
      <c r="EF21">
        <v>10</v>
      </c>
      <c r="EG21">
        <v>1566841545</v>
      </c>
      <c r="EH21" t="s">
        <v>363</v>
      </c>
      <c r="EI21">
        <v>41</v>
      </c>
      <c r="EJ21">
        <v>0.52600000000000002</v>
      </c>
      <c r="EK21">
        <v>8.2000000000000003E-2</v>
      </c>
      <c r="EL21">
        <v>4</v>
      </c>
      <c r="EM21">
        <v>12</v>
      </c>
      <c r="EN21">
        <v>0.21</v>
      </c>
      <c r="EO21">
        <v>0.01</v>
      </c>
      <c r="EP21">
        <v>0.53316618882296696</v>
      </c>
      <c r="EQ21">
        <v>0.27605217812629301</v>
      </c>
      <c r="ER21">
        <v>3.2693277747589497E-2</v>
      </c>
      <c r="ES21">
        <v>1</v>
      </c>
      <c r="ET21">
        <v>0.48459314162731698</v>
      </c>
      <c r="EU21">
        <v>4.1389795042795198E-2</v>
      </c>
      <c r="EV21">
        <v>4.5117804980911204E-3</v>
      </c>
      <c r="EW21">
        <v>1</v>
      </c>
      <c r="EX21">
        <v>2</v>
      </c>
      <c r="EY21">
        <v>2</v>
      </c>
      <c r="EZ21" t="s">
        <v>364</v>
      </c>
      <c r="FA21">
        <v>2.9467500000000002</v>
      </c>
      <c r="FB21">
        <v>2.7237</v>
      </c>
      <c r="FC21">
        <v>7.8916100000000003E-4</v>
      </c>
      <c r="FD21">
        <v>1.1506699999999999E-3</v>
      </c>
      <c r="FE21">
        <v>9.7362599999999994E-2</v>
      </c>
      <c r="FF21">
        <v>6.6842100000000002E-2</v>
      </c>
      <c r="FG21">
        <v>26478.9</v>
      </c>
      <c r="FH21">
        <v>24199.4</v>
      </c>
      <c r="FI21">
        <v>24433.200000000001</v>
      </c>
      <c r="FJ21">
        <v>23271.7</v>
      </c>
      <c r="FK21">
        <v>29999.7</v>
      </c>
      <c r="FL21">
        <v>30226.7</v>
      </c>
      <c r="FM21">
        <v>34096.5</v>
      </c>
      <c r="FN21">
        <v>33305</v>
      </c>
      <c r="FO21">
        <v>1.9614499999999999</v>
      </c>
      <c r="FP21">
        <v>1.93625</v>
      </c>
      <c r="FQ21">
        <v>-1.51247E-2</v>
      </c>
      <c r="FR21">
        <v>0</v>
      </c>
      <c r="FS21">
        <v>27.265999999999998</v>
      </c>
      <c r="FT21">
        <v>999.9</v>
      </c>
      <c r="FU21">
        <v>47.558</v>
      </c>
      <c r="FV21">
        <v>33.969000000000001</v>
      </c>
      <c r="FW21">
        <v>25.5502</v>
      </c>
      <c r="FX21">
        <v>57.7014</v>
      </c>
      <c r="FY21">
        <v>40.024000000000001</v>
      </c>
      <c r="FZ21">
        <v>1</v>
      </c>
      <c r="GA21">
        <v>0.34462399999999999</v>
      </c>
      <c r="GB21">
        <v>4.0078199999999997</v>
      </c>
      <c r="GC21">
        <v>20.344799999999999</v>
      </c>
      <c r="GD21">
        <v>5.2446900000000003</v>
      </c>
      <c r="GE21">
        <v>12.0219</v>
      </c>
      <c r="GF21">
        <v>4.9576000000000002</v>
      </c>
      <c r="GG21">
        <v>3.3050999999999999</v>
      </c>
      <c r="GH21">
        <v>9999</v>
      </c>
      <c r="GI21">
        <v>9999</v>
      </c>
      <c r="GJ21">
        <v>469.9</v>
      </c>
      <c r="GK21">
        <v>9999</v>
      </c>
      <c r="GL21">
        <v>1.86859</v>
      </c>
      <c r="GM21">
        <v>1.8732</v>
      </c>
      <c r="GN21">
        <v>1.8759999999999999</v>
      </c>
      <c r="GO21">
        <v>1.8783000000000001</v>
      </c>
      <c r="GP21">
        <v>1.87073</v>
      </c>
      <c r="GQ21">
        <v>1.8724400000000001</v>
      </c>
      <c r="GR21">
        <v>1.8693500000000001</v>
      </c>
      <c r="GS21">
        <v>1.8736200000000001</v>
      </c>
      <c r="GT21" t="s">
        <v>348</v>
      </c>
      <c r="GU21" t="s">
        <v>19</v>
      </c>
      <c r="GV21" t="s">
        <v>19</v>
      </c>
      <c r="GW21" t="s">
        <v>19</v>
      </c>
      <c r="GX21" t="s">
        <v>349</v>
      </c>
      <c r="GY21" t="s">
        <v>350</v>
      </c>
      <c r="GZ21" t="s">
        <v>351</v>
      </c>
      <c r="HA21" t="s">
        <v>351</v>
      </c>
      <c r="HB21" t="s">
        <v>351</v>
      </c>
      <c r="HC21" t="s">
        <v>351</v>
      </c>
      <c r="HD21">
        <v>0</v>
      </c>
      <c r="HE21">
        <v>100</v>
      </c>
      <c r="HF21">
        <v>100</v>
      </c>
      <c r="HG21">
        <v>0.52600000000000002</v>
      </c>
      <c r="HH21">
        <v>8.2000000000000003E-2</v>
      </c>
      <c r="HI21">
        <v>2</v>
      </c>
      <c r="HJ21">
        <v>510.15800000000002</v>
      </c>
      <c r="HK21">
        <v>485.68299999999999</v>
      </c>
      <c r="HL21">
        <v>22.595500000000001</v>
      </c>
      <c r="HM21">
        <v>31.698899999999998</v>
      </c>
      <c r="HN21">
        <v>30.001000000000001</v>
      </c>
      <c r="HO21">
        <v>31.6907</v>
      </c>
      <c r="HP21">
        <v>31.709199999999999</v>
      </c>
      <c r="HQ21">
        <v>0</v>
      </c>
      <c r="HR21">
        <v>55.999299999999998</v>
      </c>
      <c r="HS21">
        <v>0</v>
      </c>
      <c r="HT21">
        <v>22.5778</v>
      </c>
      <c r="HU21">
        <v>0</v>
      </c>
      <c r="HV21">
        <v>11.5389</v>
      </c>
      <c r="HW21">
        <v>101.589</v>
      </c>
      <c r="HX21">
        <v>101.54900000000001</v>
      </c>
    </row>
    <row r="22" spans="1:232" x14ac:dyDescent="0.25">
      <c r="A22">
        <v>7</v>
      </c>
      <c r="B22">
        <v>1566841798.0999999</v>
      </c>
      <c r="C22">
        <v>752.09999990463302</v>
      </c>
      <c r="D22" t="s">
        <v>365</v>
      </c>
      <c r="E22" t="s">
        <v>366</v>
      </c>
      <c r="G22">
        <v>1566841798.0999999</v>
      </c>
      <c r="H22">
        <f t="shared" si="0"/>
        <v>5.9349332673393805E-3</v>
      </c>
      <c r="I22">
        <f t="shared" si="1"/>
        <v>37.124325976028629</v>
      </c>
      <c r="J22">
        <f t="shared" si="2"/>
        <v>352.99099999999999</v>
      </c>
      <c r="K22">
        <f t="shared" si="3"/>
        <v>180.98573609211439</v>
      </c>
      <c r="L22">
        <f t="shared" si="4"/>
        <v>17.984668607330242</v>
      </c>
      <c r="M22">
        <f t="shared" si="5"/>
        <v>35.076941937230991</v>
      </c>
      <c r="N22">
        <f t="shared" si="6"/>
        <v>0.38961221373063543</v>
      </c>
      <c r="O22">
        <f t="shared" si="7"/>
        <v>2.2450784614960693</v>
      </c>
      <c r="P22">
        <f t="shared" si="8"/>
        <v>0.35557609111214206</v>
      </c>
      <c r="Q22">
        <f t="shared" si="9"/>
        <v>0.22504476458504025</v>
      </c>
      <c r="R22">
        <f t="shared" si="10"/>
        <v>321.42442494646923</v>
      </c>
      <c r="S22">
        <f t="shared" si="11"/>
        <v>27.548598397192858</v>
      </c>
      <c r="T22">
        <f t="shared" si="12"/>
        <v>27.054400000000001</v>
      </c>
      <c r="U22">
        <f t="shared" si="13"/>
        <v>3.5906112345971342</v>
      </c>
      <c r="V22">
        <f t="shared" si="14"/>
        <v>54.95864355186454</v>
      </c>
      <c r="W22">
        <f t="shared" si="15"/>
        <v>1.9784893364381999</v>
      </c>
      <c r="X22">
        <f t="shared" si="16"/>
        <v>3.5999602766234524</v>
      </c>
      <c r="Y22">
        <f t="shared" si="17"/>
        <v>1.6121218981589343</v>
      </c>
      <c r="Z22">
        <f t="shared" si="18"/>
        <v>-261.73055708966666</v>
      </c>
      <c r="AA22">
        <f t="shared" si="19"/>
        <v>5.3619244817165743</v>
      </c>
      <c r="AB22">
        <f t="shared" si="20"/>
        <v>0.51581807211907438</v>
      </c>
      <c r="AC22">
        <f t="shared" si="21"/>
        <v>65.571610410638229</v>
      </c>
      <c r="AD22">
        <v>-4.1051383175853398E-2</v>
      </c>
      <c r="AE22">
        <v>4.6083773913580303E-2</v>
      </c>
      <c r="AF22">
        <v>3.4464256123453101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52335.654275994901</v>
      </c>
      <c r="AL22" t="s">
        <v>344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0</v>
      </c>
      <c r="AR22" t="s">
        <v>344</v>
      </c>
      <c r="AS22">
        <v>0</v>
      </c>
      <c r="AT22">
        <v>0</v>
      </c>
      <c r="AU22" t="e">
        <f t="shared" si="27"/>
        <v>#DIV/0!</v>
      </c>
      <c r="AV22">
        <v>0.5</v>
      </c>
      <c r="AW22">
        <f t="shared" si="28"/>
        <v>1681.1133001855908</v>
      </c>
      <c r="AX22">
        <f t="shared" si="29"/>
        <v>37.124325976028629</v>
      </c>
      <c r="AY22" t="e">
        <f t="shared" si="30"/>
        <v>#DIV/0!</v>
      </c>
      <c r="AZ22" t="e">
        <f t="shared" si="31"/>
        <v>#DIV/0!</v>
      </c>
      <c r="BA22">
        <f t="shared" si="32"/>
        <v>2.208317902899834E-2</v>
      </c>
      <c r="BB22" t="e">
        <f t="shared" si="33"/>
        <v>#DIV/0!</v>
      </c>
      <c r="BC22" t="s">
        <v>344</v>
      </c>
      <c r="BD22">
        <v>0</v>
      </c>
      <c r="BE22">
        <f t="shared" si="34"/>
        <v>0</v>
      </c>
      <c r="BF22" t="e">
        <f t="shared" si="35"/>
        <v>#DIV/0!</v>
      </c>
      <c r="BG22" t="e">
        <f t="shared" si="36"/>
        <v>#DIV/0!</v>
      </c>
      <c r="BH22" t="e">
        <f t="shared" si="37"/>
        <v>#DIV/0!</v>
      </c>
      <c r="BI22" t="e">
        <f t="shared" si="38"/>
        <v>#DIV/0!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f t="shared" si="39"/>
        <v>1999.9</v>
      </c>
      <c r="CC22">
        <f t="shared" si="40"/>
        <v>1681.1133001855908</v>
      </c>
      <c r="CD22">
        <f t="shared" si="41"/>
        <v>0.84059868002679672</v>
      </c>
      <c r="CE22">
        <f t="shared" si="42"/>
        <v>0.1911973600535935</v>
      </c>
      <c r="CF22">
        <v>6</v>
      </c>
      <c r="CG22">
        <v>0.5</v>
      </c>
      <c r="CH22" t="s">
        <v>345</v>
      </c>
      <c r="CI22">
        <v>1566841798.0999999</v>
      </c>
      <c r="CJ22">
        <v>352.99099999999999</v>
      </c>
      <c r="CK22">
        <v>400.05200000000002</v>
      </c>
      <c r="CL22">
        <v>19.9102</v>
      </c>
      <c r="CM22">
        <v>12.930400000000001</v>
      </c>
      <c r="CN22">
        <v>500.02300000000002</v>
      </c>
      <c r="CO22">
        <v>99.270399999999995</v>
      </c>
      <c r="CP22">
        <v>0.100241</v>
      </c>
      <c r="CQ22">
        <v>27.098700000000001</v>
      </c>
      <c r="CR22">
        <v>27.054400000000001</v>
      </c>
      <c r="CS22">
        <v>999.9</v>
      </c>
      <c r="CT22">
        <v>0</v>
      </c>
      <c r="CU22">
        <v>0</v>
      </c>
      <c r="CV22">
        <v>9972.5</v>
      </c>
      <c r="CW22">
        <v>0</v>
      </c>
      <c r="CX22">
        <v>1414.07</v>
      </c>
      <c r="CY22">
        <v>-47.061599999999999</v>
      </c>
      <c r="CZ22">
        <v>360.16199999999998</v>
      </c>
      <c r="DA22">
        <v>405.29300000000001</v>
      </c>
      <c r="DB22">
        <v>6.9798</v>
      </c>
      <c r="DC22">
        <v>351.45699999999999</v>
      </c>
      <c r="DD22">
        <v>400.05200000000002</v>
      </c>
      <c r="DE22">
        <v>19.795200000000001</v>
      </c>
      <c r="DF22">
        <v>12.930400000000001</v>
      </c>
      <c r="DG22">
        <v>1.9764900000000001</v>
      </c>
      <c r="DH22">
        <v>1.2836099999999999</v>
      </c>
      <c r="DI22">
        <v>17.257300000000001</v>
      </c>
      <c r="DJ22">
        <v>10.6082</v>
      </c>
      <c r="DK22">
        <v>1999.9</v>
      </c>
      <c r="DL22">
        <v>0.97999400000000003</v>
      </c>
      <c r="DM22">
        <v>2.0005999999999999E-2</v>
      </c>
      <c r="DN22">
        <v>0</v>
      </c>
      <c r="DO22">
        <v>784.81600000000003</v>
      </c>
      <c r="DP22">
        <v>4.9996900000000002</v>
      </c>
      <c r="DQ22">
        <v>18425.2</v>
      </c>
      <c r="DR22">
        <v>16111.4</v>
      </c>
      <c r="DS22">
        <v>50.061999999999998</v>
      </c>
      <c r="DT22">
        <v>51.186999999999998</v>
      </c>
      <c r="DU22">
        <v>50.625</v>
      </c>
      <c r="DV22">
        <v>50.186999999999998</v>
      </c>
      <c r="DW22">
        <v>50.875</v>
      </c>
      <c r="DX22">
        <v>1954.99</v>
      </c>
      <c r="DY22">
        <v>39.909999999999997</v>
      </c>
      <c r="DZ22">
        <v>0</v>
      </c>
      <c r="EA22">
        <v>1566841793.9000001</v>
      </c>
      <c r="EB22">
        <v>785.40970588235302</v>
      </c>
      <c r="EC22">
        <v>-2.71348038610425</v>
      </c>
      <c r="ED22">
        <v>-2575.6127380232601</v>
      </c>
      <c r="EE22">
        <v>18535.811764705901</v>
      </c>
      <c r="EF22">
        <v>10</v>
      </c>
      <c r="EG22">
        <v>1566841765.0999999</v>
      </c>
      <c r="EH22" t="s">
        <v>367</v>
      </c>
      <c r="EI22">
        <v>43</v>
      </c>
      <c r="EJ22">
        <v>1.534</v>
      </c>
      <c r="EK22">
        <v>0.115</v>
      </c>
      <c r="EL22">
        <v>400</v>
      </c>
      <c r="EM22">
        <v>12</v>
      </c>
      <c r="EN22">
        <v>0.04</v>
      </c>
      <c r="EO22">
        <v>0.01</v>
      </c>
      <c r="EP22">
        <v>36.937392177838802</v>
      </c>
      <c r="EQ22">
        <v>0.125207565171221</v>
      </c>
      <c r="ER22">
        <v>0.102306825016947</v>
      </c>
      <c r="ES22">
        <v>1</v>
      </c>
      <c r="ET22">
        <v>0.395372171244672</v>
      </c>
      <c r="EU22">
        <v>2.0193515246213101E-2</v>
      </c>
      <c r="EV22">
        <v>8.0061347446602708E-3</v>
      </c>
      <c r="EW22">
        <v>1</v>
      </c>
      <c r="EX22">
        <v>2</v>
      </c>
      <c r="EY22">
        <v>2</v>
      </c>
      <c r="EZ22" t="s">
        <v>364</v>
      </c>
      <c r="FA22">
        <v>2.9464399999999999</v>
      </c>
      <c r="FB22">
        <v>2.7239200000000001</v>
      </c>
      <c r="FC22">
        <v>8.7368699999999994E-2</v>
      </c>
      <c r="FD22">
        <v>9.8137799999999997E-2</v>
      </c>
      <c r="FE22">
        <v>9.6325999999999995E-2</v>
      </c>
      <c r="FF22">
        <v>7.2053300000000001E-2</v>
      </c>
      <c r="FG22">
        <v>24169.8</v>
      </c>
      <c r="FH22">
        <v>21839.599999999999</v>
      </c>
      <c r="FI22">
        <v>24419</v>
      </c>
      <c r="FJ22">
        <v>23261.3</v>
      </c>
      <c r="FK22">
        <v>30018.5</v>
      </c>
      <c r="FL22">
        <v>30043.8</v>
      </c>
      <c r="FM22">
        <v>34077.5</v>
      </c>
      <c r="FN22">
        <v>33288.800000000003</v>
      </c>
      <c r="FO22">
        <v>1.956</v>
      </c>
      <c r="FP22">
        <v>1.93377</v>
      </c>
      <c r="FQ22">
        <v>5.87106E-3</v>
      </c>
      <c r="FR22">
        <v>0</v>
      </c>
      <c r="FS22">
        <v>26.958400000000001</v>
      </c>
      <c r="FT22">
        <v>999.9</v>
      </c>
      <c r="FU22">
        <v>47.411999999999999</v>
      </c>
      <c r="FV22">
        <v>34.301000000000002</v>
      </c>
      <c r="FW22">
        <v>25.950600000000001</v>
      </c>
      <c r="FX22">
        <v>55.421399999999998</v>
      </c>
      <c r="FY22">
        <v>39.923900000000003</v>
      </c>
      <c r="FZ22">
        <v>1</v>
      </c>
      <c r="GA22">
        <v>0.36895099999999997</v>
      </c>
      <c r="GB22">
        <v>4.15341</v>
      </c>
      <c r="GC22">
        <v>20.340299999999999</v>
      </c>
      <c r="GD22">
        <v>5.2411000000000003</v>
      </c>
      <c r="GE22">
        <v>12.0219</v>
      </c>
      <c r="GF22">
        <v>4.9571500000000004</v>
      </c>
      <c r="GG22">
        <v>3.3046500000000001</v>
      </c>
      <c r="GH22">
        <v>9999</v>
      </c>
      <c r="GI22">
        <v>9999</v>
      </c>
      <c r="GJ22">
        <v>470</v>
      </c>
      <c r="GK22">
        <v>9999</v>
      </c>
      <c r="GL22">
        <v>1.86859</v>
      </c>
      <c r="GM22">
        <v>1.87317</v>
      </c>
      <c r="GN22">
        <v>1.87592</v>
      </c>
      <c r="GO22">
        <v>1.8782099999999999</v>
      </c>
      <c r="GP22">
        <v>1.87073</v>
      </c>
      <c r="GQ22">
        <v>1.8724099999999999</v>
      </c>
      <c r="GR22">
        <v>1.8693200000000001</v>
      </c>
      <c r="GS22">
        <v>1.8735599999999999</v>
      </c>
      <c r="GT22" t="s">
        <v>348</v>
      </c>
      <c r="GU22" t="s">
        <v>19</v>
      </c>
      <c r="GV22" t="s">
        <v>19</v>
      </c>
      <c r="GW22" t="s">
        <v>19</v>
      </c>
      <c r="GX22" t="s">
        <v>349</v>
      </c>
      <c r="GY22" t="s">
        <v>350</v>
      </c>
      <c r="GZ22" t="s">
        <v>351</v>
      </c>
      <c r="HA22" t="s">
        <v>351</v>
      </c>
      <c r="HB22" t="s">
        <v>351</v>
      </c>
      <c r="HC22" t="s">
        <v>351</v>
      </c>
      <c r="HD22">
        <v>0</v>
      </c>
      <c r="HE22">
        <v>100</v>
      </c>
      <c r="HF22">
        <v>100</v>
      </c>
      <c r="HG22">
        <v>1.534</v>
      </c>
      <c r="HH22">
        <v>0.115</v>
      </c>
      <c r="HI22">
        <v>2</v>
      </c>
      <c r="HJ22">
        <v>509.20499999999998</v>
      </c>
      <c r="HK22">
        <v>486.63200000000001</v>
      </c>
      <c r="HL22">
        <v>22.557200000000002</v>
      </c>
      <c r="HM22">
        <v>31.990200000000002</v>
      </c>
      <c r="HN22">
        <v>30.000599999999999</v>
      </c>
      <c r="HO22">
        <v>32.0169</v>
      </c>
      <c r="HP22">
        <v>32.033099999999997</v>
      </c>
      <c r="HQ22">
        <v>20.777899999999999</v>
      </c>
      <c r="HR22">
        <v>52.386299999999999</v>
      </c>
      <c r="HS22">
        <v>0</v>
      </c>
      <c r="HT22">
        <v>22.4969</v>
      </c>
      <c r="HU22">
        <v>400</v>
      </c>
      <c r="HV22">
        <v>12.9154</v>
      </c>
      <c r="HW22">
        <v>101.532</v>
      </c>
      <c r="HX22">
        <v>101.501</v>
      </c>
    </row>
    <row r="23" spans="1:232" x14ac:dyDescent="0.25">
      <c r="A23">
        <v>8</v>
      </c>
      <c r="B23">
        <v>1566841872.0999999</v>
      </c>
      <c r="C23">
        <v>826.09999990463302</v>
      </c>
      <c r="D23" t="s">
        <v>368</v>
      </c>
      <c r="E23" t="s">
        <v>369</v>
      </c>
      <c r="G23">
        <v>1566841872.0999999</v>
      </c>
      <c r="H23">
        <f t="shared" si="0"/>
        <v>5.3164550908235105E-3</v>
      </c>
      <c r="I23">
        <f t="shared" si="1"/>
        <v>39.121883365873934</v>
      </c>
      <c r="J23">
        <f t="shared" si="2"/>
        <v>450.024</v>
      </c>
      <c r="K23">
        <f t="shared" si="3"/>
        <v>244.43634104995024</v>
      </c>
      <c r="L23">
        <f t="shared" si="4"/>
        <v>24.289951599777414</v>
      </c>
      <c r="M23">
        <f t="shared" si="5"/>
        <v>44.719460010671995</v>
      </c>
      <c r="N23">
        <f t="shared" si="6"/>
        <v>0.34185312129398532</v>
      </c>
      <c r="O23">
        <f t="shared" si="7"/>
        <v>2.2401955505887567</v>
      </c>
      <c r="P23">
        <f t="shared" si="8"/>
        <v>0.31529310173011826</v>
      </c>
      <c r="Q23">
        <f t="shared" si="9"/>
        <v>0.19927225779443625</v>
      </c>
      <c r="R23">
        <f t="shared" si="10"/>
        <v>321.44996083175687</v>
      </c>
      <c r="S23">
        <f t="shared" si="11"/>
        <v>27.643423430824601</v>
      </c>
      <c r="T23">
        <f t="shared" si="12"/>
        <v>27.014900000000001</v>
      </c>
      <c r="U23">
        <f t="shared" si="13"/>
        <v>3.5822930617112054</v>
      </c>
      <c r="V23">
        <f t="shared" si="14"/>
        <v>54.619859723746579</v>
      </c>
      <c r="W23">
        <f t="shared" si="15"/>
        <v>1.9533710230293997</v>
      </c>
      <c r="X23">
        <f t="shared" si="16"/>
        <v>3.5763017937231179</v>
      </c>
      <c r="Y23">
        <f t="shared" si="17"/>
        <v>1.6289220386818057</v>
      </c>
      <c r="Z23">
        <f t="shared" si="18"/>
        <v>-234.45566950531682</v>
      </c>
      <c r="AA23">
        <f t="shared" si="19"/>
        <v>-3.4420425419153506</v>
      </c>
      <c r="AB23">
        <f t="shared" si="20"/>
        <v>-0.33159509610687776</v>
      </c>
      <c r="AC23">
        <f t="shared" si="21"/>
        <v>83.220653688417826</v>
      </c>
      <c r="AD23">
        <v>-4.0920315359957798E-2</v>
      </c>
      <c r="AE23">
        <v>4.5936638808066199E-2</v>
      </c>
      <c r="AF23">
        <v>3.4377070706988402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52194.742665902544</v>
      </c>
      <c r="AL23" t="s">
        <v>344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0</v>
      </c>
      <c r="AR23" t="s">
        <v>344</v>
      </c>
      <c r="AS23">
        <v>0</v>
      </c>
      <c r="AT23">
        <v>0</v>
      </c>
      <c r="AU23" t="e">
        <f t="shared" si="27"/>
        <v>#DIV/0!</v>
      </c>
      <c r="AV23">
        <v>0.5</v>
      </c>
      <c r="AW23">
        <f t="shared" si="28"/>
        <v>1681.2477001855757</v>
      </c>
      <c r="AX23">
        <f t="shared" si="29"/>
        <v>39.121883365873934</v>
      </c>
      <c r="AY23" t="e">
        <f t="shared" si="30"/>
        <v>#DIV/0!</v>
      </c>
      <c r="AZ23" t="e">
        <f t="shared" si="31"/>
        <v>#DIV/0!</v>
      </c>
      <c r="BA23">
        <f t="shared" si="32"/>
        <v>2.3269553535481817E-2</v>
      </c>
      <c r="BB23" t="e">
        <f t="shared" si="33"/>
        <v>#DIV/0!</v>
      </c>
      <c r="BC23" t="s">
        <v>344</v>
      </c>
      <c r="BD23">
        <v>0</v>
      </c>
      <c r="BE23">
        <f t="shared" si="34"/>
        <v>0</v>
      </c>
      <c r="BF23" t="e">
        <f t="shared" si="35"/>
        <v>#DIV/0!</v>
      </c>
      <c r="BG23" t="e">
        <f t="shared" si="36"/>
        <v>#DIV/0!</v>
      </c>
      <c r="BH23" t="e">
        <f t="shared" si="37"/>
        <v>#DIV/0!</v>
      </c>
      <c r="BI23" t="e">
        <f t="shared" si="38"/>
        <v>#DIV/0!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f t="shared" si="39"/>
        <v>2000.06</v>
      </c>
      <c r="CC23">
        <f t="shared" si="40"/>
        <v>1681.2477001855757</v>
      </c>
      <c r="CD23">
        <f t="shared" si="41"/>
        <v>0.84059863213382391</v>
      </c>
      <c r="CE23">
        <f t="shared" si="42"/>
        <v>0.19119726426764794</v>
      </c>
      <c r="CF23">
        <v>6</v>
      </c>
      <c r="CG23">
        <v>0.5</v>
      </c>
      <c r="CH23" t="s">
        <v>345</v>
      </c>
      <c r="CI23">
        <v>1566841872.0999999</v>
      </c>
      <c r="CJ23">
        <v>450.024</v>
      </c>
      <c r="CK23">
        <v>499.84100000000001</v>
      </c>
      <c r="CL23">
        <v>19.657299999999999</v>
      </c>
      <c r="CM23">
        <v>13.403</v>
      </c>
      <c r="CN23">
        <v>500.00299999999999</v>
      </c>
      <c r="CO23">
        <v>99.270799999999994</v>
      </c>
      <c r="CP23">
        <v>0.100478</v>
      </c>
      <c r="CQ23">
        <v>26.9864</v>
      </c>
      <c r="CR23">
        <v>27.014900000000001</v>
      </c>
      <c r="CS23">
        <v>999.9</v>
      </c>
      <c r="CT23">
        <v>0</v>
      </c>
      <c r="CU23">
        <v>0</v>
      </c>
      <c r="CV23">
        <v>9940.6200000000008</v>
      </c>
      <c r="CW23">
        <v>0</v>
      </c>
      <c r="CX23">
        <v>1247.55</v>
      </c>
      <c r="CY23">
        <v>-50.018000000000001</v>
      </c>
      <c r="CZ23">
        <v>458.83199999999999</v>
      </c>
      <c r="DA23">
        <v>506.63099999999997</v>
      </c>
      <c r="DB23">
        <v>6.2313900000000002</v>
      </c>
      <c r="DC23">
        <v>448.28899999999999</v>
      </c>
      <c r="DD23">
        <v>499.84100000000001</v>
      </c>
      <c r="DE23">
        <v>19.519300000000001</v>
      </c>
      <c r="DF23">
        <v>13.403</v>
      </c>
      <c r="DG23">
        <v>1.94912</v>
      </c>
      <c r="DH23">
        <v>1.3305199999999999</v>
      </c>
      <c r="DI23">
        <v>17.036899999999999</v>
      </c>
      <c r="DJ23">
        <v>11.148099999999999</v>
      </c>
      <c r="DK23">
        <v>2000.06</v>
      </c>
      <c r="DL23">
        <v>0.97999700000000001</v>
      </c>
      <c r="DM23">
        <v>2.0003099999999999E-2</v>
      </c>
      <c r="DN23">
        <v>0</v>
      </c>
      <c r="DO23">
        <v>788.89599999999996</v>
      </c>
      <c r="DP23">
        <v>4.9996900000000002</v>
      </c>
      <c r="DQ23">
        <v>18414.8</v>
      </c>
      <c r="DR23">
        <v>16112.7</v>
      </c>
      <c r="DS23">
        <v>50.125</v>
      </c>
      <c r="DT23">
        <v>51.125</v>
      </c>
      <c r="DU23">
        <v>50.686999999999998</v>
      </c>
      <c r="DV23">
        <v>50.186999999999998</v>
      </c>
      <c r="DW23">
        <v>50.936999999999998</v>
      </c>
      <c r="DX23">
        <v>1955.15</v>
      </c>
      <c r="DY23">
        <v>39.909999999999997</v>
      </c>
      <c r="DZ23">
        <v>0</v>
      </c>
      <c r="EA23">
        <v>1566841867.7</v>
      </c>
      <c r="EB23">
        <v>788.85894117647103</v>
      </c>
      <c r="EC23">
        <v>-1.4186274750512999</v>
      </c>
      <c r="ED23">
        <v>488.67647075522098</v>
      </c>
      <c r="EE23">
        <v>18382.017647058801</v>
      </c>
      <c r="EF23">
        <v>10</v>
      </c>
      <c r="EG23">
        <v>1566841902.0999999</v>
      </c>
      <c r="EH23" t="s">
        <v>370</v>
      </c>
      <c r="EI23">
        <v>44</v>
      </c>
      <c r="EJ23">
        <v>1.7350000000000001</v>
      </c>
      <c r="EK23">
        <v>0.13800000000000001</v>
      </c>
      <c r="EL23">
        <v>500</v>
      </c>
      <c r="EM23">
        <v>13</v>
      </c>
      <c r="EN23">
        <v>0.02</v>
      </c>
      <c r="EO23">
        <v>0.02</v>
      </c>
      <c r="EP23">
        <v>39.395233880413798</v>
      </c>
      <c r="EQ23">
        <v>-0.29714673016329402</v>
      </c>
      <c r="ER23">
        <v>9.1263987539757299E-2</v>
      </c>
      <c r="ES23">
        <v>1</v>
      </c>
      <c r="ET23">
        <v>0.34844340665002499</v>
      </c>
      <c r="EU23">
        <v>-3.3750935367386603E-2</v>
      </c>
      <c r="EV23">
        <v>3.6138862755767001E-3</v>
      </c>
      <c r="EW23">
        <v>1</v>
      </c>
      <c r="EX23">
        <v>2</v>
      </c>
      <c r="EY23">
        <v>2</v>
      </c>
      <c r="EZ23" t="s">
        <v>364</v>
      </c>
      <c r="FA23">
        <v>2.94638</v>
      </c>
      <c r="FB23">
        <v>2.7238899999999999</v>
      </c>
      <c r="FC23">
        <v>0.105492</v>
      </c>
      <c r="FD23">
        <v>0.116011</v>
      </c>
      <c r="FE23">
        <v>9.53518E-2</v>
      </c>
      <c r="FF23">
        <v>7.3996000000000006E-2</v>
      </c>
      <c r="FG23">
        <v>23689.8</v>
      </c>
      <c r="FH23">
        <v>21406.2</v>
      </c>
      <c r="FI23">
        <v>24419.200000000001</v>
      </c>
      <c r="FJ23">
        <v>23260.9</v>
      </c>
      <c r="FK23">
        <v>30051.8</v>
      </c>
      <c r="FL23">
        <v>29981.1</v>
      </c>
      <c r="FM23">
        <v>34078.199999999997</v>
      </c>
      <c r="FN23">
        <v>33288.9</v>
      </c>
      <c r="FO23">
        <v>1.9558</v>
      </c>
      <c r="FP23">
        <v>1.9345000000000001</v>
      </c>
      <c r="FQ23">
        <v>5.4650000000000002E-3</v>
      </c>
      <c r="FR23">
        <v>0</v>
      </c>
      <c r="FS23">
        <v>26.9255</v>
      </c>
      <c r="FT23">
        <v>999.9</v>
      </c>
      <c r="FU23">
        <v>47.314</v>
      </c>
      <c r="FV23">
        <v>34.341999999999999</v>
      </c>
      <c r="FW23">
        <v>25.954799999999999</v>
      </c>
      <c r="FX23">
        <v>55.941400000000002</v>
      </c>
      <c r="FY23">
        <v>39.9559</v>
      </c>
      <c r="FZ23">
        <v>1</v>
      </c>
      <c r="GA23">
        <v>0.36807899999999999</v>
      </c>
      <c r="GB23">
        <v>3.9315000000000002</v>
      </c>
      <c r="GC23">
        <v>20.346900000000002</v>
      </c>
      <c r="GD23">
        <v>5.2457399999999996</v>
      </c>
      <c r="GE23">
        <v>12.0222</v>
      </c>
      <c r="GF23">
        <v>4.9577</v>
      </c>
      <c r="GG23">
        <v>3.30545</v>
      </c>
      <c r="GH23">
        <v>9999</v>
      </c>
      <c r="GI23">
        <v>9999</v>
      </c>
      <c r="GJ23">
        <v>470</v>
      </c>
      <c r="GK23">
        <v>9999</v>
      </c>
      <c r="GL23">
        <v>1.8686</v>
      </c>
      <c r="GM23">
        <v>1.87317</v>
      </c>
      <c r="GN23">
        <v>1.87592</v>
      </c>
      <c r="GO23">
        <v>1.8782099999999999</v>
      </c>
      <c r="GP23">
        <v>1.87073</v>
      </c>
      <c r="GQ23">
        <v>1.87243</v>
      </c>
      <c r="GR23">
        <v>1.86934</v>
      </c>
      <c r="GS23">
        <v>1.8735999999999999</v>
      </c>
      <c r="GT23" t="s">
        <v>348</v>
      </c>
      <c r="GU23" t="s">
        <v>19</v>
      </c>
      <c r="GV23" t="s">
        <v>19</v>
      </c>
      <c r="GW23" t="s">
        <v>19</v>
      </c>
      <c r="GX23" t="s">
        <v>349</v>
      </c>
      <c r="GY23" t="s">
        <v>350</v>
      </c>
      <c r="GZ23" t="s">
        <v>351</v>
      </c>
      <c r="HA23" t="s">
        <v>351</v>
      </c>
      <c r="HB23" t="s">
        <v>351</v>
      </c>
      <c r="HC23" t="s">
        <v>351</v>
      </c>
      <c r="HD23">
        <v>0</v>
      </c>
      <c r="HE23">
        <v>100</v>
      </c>
      <c r="HF23">
        <v>100</v>
      </c>
      <c r="HG23">
        <v>1.7350000000000001</v>
      </c>
      <c r="HH23">
        <v>0.13800000000000001</v>
      </c>
      <c r="HI23">
        <v>2</v>
      </c>
      <c r="HJ23">
        <v>509.25299999999999</v>
      </c>
      <c r="HK23">
        <v>487.339</v>
      </c>
      <c r="HL23">
        <v>22.489899999999999</v>
      </c>
      <c r="HM23">
        <v>32.000100000000003</v>
      </c>
      <c r="HN23">
        <v>30.000499999999999</v>
      </c>
      <c r="HO23">
        <v>32.039299999999997</v>
      </c>
      <c r="HP23">
        <v>32.061300000000003</v>
      </c>
      <c r="HQ23">
        <v>24.8596</v>
      </c>
      <c r="HR23">
        <v>50.133600000000001</v>
      </c>
      <c r="HS23">
        <v>0</v>
      </c>
      <c r="HT23">
        <v>22.459499999999998</v>
      </c>
      <c r="HU23">
        <v>500</v>
      </c>
      <c r="HV23">
        <v>13.5311</v>
      </c>
      <c r="HW23">
        <v>101.533</v>
      </c>
      <c r="HX23">
        <v>101.501</v>
      </c>
    </row>
    <row r="24" spans="1:232" x14ac:dyDescent="0.25">
      <c r="A24">
        <v>9</v>
      </c>
      <c r="B24">
        <v>1566842009.0999999</v>
      </c>
      <c r="C24">
        <v>963.09999990463302</v>
      </c>
      <c r="D24" t="s">
        <v>371</v>
      </c>
      <c r="E24" t="s">
        <v>372</v>
      </c>
      <c r="G24">
        <v>1566842009.0999999</v>
      </c>
      <c r="H24">
        <f t="shared" si="0"/>
        <v>4.4969117013277885E-3</v>
      </c>
      <c r="I24">
        <f t="shared" si="1"/>
        <v>40.609721736521657</v>
      </c>
      <c r="J24">
        <f t="shared" si="2"/>
        <v>548.40599999999995</v>
      </c>
      <c r="K24">
        <f t="shared" si="3"/>
        <v>296.37959913787489</v>
      </c>
      <c r="L24">
        <f t="shared" si="4"/>
        <v>29.450352813051609</v>
      </c>
      <c r="M24">
        <f t="shared" si="5"/>
        <v>54.493461195623986</v>
      </c>
      <c r="N24">
        <f t="shared" si="6"/>
        <v>0.28615088555710316</v>
      </c>
      <c r="O24">
        <f t="shared" si="7"/>
        <v>2.2460738110217076</v>
      </c>
      <c r="P24">
        <f t="shared" si="8"/>
        <v>0.26733110735772847</v>
      </c>
      <c r="Q24">
        <f t="shared" si="9"/>
        <v>0.16866957078324152</v>
      </c>
      <c r="R24">
        <f t="shared" si="10"/>
        <v>321.42226723522259</v>
      </c>
      <c r="S24">
        <f t="shared" si="11"/>
        <v>27.772270494592867</v>
      </c>
      <c r="T24">
        <f t="shared" si="12"/>
        <v>26.995000000000001</v>
      </c>
      <c r="U24">
        <f t="shared" si="13"/>
        <v>3.5781087629434394</v>
      </c>
      <c r="V24">
        <f t="shared" si="14"/>
        <v>55.070085668454674</v>
      </c>
      <c r="W24">
        <f t="shared" si="15"/>
        <v>1.9531280205227999</v>
      </c>
      <c r="X24">
        <f t="shared" si="16"/>
        <v>3.5466224481317514</v>
      </c>
      <c r="Y24">
        <f t="shared" si="17"/>
        <v>1.6249807424206395</v>
      </c>
      <c r="Z24">
        <f t="shared" si="18"/>
        <v>-198.31380602855546</v>
      </c>
      <c r="AA24">
        <f t="shared" si="19"/>
        <v>-18.211985827490413</v>
      </c>
      <c r="AB24">
        <f t="shared" si="20"/>
        <v>-1.7484770173564903</v>
      </c>
      <c r="AC24">
        <f t="shared" si="21"/>
        <v>103.14799836182023</v>
      </c>
      <c r="AD24">
        <v>-4.1078131909134397E-2</v>
      </c>
      <c r="AE24">
        <v>4.6113801710006001E-2</v>
      </c>
      <c r="AF24">
        <v>3.44820374949051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52412.67944632093</v>
      </c>
      <c r="AL24" t="s">
        <v>344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0</v>
      </c>
      <c r="AR24" t="s">
        <v>344</v>
      </c>
      <c r="AS24">
        <v>0</v>
      </c>
      <c r="AT24">
        <v>0</v>
      </c>
      <c r="AU24" t="e">
        <f t="shared" si="27"/>
        <v>#DIV/0!</v>
      </c>
      <c r="AV24">
        <v>0.5</v>
      </c>
      <c r="AW24">
        <f t="shared" si="28"/>
        <v>1681.1046001855452</v>
      </c>
      <c r="AX24">
        <f t="shared" si="29"/>
        <v>40.609721736521657</v>
      </c>
      <c r="AY24" t="e">
        <f t="shared" si="30"/>
        <v>#DIV/0!</v>
      </c>
      <c r="AZ24" t="e">
        <f t="shared" si="31"/>
        <v>#DIV/0!</v>
      </c>
      <c r="BA24">
        <f t="shared" si="32"/>
        <v>2.4156570466846335E-2</v>
      </c>
      <c r="BB24" t="e">
        <f t="shared" si="33"/>
        <v>#DIV/0!</v>
      </c>
      <c r="BC24" t="s">
        <v>344</v>
      </c>
      <c r="BD24">
        <v>0</v>
      </c>
      <c r="BE24">
        <f t="shared" si="34"/>
        <v>0</v>
      </c>
      <c r="BF24" t="e">
        <f t="shared" si="35"/>
        <v>#DIV/0!</v>
      </c>
      <c r="BG24" t="e">
        <f t="shared" si="36"/>
        <v>#DIV/0!</v>
      </c>
      <c r="BH24" t="e">
        <f t="shared" si="37"/>
        <v>#DIV/0!</v>
      </c>
      <c r="BI24" t="e">
        <f t="shared" si="38"/>
        <v>#DIV/0!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f t="shared" si="39"/>
        <v>1999.89</v>
      </c>
      <c r="CC24">
        <f t="shared" si="40"/>
        <v>1681.1046001855452</v>
      </c>
      <c r="CD24">
        <f t="shared" si="41"/>
        <v>0.8405985330120882</v>
      </c>
      <c r="CE24">
        <f t="shared" si="42"/>
        <v>0.19119706602417655</v>
      </c>
      <c r="CF24">
        <v>6</v>
      </c>
      <c r="CG24">
        <v>0.5</v>
      </c>
      <c r="CH24" t="s">
        <v>345</v>
      </c>
      <c r="CI24">
        <v>1566842009.0999999</v>
      </c>
      <c r="CJ24">
        <v>548.40599999999995</v>
      </c>
      <c r="CK24">
        <v>600.08699999999999</v>
      </c>
      <c r="CL24">
        <v>19.6557</v>
      </c>
      <c r="CM24">
        <v>14.3665</v>
      </c>
      <c r="CN24">
        <v>500.09699999999998</v>
      </c>
      <c r="CO24">
        <v>99.266599999999997</v>
      </c>
      <c r="CP24">
        <v>0.10040399999999999</v>
      </c>
      <c r="CQ24">
        <v>26.8446</v>
      </c>
      <c r="CR24">
        <v>26.995000000000001</v>
      </c>
      <c r="CS24">
        <v>999.9</v>
      </c>
      <c r="CT24">
        <v>0</v>
      </c>
      <c r="CU24">
        <v>0</v>
      </c>
      <c r="CV24">
        <v>9979.3799999999992</v>
      </c>
      <c r="CW24">
        <v>0</v>
      </c>
      <c r="CX24">
        <v>1031.68</v>
      </c>
      <c r="CY24">
        <v>-51.680500000000002</v>
      </c>
      <c r="CZ24">
        <v>559.40200000000004</v>
      </c>
      <c r="DA24">
        <v>608.83399999999995</v>
      </c>
      <c r="DB24">
        <v>5.2891399999999997</v>
      </c>
      <c r="DC24">
        <v>546.74199999999996</v>
      </c>
      <c r="DD24">
        <v>600.08699999999999</v>
      </c>
      <c r="DE24">
        <v>19.503699999999998</v>
      </c>
      <c r="DF24">
        <v>14.3665</v>
      </c>
      <c r="DG24">
        <v>1.9511499999999999</v>
      </c>
      <c r="DH24">
        <v>1.4261200000000001</v>
      </c>
      <c r="DI24">
        <v>17.0534</v>
      </c>
      <c r="DJ24">
        <v>12.1982</v>
      </c>
      <c r="DK24">
        <v>1999.89</v>
      </c>
      <c r="DL24">
        <v>0.97999700000000001</v>
      </c>
      <c r="DM24">
        <v>2.0003099999999999E-2</v>
      </c>
      <c r="DN24">
        <v>0</v>
      </c>
      <c r="DO24">
        <v>786.60699999999997</v>
      </c>
      <c r="DP24">
        <v>4.9996900000000002</v>
      </c>
      <c r="DQ24">
        <v>18040.900000000001</v>
      </c>
      <c r="DR24">
        <v>16111.4</v>
      </c>
      <c r="DS24">
        <v>50.125</v>
      </c>
      <c r="DT24">
        <v>51.125</v>
      </c>
      <c r="DU24">
        <v>50.686999999999998</v>
      </c>
      <c r="DV24">
        <v>50.25</v>
      </c>
      <c r="DW24">
        <v>50.936999999999998</v>
      </c>
      <c r="DX24">
        <v>1954.99</v>
      </c>
      <c r="DY24">
        <v>39.9</v>
      </c>
      <c r="DZ24">
        <v>0</v>
      </c>
      <c r="EA24">
        <v>1566842004.5</v>
      </c>
      <c r="EB24">
        <v>786.95405882352998</v>
      </c>
      <c r="EC24">
        <v>-2.46249997865683</v>
      </c>
      <c r="ED24">
        <v>-167.35294140525801</v>
      </c>
      <c r="EE24">
        <v>18054.5</v>
      </c>
      <c r="EF24">
        <v>10</v>
      </c>
      <c r="EG24">
        <v>1566841972.0999999</v>
      </c>
      <c r="EH24" t="s">
        <v>373</v>
      </c>
      <c r="EI24">
        <v>45</v>
      </c>
      <c r="EJ24">
        <v>1.6639999999999999</v>
      </c>
      <c r="EK24">
        <v>0.152</v>
      </c>
      <c r="EL24">
        <v>600</v>
      </c>
      <c r="EM24">
        <v>14</v>
      </c>
      <c r="EN24">
        <v>0.03</v>
      </c>
      <c r="EO24">
        <v>0.02</v>
      </c>
      <c r="EP24">
        <v>40.505650043222303</v>
      </c>
      <c r="EQ24">
        <v>-0.15185302245715099</v>
      </c>
      <c r="ER24">
        <v>6.5538271632820194E-2</v>
      </c>
      <c r="ES24">
        <v>1</v>
      </c>
      <c r="ET24">
        <v>0.29535052965756797</v>
      </c>
      <c r="EU24">
        <v>-5.0072856431643303E-2</v>
      </c>
      <c r="EV24">
        <v>5.3991743020365404E-3</v>
      </c>
      <c r="EW24">
        <v>1</v>
      </c>
      <c r="EX24">
        <v>2</v>
      </c>
      <c r="EY24">
        <v>2</v>
      </c>
      <c r="EZ24" t="s">
        <v>364</v>
      </c>
      <c r="FA24">
        <v>2.9466299999999999</v>
      </c>
      <c r="FB24">
        <v>2.7241499999999998</v>
      </c>
      <c r="FC24">
        <v>0.122127</v>
      </c>
      <c r="FD24">
        <v>0.132304</v>
      </c>
      <c r="FE24">
        <v>9.5288200000000003E-2</v>
      </c>
      <c r="FF24">
        <v>7.7881599999999995E-2</v>
      </c>
      <c r="FG24">
        <v>23249.7</v>
      </c>
      <c r="FH24">
        <v>21011.9</v>
      </c>
      <c r="FI24">
        <v>24420</v>
      </c>
      <c r="FJ24">
        <v>23261.5</v>
      </c>
      <c r="FK24">
        <v>30055.1</v>
      </c>
      <c r="FL24">
        <v>29856.5</v>
      </c>
      <c r="FM24">
        <v>34079.4</v>
      </c>
      <c r="FN24">
        <v>33290.300000000003</v>
      </c>
      <c r="FO24">
        <v>1.95505</v>
      </c>
      <c r="FP24">
        <v>1.9354</v>
      </c>
      <c r="FQ24">
        <v>1.3410999999999999E-2</v>
      </c>
      <c r="FR24">
        <v>0</v>
      </c>
      <c r="FS24">
        <v>26.775600000000001</v>
      </c>
      <c r="FT24">
        <v>999.9</v>
      </c>
      <c r="FU24">
        <v>47.228999999999999</v>
      </c>
      <c r="FV24">
        <v>34.442</v>
      </c>
      <c r="FW24">
        <v>26.052800000000001</v>
      </c>
      <c r="FX24">
        <v>55.2014</v>
      </c>
      <c r="FY24">
        <v>39.9679</v>
      </c>
      <c r="FZ24">
        <v>1</v>
      </c>
      <c r="GA24">
        <v>0.36597600000000002</v>
      </c>
      <c r="GB24">
        <v>3.7372999999999998</v>
      </c>
      <c r="GC24">
        <v>20.351900000000001</v>
      </c>
      <c r="GD24">
        <v>5.2457399999999996</v>
      </c>
      <c r="GE24">
        <v>12.0219</v>
      </c>
      <c r="GF24">
        <v>4.9577499999999999</v>
      </c>
      <c r="GG24">
        <v>3.3053300000000001</v>
      </c>
      <c r="GH24">
        <v>9999</v>
      </c>
      <c r="GI24">
        <v>9999</v>
      </c>
      <c r="GJ24">
        <v>470</v>
      </c>
      <c r="GK24">
        <v>9999</v>
      </c>
      <c r="GL24">
        <v>1.86859</v>
      </c>
      <c r="GM24">
        <v>1.87317</v>
      </c>
      <c r="GN24">
        <v>1.87592</v>
      </c>
      <c r="GO24">
        <v>1.87822</v>
      </c>
      <c r="GP24">
        <v>1.8707199999999999</v>
      </c>
      <c r="GQ24">
        <v>1.8724099999999999</v>
      </c>
      <c r="GR24">
        <v>1.8693500000000001</v>
      </c>
      <c r="GS24">
        <v>1.8734999999999999</v>
      </c>
      <c r="GT24" t="s">
        <v>348</v>
      </c>
      <c r="GU24" t="s">
        <v>19</v>
      </c>
      <c r="GV24" t="s">
        <v>19</v>
      </c>
      <c r="GW24" t="s">
        <v>19</v>
      </c>
      <c r="GX24" t="s">
        <v>349</v>
      </c>
      <c r="GY24" t="s">
        <v>350</v>
      </c>
      <c r="GZ24" t="s">
        <v>351</v>
      </c>
      <c r="HA24" t="s">
        <v>351</v>
      </c>
      <c r="HB24" t="s">
        <v>351</v>
      </c>
      <c r="HC24" t="s">
        <v>351</v>
      </c>
      <c r="HD24">
        <v>0</v>
      </c>
      <c r="HE24">
        <v>100</v>
      </c>
      <c r="HF24">
        <v>100</v>
      </c>
      <c r="HG24">
        <v>1.6639999999999999</v>
      </c>
      <c r="HH24">
        <v>0.152</v>
      </c>
      <c r="HI24">
        <v>2</v>
      </c>
      <c r="HJ24">
        <v>508.923</v>
      </c>
      <c r="HK24">
        <v>488.09500000000003</v>
      </c>
      <c r="HL24">
        <v>22.3565</v>
      </c>
      <c r="HM24">
        <v>31.990200000000002</v>
      </c>
      <c r="HN24">
        <v>30.0001</v>
      </c>
      <c r="HO24">
        <v>32.059100000000001</v>
      </c>
      <c r="HP24">
        <v>32.081000000000003</v>
      </c>
      <c r="HQ24">
        <v>28.819500000000001</v>
      </c>
      <c r="HR24">
        <v>46.783099999999997</v>
      </c>
      <c r="HS24">
        <v>0</v>
      </c>
      <c r="HT24">
        <v>22.3584</v>
      </c>
      <c r="HU24">
        <v>600</v>
      </c>
      <c r="HV24">
        <v>14.337199999999999</v>
      </c>
      <c r="HW24">
        <v>101.53700000000001</v>
      </c>
      <c r="HX24">
        <v>101.505</v>
      </c>
    </row>
    <row r="25" spans="1:232" x14ac:dyDescent="0.25">
      <c r="A25">
        <v>10</v>
      </c>
      <c r="B25">
        <v>1566842091.0999999</v>
      </c>
      <c r="C25">
        <v>1045.0999999046301</v>
      </c>
      <c r="D25" t="s">
        <v>374</v>
      </c>
      <c r="E25" t="s">
        <v>375</v>
      </c>
      <c r="G25">
        <v>1566842091.0999999</v>
      </c>
      <c r="H25">
        <f t="shared" si="0"/>
        <v>3.9944468966434509E-3</v>
      </c>
      <c r="I25">
        <f t="shared" si="1"/>
        <v>40.985762522964038</v>
      </c>
      <c r="J25">
        <f t="shared" si="2"/>
        <v>647.64200000000005</v>
      </c>
      <c r="K25">
        <f t="shared" si="3"/>
        <v>359.0780110753488</v>
      </c>
      <c r="L25">
        <f t="shared" si="4"/>
        <v>35.680382999078432</v>
      </c>
      <c r="M25">
        <f t="shared" si="5"/>
        <v>64.354023063362007</v>
      </c>
      <c r="N25">
        <f t="shared" si="6"/>
        <v>0.25098661694155661</v>
      </c>
      <c r="O25">
        <f t="shared" si="7"/>
        <v>2.2525830639592064</v>
      </c>
      <c r="P25">
        <f t="shared" si="8"/>
        <v>0.23642098802391356</v>
      </c>
      <c r="Q25">
        <f t="shared" si="9"/>
        <v>0.14900129255631236</v>
      </c>
      <c r="R25">
        <f t="shared" si="10"/>
        <v>321.47230473139859</v>
      </c>
      <c r="S25">
        <f t="shared" si="11"/>
        <v>27.878389715452052</v>
      </c>
      <c r="T25">
        <f t="shared" si="12"/>
        <v>26.9864</v>
      </c>
      <c r="U25">
        <f t="shared" si="13"/>
        <v>3.5763017937231179</v>
      </c>
      <c r="V25">
        <f t="shared" si="14"/>
        <v>55.003816565442776</v>
      </c>
      <c r="W25">
        <f t="shared" si="15"/>
        <v>1.9440888491328001</v>
      </c>
      <c r="X25">
        <f t="shared" si="16"/>
        <v>3.5344617347048097</v>
      </c>
      <c r="Y25">
        <f t="shared" si="17"/>
        <v>1.6322129445903177</v>
      </c>
      <c r="Z25">
        <f t="shared" si="18"/>
        <v>-176.15510814197617</v>
      </c>
      <c r="AA25">
        <f t="shared" si="19"/>
        <v>-24.312539880462438</v>
      </c>
      <c r="AB25">
        <f t="shared" si="20"/>
        <v>-2.3266478224715903</v>
      </c>
      <c r="AC25">
        <f t="shared" si="21"/>
        <v>118.67800888648837</v>
      </c>
      <c r="AD25">
        <v>-4.12533232595787E-2</v>
      </c>
      <c r="AE25">
        <v>4.6310469348484901E-2</v>
      </c>
      <c r="AF25">
        <v>3.45983988521313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52637.313143762585</v>
      </c>
      <c r="AL25" t="s">
        <v>344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0</v>
      </c>
      <c r="AR25" t="s">
        <v>344</v>
      </c>
      <c r="AS25">
        <v>0</v>
      </c>
      <c r="AT25">
        <v>0</v>
      </c>
      <c r="AU25" t="e">
        <f t="shared" si="27"/>
        <v>#DIV/0!</v>
      </c>
      <c r="AV25">
        <v>0.5</v>
      </c>
      <c r="AW25">
        <f t="shared" si="28"/>
        <v>1681.3653001855628</v>
      </c>
      <c r="AX25">
        <f t="shared" si="29"/>
        <v>40.985762522964038</v>
      </c>
      <c r="AY25" t="e">
        <f t="shared" si="30"/>
        <v>#DIV/0!</v>
      </c>
      <c r="AZ25" t="e">
        <f t="shared" si="31"/>
        <v>#DIV/0!</v>
      </c>
      <c r="BA25">
        <f t="shared" si="32"/>
        <v>2.4376476972874764E-2</v>
      </c>
      <c r="BB25" t="e">
        <f t="shared" si="33"/>
        <v>#DIV/0!</v>
      </c>
      <c r="BC25" t="s">
        <v>344</v>
      </c>
      <c r="BD25">
        <v>0</v>
      </c>
      <c r="BE25">
        <f t="shared" si="34"/>
        <v>0</v>
      </c>
      <c r="BF25" t="e">
        <f t="shared" si="35"/>
        <v>#DIV/0!</v>
      </c>
      <c r="BG25" t="e">
        <f t="shared" si="36"/>
        <v>#DIV/0!</v>
      </c>
      <c r="BH25" t="e">
        <f t="shared" si="37"/>
        <v>#DIV/0!</v>
      </c>
      <c r="BI25" t="e">
        <f t="shared" si="38"/>
        <v>#DIV/0!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f t="shared" si="39"/>
        <v>2000.2</v>
      </c>
      <c r="CC25">
        <f t="shared" si="40"/>
        <v>1681.3653001855628</v>
      </c>
      <c r="CD25">
        <f t="shared" si="41"/>
        <v>0.84059859023375794</v>
      </c>
      <c r="CE25">
        <f t="shared" si="42"/>
        <v>0.19119718046751619</v>
      </c>
      <c r="CF25">
        <v>6</v>
      </c>
      <c r="CG25">
        <v>0.5</v>
      </c>
      <c r="CH25" t="s">
        <v>345</v>
      </c>
      <c r="CI25">
        <v>1566842091.0999999</v>
      </c>
      <c r="CJ25">
        <v>647.64200000000005</v>
      </c>
      <c r="CK25">
        <v>699.93200000000002</v>
      </c>
      <c r="CL25">
        <v>19.564800000000002</v>
      </c>
      <c r="CM25">
        <v>14.865</v>
      </c>
      <c r="CN25">
        <v>499.97399999999999</v>
      </c>
      <c r="CO25">
        <v>99.266999999999996</v>
      </c>
      <c r="CP25">
        <v>9.9661E-2</v>
      </c>
      <c r="CQ25">
        <v>26.786200000000001</v>
      </c>
      <c r="CR25">
        <v>26.9864</v>
      </c>
      <c r="CS25">
        <v>999.9</v>
      </c>
      <c r="CT25">
        <v>0</v>
      </c>
      <c r="CU25">
        <v>0</v>
      </c>
      <c r="CV25">
        <v>10021.9</v>
      </c>
      <c r="CW25">
        <v>0</v>
      </c>
      <c r="CX25">
        <v>971.08199999999999</v>
      </c>
      <c r="CY25">
        <v>-52.440800000000003</v>
      </c>
      <c r="CZ25">
        <v>660.404</v>
      </c>
      <c r="DA25">
        <v>710.49400000000003</v>
      </c>
      <c r="DB25">
        <v>4.6877899999999997</v>
      </c>
      <c r="DC25">
        <v>645.82799999999997</v>
      </c>
      <c r="DD25">
        <v>699.93200000000002</v>
      </c>
      <c r="DE25">
        <v>19.4008</v>
      </c>
      <c r="DF25">
        <v>14.865</v>
      </c>
      <c r="DG25">
        <v>1.94095</v>
      </c>
      <c r="DH25">
        <v>1.4756100000000001</v>
      </c>
      <c r="DI25">
        <v>16.970700000000001</v>
      </c>
      <c r="DJ25">
        <v>12.717700000000001</v>
      </c>
      <c r="DK25">
        <v>2000.2</v>
      </c>
      <c r="DL25">
        <v>0.97999700000000001</v>
      </c>
      <c r="DM25">
        <v>2.0003099999999999E-2</v>
      </c>
      <c r="DN25">
        <v>0</v>
      </c>
      <c r="DO25">
        <v>784.91</v>
      </c>
      <c r="DP25">
        <v>4.9996900000000002</v>
      </c>
      <c r="DQ25">
        <v>17929.400000000001</v>
      </c>
      <c r="DR25">
        <v>16113.8</v>
      </c>
      <c r="DS25">
        <v>50.061999999999998</v>
      </c>
      <c r="DT25">
        <v>51.061999999999998</v>
      </c>
      <c r="DU25">
        <v>50.625</v>
      </c>
      <c r="DV25">
        <v>50.186999999999998</v>
      </c>
      <c r="DW25">
        <v>50.875</v>
      </c>
      <c r="DX25">
        <v>1955.29</v>
      </c>
      <c r="DY25">
        <v>39.909999999999997</v>
      </c>
      <c r="DZ25">
        <v>0</v>
      </c>
      <c r="EA25">
        <v>1566842086.7</v>
      </c>
      <c r="EB25">
        <v>785.26082352941205</v>
      </c>
      <c r="EC25">
        <v>-3.6700980322516799</v>
      </c>
      <c r="ED25">
        <v>-234.92647028251699</v>
      </c>
      <c r="EE25">
        <v>17957.1117647059</v>
      </c>
      <c r="EF25">
        <v>10</v>
      </c>
      <c r="EG25">
        <v>1566842124.0999999</v>
      </c>
      <c r="EH25" t="s">
        <v>376</v>
      </c>
      <c r="EI25">
        <v>46</v>
      </c>
      <c r="EJ25">
        <v>1.8140000000000001</v>
      </c>
      <c r="EK25">
        <v>0.16400000000000001</v>
      </c>
      <c r="EL25">
        <v>700</v>
      </c>
      <c r="EM25">
        <v>15</v>
      </c>
      <c r="EN25">
        <v>0.11</v>
      </c>
      <c r="EO25">
        <v>0.02</v>
      </c>
      <c r="EP25">
        <v>41.169462907535902</v>
      </c>
      <c r="EQ25">
        <v>-0.19671465156345</v>
      </c>
      <c r="ER25">
        <v>0.106982167433899</v>
      </c>
      <c r="ES25">
        <v>1</v>
      </c>
      <c r="ET25">
        <v>0.254916142112251</v>
      </c>
      <c r="EU25">
        <v>-2.7258596462963702E-2</v>
      </c>
      <c r="EV25">
        <v>2.9996069279097002E-3</v>
      </c>
      <c r="EW25">
        <v>1</v>
      </c>
      <c r="EX25">
        <v>2</v>
      </c>
      <c r="EY25">
        <v>2</v>
      </c>
      <c r="EZ25" t="s">
        <v>364</v>
      </c>
      <c r="FA25">
        <v>2.9463499999999998</v>
      </c>
      <c r="FB25">
        <v>2.72377</v>
      </c>
      <c r="FC25">
        <v>0.137457</v>
      </c>
      <c r="FD25">
        <v>0.14723600000000001</v>
      </c>
      <c r="FE25">
        <v>9.4930299999999995E-2</v>
      </c>
      <c r="FF25">
        <v>7.986E-2</v>
      </c>
      <c r="FG25">
        <v>22845.7</v>
      </c>
      <c r="FH25">
        <v>20652.7</v>
      </c>
      <c r="FI25">
        <v>24422.3</v>
      </c>
      <c r="FJ25">
        <v>23264.5</v>
      </c>
      <c r="FK25">
        <v>30070.2</v>
      </c>
      <c r="FL25">
        <v>29796.7</v>
      </c>
      <c r="FM25">
        <v>34082.9</v>
      </c>
      <c r="FN25">
        <v>33295</v>
      </c>
      <c r="FO25">
        <v>1.9549700000000001</v>
      </c>
      <c r="FP25">
        <v>1.9366300000000001</v>
      </c>
      <c r="FQ25">
        <v>2.3953599999999999E-2</v>
      </c>
      <c r="FR25">
        <v>0</v>
      </c>
      <c r="FS25">
        <v>26.5946</v>
      </c>
      <c r="FT25">
        <v>999.9</v>
      </c>
      <c r="FU25">
        <v>47.167999999999999</v>
      </c>
      <c r="FV25">
        <v>34.503</v>
      </c>
      <c r="FW25">
        <v>26.107800000000001</v>
      </c>
      <c r="FX25">
        <v>54.9514</v>
      </c>
      <c r="FY25">
        <v>39.799700000000001</v>
      </c>
      <c r="FZ25">
        <v>1</v>
      </c>
      <c r="GA25">
        <v>0.362261</v>
      </c>
      <c r="GB25">
        <v>3.6254</v>
      </c>
      <c r="GC25">
        <v>20.3536</v>
      </c>
      <c r="GD25">
        <v>5.2415500000000002</v>
      </c>
      <c r="GE25">
        <v>12.0219</v>
      </c>
      <c r="GF25">
        <v>4.9573</v>
      </c>
      <c r="GG25">
        <v>3.3046799999999998</v>
      </c>
      <c r="GH25">
        <v>9999</v>
      </c>
      <c r="GI25">
        <v>9999</v>
      </c>
      <c r="GJ25">
        <v>470.1</v>
      </c>
      <c r="GK25">
        <v>9999</v>
      </c>
      <c r="GL25">
        <v>1.86859</v>
      </c>
      <c r="GM25">
        <v>1.87317</v>
      </c>
      <c r="GN25">
        <v>1.8759300000000001</v>
      </c>
      <c r="GO25">
        <v>1.87826</v>
      </c>
      <c r="GP25">
        <v>1.87073</v>
      </c>
      <c r="GQ25">
        <v>1.87242</v>
      </c>
      <c r="GR25">
        <v>1.8693500000000001</v>
      </c>
      <c r="GS25">
        <v>1.87351</v>
      </c>
      <c r="GT25" t="s">
        <v>348</v>
      </c>
      <c r="GU25" t="s">
        <v>19</v>
      </c>
      <c r="GV25" t="s">
        <v>19</v>
      </c>
      <c r="GW25" t="s">
        <v>19</v>
      </c>
      <c r="GX25" t="s">
        <v>349</v>
      </c>
      <c r="GY25" t="s">
        <v>350</v>
      </c>
      <c r="GZ25" t="s">
        <v>351</v>
      </c>
      <c r="HA25" t="s">
        <v>351</v>
      </c>
      <c r="HB25" t="s">
        <v>351</v>
      </c>
      <c r="HC25" t="s">
        <v>351</v>
      </c>
      <c r="HD25">
        <v>0</v>
      </c>
      <c r="HE25">
        <v>100</v>
      </c>
      <c r="HF25">
        <v>100</v>
      </c>
      <c r="HG25">
        <v>1.8140000000000001</v>
      </c>
      <c r="HH25">
        <v>0.16400000000000001</v>
      </c>
      <c r="HI25">
        <v>2</v>
      </c>
      <c r="HJ25">
        <v>508.69400000000002</v>
      </c>
      <c r="HK25">
        <v>488.74400000000003</v>
      </c>
      <c r="HL25">
        <v>22.396899999999999</v>
      </c>
      <c r="HM25">
        <v>31.948699999999999</v>
      </c>
      <c r="HN25">
        <v>30</v>
      </c>
      <c r="HO25">
        <v>32.035899999999998</v>
      </c>
      <c r="HP25">
        <v>32.060099999999998</v>
      </c>
      <c r="HQ25">
        <v>32.676200000000001</v>
      </c>
      <c r="HR25">
        <v>44.409399999999998</v>
      </c>
      <c r="HS25">
        <v>0</v>
      </c>
      <c r="HT25">
        <v>22.402100000000001</v>
      </c>
      <c r="HU25">
        <v>700</v>
      </c>
      <c r="HV25">
        <v>14.855700000000001</v>
      </c>
      <c r="HW25">
        <v>101.547</v>
      </c>
      <c r="HX25">
        <v>101.518</v>
      </c>
    </row>
    <row r="26" spans="1:232" x14ac:dyDescent="0.25">
      <c r="A26">
        <v>11</v>
      </c>
      <c r="B26">
        <v>1566842234.0999999</v>
      </c>
      <c r="C26">
        <v>1188.0999999046301</v>
      </c>
      <c r="D26" t="s">
        <v>377</v>
      </c>
      <c r="E26" t="s">
        <v>378</v>
      </c>
      <c r="G26">
        <v>1566842234.0999999</v>
      </c>
      <c r="H26">
        <f t="shared" si="0"/>
        <v>3.3675426656875336E-3</v>
      </c>
      <c r="I26">
        <f t="shared" si="1"/>
        <v>41.152092901357406</v>
      </c>
      <c r="J26">
        <f t="shared" si="2"/>
        <v>747.58299999999997</v>
      </c>
      <c r="K26">
        <f t="shared" si="3"/>
        <v>401.44266152409506</v>
      </c>
      <c r="L26">
        <f t="shared" si="4"/>
        <v>39.890028901882339</v>
      </c>
      <c r="M26">
        <f t="shared" si="5"/>
        <v>74.284848957852986</v>
      </c>
      <c r="N26">
        <f t="shared" si="6"/>
        <v>0.20788994483922971</v>
      </c>
      <c r="O26">
        <f t="shared" si="7"/>
        <v>2.2496103911024274</v>
      </c>
      <c r="P26">
        <f t="shared" si="8"/>
        <v>0.19777622299999945</v>
      </c>
      <c r="Q26">
        <f t="shared" si="9"/>
        <v>0.12447780446696716</v>
      </c>
      <c r="R26">
        <f t="shared" si="10"/>
        <v>321.45474881025035</v>
      </c>
      <c r="S26">
        <f t="shared" si="11"/>
        <v>28.078024457588768</v>
      </c>
      <c r="T26">
        <f t="shared" si="12"/>
        <v>27.034800000000001</v>
      </c>
      <c r="U26">
        <f t="shared" si="13"/>
        <v>3.5864816311875334</v>
      </c>
      <c r="V26">
        <f t="shared" si="14"/>
        <v>54.965144225131354</v>
      </c>
      <c r="W26">
        <f t="shared" si="15"/>
        <v>1.9416251421399997</v>
      </c>
      <c r="X26">
        <f t="shared" si="16"/>
        <v>3.5324662011024852</v>
      </c>
      <c r="Y26">
        <f t="shared" si="17"/>
        <v>1.6448564890475337</v>
      </c>
      <c r="Z26">
        <f t="shared" si="18"/>
        <v>-148.50863155682023</v>
      </c>
      <c r="AA26">
        <f t="shared" si="19"/>
        <v>-31.314753013600722</v>
      </c>
      <c r="AB26">
        <f t="shared" si="20"/>
        <v>-3.0012842534301134</v>
      </c>
      <c r="AC26">
        <f t="shared" si="21"/>
        <v>138.63007998639927</v>
      </c>
      <c r="AD26">
        <v>-4.1173259310840503E-2</v>
      </c>
      <c r="AE26">
        <v>4.6220590552039198E-2</v>
      </c>
      <c r="AF26">
        <v>3.4545241829804501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52541.028431679166</v>
      </c>
      <c r="AL26" t="s">
        <v>344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0</v>
      </c>
      <c r="AR26" t="s">
        <v>344</v>
      </c>
      <c r="AS26">
        <v>0</v>
      </c>
      <c r="AT26">
        <v>0</v>
      </c>
      <c r="AU26" t="e">
        <f t="shared" si="27"/>
        <v>#DIV/0!</v>
      </c>
      <c r="AV26">
        <v>0.5</v>
      </c>
      <c r="AW26">
        <f t="shared" si="28"/>
        <v>1681.272900185573</v>
      </c>
      <c r="AX26">
        <f t="shared" si="29"/>
        <v>41.152092901357406</v>
      </c>
      <c r="AY26" t="e">
        <f t="shared" si="30"/>
        <v>#DIV/0!</v>
      </c>
      <c r="AZ26" t="e">
        <f t="shared" si="31"/>
        <v>#DIV/0!</v>
      </c>
      <c r="BA26">
        <f t="shared" si="32"/>
        <v>2.4476747883591762E-2</v>
      </c>
      <c r="BB26" t="e">
        <f t="shared" si="33"/>
        <v>#DIV/0!</v>
      </c>
      <c r="BC26" t="s">
        <v>344</v>
      </c>
      <c r="BD26">
        <v>0</v>
      </c>
      <c r="BE26">
        <f t="shared" si="34"/>
        <v>0</v>
      </c>
      <c r="BF26" t="e">
        <f t="shared" si="35"/>
        <v>#DIV/0!</v>
      </c>
      <c r="BG26" t="e">
        <f t="shared" si="36"/>
        <v>#DIV/0!</v>
      </c>
      <c r="BH26" t="e">
        <f t="shared" si="37"/>
        <v>#DIV/0!</v>
      </c>
      <c r="BI26" t="e">
        <f t="shared" si="38"/>
        <v>#DIV/0!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f t="shared" si="39"/>
        <v>2000.09</v>
      </c>
      <c r="CC26">
        <f t="shared" si="40"/>
        <v>1681.272900185573</v>
      </c>
      <c r="CD26">
        <f t="shared" si="41"/>
        <v>0.84059862315474454</v>
      </c>
      <c r="CE26">
        <f t="shared" si="42"/>
        <v>0.19119724630948925</v>
      </c>
      <c r="CF26">
        <v>6</v>
      </c>
      <c r="CG26">
        <v>0.5</v>
      </c>
      <c r="CH26" t="s">
        <v>345</v>
      </c>
      <c r="CI26">
        <v>1566842234.0999999</v>
      </c>
      <c r="CJ26">
        <v>747.58299999999997</v>
      </c>
      <c r="CK26">
        <v>799.98800000000006</v>
      </c>
      <c r="CL26">
        <v>19.54</v>
      </c>
      <c r="CM26">
        <v>15.5778</v>
      </c>
      <c r="CN26">
        <v>499.98599999999999</v>
      </c>
      <c r="CO26">
        <v>99.266499999999994</v>
      </c>
      <c r="CP26">
        <v>0.100191</v>
      </c>
      <c r="CQ26">
        <v>26.776599999999998</v>
      </c>
      <c r="CR26">
        <v>27.034800000000001</v>
      </c>
      <c r="CS26">
        <v>999.9</v>
      </c>
      <c r="CT26">
        <v>0</v>
      </c>
      <c r="CU26">
        <v>0</v>
      </c>
      <c r="CV26">
        <v>10002.5</v>
      </c>
      <c r="CW26">
        <v>0</v>
      </c>
      <c r="CX26">
        <v>1416.48</v>
      </c>
      <c r="CY26">
        <v>-52.404299999999999</v>
      </c>
      <c r="CZ26">
        <v>762.48199999999997</v>
      </c>
      <c r="DA26">
        <v>812.64700000000005</v>
      </c>
      <c r="DB26">
        <v>3.9621900000000001</v>
      </c>
      <c r="DC26">
        <v>745.827</v>
      </c>
      <c r="DD26">
        <v>799.98800000000006</v>
      </c>
      <c r="DE26">
        <v>19.361000000000001</v>
      </c>
      <c r="DF26">
        <v>15.5778</v>
      </c>
      <c r="DG26">
        <v>1.93967</v>
      </c>
      <c r="DH26">
        <v>1.54636</v>
      </c>
      <c r="DI26">
        <v>16.9603</v>
      </c>
      <c r="DJ26">
        <v>13.4344</v>
      </c>
      <c r="DK26">
        <v>2000.09</v>
      </c>
      <c r="DL26">
        <v>0.97999700000000001</v>
      </c>
      <c r="DM26">
        <v>2.0003099999999999E-2</v>
      </c>
      <c r="DN26">
        <v>0</v>
      </c>
      <c r="DO26">
        <v>780.50400000000002</v>
      </c>
      <c r="DP26">
        <v>4.9996900000000002</v>
      </c>
      <c r="DQ26">
        <v>18206.5</v>
      </c>
      <c r="DR26">
        <v>16113</v>
      </c>
      <c r="DS26">
        <v>49.936999999999998</v>
      </c>
      <c r="DT26">
        <v>50.811999999999998</v>
      </c>
      <c r="DU26">
        <v>50.5</v>
      </c>
      <c r="DV26">
        <v>49.936999999999998</v>
      </c>
      <c r="DW26">
        <v>50.75</v>
      </c>
      <c r="DX26">
        <v>1955.18</v>
      </c>
      <c r="DY26">
        <v>39.909999999999997</v>
      </c>
      <c r="DZ26">
        <v>0</v>
      </c>
      <c r="EA26">
        <v>1566842229.5</v>
      </c>
      <c r="EB26">
        <v>780.13599999999997</v>
      </c>
      <c r="EC26">
        <v>-1.0169117581277201</v>
      </c>
      <c r="ED26">
        <v>-2871.7892212616598</v>
      </c>
      <c r="EE26">
        <v>18465.394117647102</v>
      </c>
      <c r="EF26">
        <v>10</v>
      </c>
      <c r="EG26">
        <v>1566842194.5999999</v>
      </c>
      <c r="EH26" t="s">
        <v>379</v>
      </c>
      <c r="EI26">
        <v>47</v>
      </c>
      <c r="EJ26">
        <v>1.756</v>
      </c>
      <c r="EK26">
        <v>0.17899999999999999</v>
      </c>
      <c r="EL26">
        <v>800</v>
      </c>
      <c r="EM26">
        <v>15</v>
      </c>
      <c r="EN26">
        <v>0.06</v>
      </c>
      <c r="EO26">
        <v>0.02</v>
      </c>
      <c r="EP26">
        <v>41.157356819128502</v>
      </c>
      <c r="EQ26">
        <v>-0.28166136204357101</v>
      </c>
      <c r="ER26">
        <v>7.1469518264387605E-2</v>
      </c>
      <c r="ES26">
        <v>1</v>
      </c>
      <c r="ET26">
        <v>0.212201947897948</v>
      </c>
      <c r="EU26">
        <v>-2.0760575673824201E-2</v>
      </c>
      <c r="EV26">
        <v>2.2895881128965402E-3</v>
      </c>
      <c r="EW26">
        <v>1</v>
      </c>
      <c r="EX26">
        <v>2</v>
      </c>
      <c r="EY26">
        <v>2</v>
      </c>
      <c r="EZ26" t="s">
        <v>364</v>
      </c>
      <c r="FA26">
        <v>2.9465699999999999</v>
      </c>
      <c r="FB26">
        <v>2.7241300000000002</v>
      </c>
      <c r="FC26">
        <v>0.15179999999999999</v>
      </c>
      <c r="FD26">
        <v>0.16117999999999999</v>
      </c>
      <c r="FE26">
        <v>9.4816200000000003E-2</v>
      </c>
      <c r="FF26">
        <v>8.2663100000000003E-2</v>
      </c>
      <c r="FG26">
        <v>22473.200000000001</v>
      </c>
      <c r="FH26">
        <v>20320.900000000001</v>
      </c>
      <c r="FI26">
        <v>24430.1</v>
      </c>
      <c r="FJ26">
        <v>23271.1</v>
      </c>
      <c r="FK26">
        <v>30083.200000000001</v>
      </c>
      <c r="FL26">
        <v>29714.9</v>
      </c>
      <c r="FM26">
        <v>34093.5</v>
      </c>
      <c r="FN26">
        <v>33305.1</v>
      </c>
      <c r="FO26">
        <v>1.9559500000000001</v>
      </c>
      <c r="FP26">
        <v>1.9399</v>
      </c>
      <c r="FQ26">
        <v>4.4666200000000003E-2</v>
      </c>
      <c r="FR26">
        <v>0</v>
      </c>
      <c r="FS26">
        <v>26.303899999999999</v>
      </c>
      <c r="FT26">
        <v>999.9</v>
      </c>
      <c r="FU26">
        <v>47.045999999999999</v>
      </c>
      <c r="FV26">
        <v>34.552999999999997</v>
      </c>
      <c r="FW26">
        <v>26.114899999999999</v>
      </c>
      <c r="FX26">
        <v>55.921399999999998</v>
      </c>
      <c r="FY26">
        <v>39.791699999999999</v>
      </c>
      <c r="FZ26">
        <v>1</v>
      </c>
      <c r="GA26">
        <v>0.34936499999999998</v>
      </c>
      <c r="GB26">
        <v>3.6996000000000002</v>
      </c>
      <c r="GC26">
        <v>20.352</v>
      </c>
      <c r="GD26">
        <v>5.2449899999999996</v>
      </c>
      <c r="GE26">
        <v>12.0219</v>
      </c>
      <c r="GF26">
        <v>4.9577999999999998</v>
      </c>
      <c r="GG26">
        <v>3.3052199999999998</v>
      </c>
      <c r="GH26">
        <v>9999</v>
      </c>
      <c r="GI26">
        <v>9999</v>
      </c>
      <c r="GJ26">
        <v>470.1</v>
      </c>
      <c r="GK26">
        <v>9999</v>
      </c>
      <c r="GL26">
        <v>1.86859</v>
      </c>
      <c r="GM26">
        <v>1.87317</v>
      </c>
      <c r="GN26">
        <v>1.87592</v>
      </c>
      <c r="GO26">
        <v>1.87822</v>
      </c>
      <c r="GP26">
        <v>1.87073</v>
      </c>
      <c r="GQ26">
        <v>1.8724099999999999</v>
      </c>
      <c r="GR26">
        <v>1.8693500000000001</v>
      </c>
      <c r="GS26">
        <v>1.8735299999999999</v>
      </c>
      <c r="GT26" t="s">
        <v>348</v>
      </c>
      <c r="GU26" t="s">
        <v>19</v>
      </c>
      <c r="GV26" t="s">
        <v>19</v>
      </c>
      <c r="GW26" t="s">
        <v>19</v>
      </c>
      <c r="GX26" t="s">
        <v>349</v>
      </c>
      <c r="GY26" t="s">
        <v>350</v>
      </c>
      <c r="GZ26" t="s">
        <v>351</v>
      </c>
      <c r="HA26" t="s">
        <v>351</v>
      </c>
      <c r="HB26" t="s">
        <v>351</v>
      </c>
      <c r="HC26" t="s">
        <v>351</v>
      </c>
      <c r="HD26">
        <v>0</v>
      </c>
      <c r="HE26">
        <v>100</v>
      </c>
      <c r="HF26">
        <v>100</v>
      </c>
      <c r="HG26">
        <v>1.756</v>
      </c>
      <c r="HH26">
        <v>0.17899999999999999</v>
      </c>
      <c r="HI26">
        <v>2</v>
      </c>
      <c r="HJ26">
        <v>508.399</v>
      </c>
      <c r="HK26">
        <v>489.988</v>
      </c>
      <c r="HL26">
        <v>22.389099999999999</v>
      </c>
      <c r="HM26">
        <v>31.777000000000001</v>
      </c>
      <c r="HN26">
        <v>29.9999</v>
      </c>
      <c r="HO26">
        <v>31.9177</v>
      </c>
      <c r="HP26">
        <v>31.943100000000001</v>
      </c>
      <c r="HQ26">
        <v>36.4435</v>
      </c>
      <c r="HR26">
        <v>42.164200000000001</v>
      </c>
      <c r="HS26">
        <v>0</v>
      </c>
      <c r="HT26">
        <v>22.362100000000002</v>
      </c>
      <c r="HU26">
        <v>800</v>
      </c>
      <c r="HV26">
        <v>15.584199999999999</v>
      </c>
      <c r="HW26">
        <v>101.57899999999999</v>
      </c>
      <c r="HX26">
        <v>101.548</v>
      </c>
    </row>
    <row r="27" spans="1:232" x14ac:dyDescent="0.25">
      <c r="A27">
        <v>12</v>
      </c>
      <c r="B27">
        <v>1566842354.5999999</v>
      </c>
      <c r="C27">
        <v>1308.5999999046301</v>
      </c>
      <c r="D27" t="s">
        <v>380</v>
      </c>
      <c r="E27" t="s">
        <v>381</v>
      </c>
      <c r="G27">
        <v>1566842354.5999999</v>
      </c>
      <c r="H27">
        <f t="shared" si="0"/>
        <v>2.9048240284337413E-3</v>
      </c>
      <c r="I27">
        <f t="shared" si="1"/>
        <v>40.979312222883131</v>
      </c>
      <c r="J27">
        <f t="shared" si="2"/>
        <v>947.49900000000002</v>
      </c>
      <c r="K27">
        <f t="shared" si="3"/>
        <v>542.32179255865833</v>
      </c>
      <c r="L27">
        <f t="shared" si="4"/>
        <v>53.887228321061237</v>
      </c>
      <c r="M27">
        <f t="shared" si="5"/>
        <v>94.147230754063202</v>
      </c>
      <c r="N27">
        <f t="shared" si="6"/>
        <v>0.17669256771487424</v>
      </c>
      <c r="O27">
        <f t="shared" si="7"/>
        <v>2.2574121635500859</v>
      </c>
      <c r="P27">
        <f t="shared" si="8"/>
        <v>0.16935308338849081</v>
      </c>
      <c r="Q27">
        <f t="shared" si="9"/>
        <v>0.10647969591742482</v>
      </c>
      <c r="R27">
        <f t="shared" si="10"/>
        <v>321.41963696797978</v>
      </c>
      <c r="S27">
        <f t="shared" si="11"/>
        <v>28.086203117137529</v>
      </c>
      <c r="T27">
        <f t="shared" si="12"/>
        <v>27.048100000000002</v>
      </c>
      <c r="U27">
        <f t="shared" si="13"/>
        <v>3.5892834096589228</v>
      </c>
      <c r="V27">
        <f t="shared" si="14"/>
        <v>55.156085013205356</v>
      </c>
      <c r="W27">
        <f t="shared" si="15"/>
        <v>1.9323006697685601</v>
      </c>
      <c r="X27">
        <f t="shared" si="16"/>
        <v>3.5033318070090229</v>
      </c>
      <c r="Y27">
        <f t="shared" si="17"/>
        <v>1.6569827398903627</v>
      </c>
      <c r="Z27">
        <f t="shared" si="18"/>
        <v>-128.10273965392798</v>
      </c>
      <c r="AA27">
        <f t="shared" si="19"/>
        <v>-50.16540140017316</v>
      </c>
      <c r="AB27">
        <f t="shared" si="20"/>
        <v>-4.7883098083709665</v>
      </c>
      <c r="AC27">
        <f t="shared" si="21"/>
        <v>138.36318610550768</v>
      </c>
      <c r="AD27">
        <v>-4.1383591535135399E-2</v>
      </c>
      <c r="AE27">
        <v>4.6456706899925003E-2</v>
      </c>
      <c r="AF27">
        <v>3.4684812174154098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52823.00173495707</v>
      </c>
      <c r="AL27" t="s">
        <v>344</v>
      </c>
      <c r="AM27">
        <v>0</v>
      </c>
      <c r="AN27">
        <v>0</v>
      </c>
      <c r="AO27">
        <f t="shared" si="25"/>
        <v>0</v>
      </c>
      <c r="AP27" t="e">
        <f t="shared" si="26"/>
        <v>#DIV/0!</v>
      </c>
      <c r="AQ27">
        <v>0</v>
      </c>
      <c r="AR27" t="s">
        <v>344</v>
      </c>
      <c r="AS27">
        <v>0</v>
      </c>
      <c r="AT27">
        <v>0</v>
      </c>
      <c r="AU27" t="e">
        <f t="shared" si="27"/>
        <v>#DIV/0!</v>
      </c>
      <c r="AV27">
        <v>0.5</v>
      </c>
      <c r="AW27">
        <f t="shared" si="28"/>
        <v>1681.0881001855935</v>
      </c>
      <c r="AX27">
        <f t="shared" si="29"/>
        <v>40.979312222883131</v>
      </c>
      <c r="AY27" t="e">
        <f t="shared" si="30"/>
        <v>#DIV/0!</v>
      </c>
      <c r="AZ27" t="e">
        <f t="shared" si="31"/>
        <v>#DIV/0!</v>
      </c>
      <c r="BA27">
        <f t="shared" si="32"/>
        <v>2.4376659509016203E-2</v>
      </c>
      <c r="BB27" t="e">
        <f t="shared" si="33"/>
        <v>#DIV/0!</v>
      </c>
      <c r="BC27" t="s">
        <v>344</v>
      </c>
      <c r="BD27">
        <v>0</v>
      </c>
      <c r="BE27">
        <f t="shared" si="34"/>
        <v>0</v>
      </c>
      <c r="BF27" t="e">
        <f t="shared" si="35"/>
        <v>#DIV/0!</v>
      </c>
      <c r="BG27" t="e">
        <f t="shared" si="36"/>
        <v>#DIV/0!</v>
      </c>
      <c r="BH27" t="e">
        <f t="shared" si="37"/>
        <v>#DIV/0!</v>
      </c>
      <c r="BI27" t="e">
        <f t="shared" si="38"/>
        <v>#DIV/0!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f t="shared" si="39"/>
        <v>1999.87</v>
      </c>
      <c r="CC27">
        <f t="shared" si="40"/>
        <v>1681.0881001855935</v>
      </c>
      <c r="CD27">
        <f t="shared" si="41"/>
        <v>0.84059868900758228</v>
      </c>
      <c r="CE27">
        <f t="shared" si="42"/>
        <v>0.19119737801516459</v>
      </c>
      <c r="CF27">
        <v>6</v>
      </c>
      <c r="CG27">
        <v>0.5</v>
      </c>
      <c r="CH27" t="s">
        <v>345</v>
      </c>
      <c r="CI27">
        <v>1566842354.5999999</v>
      </c>
      <c r="CJ27">
        <v>947.49900000000002</v>
      </c>
      <c r="CK27">
        <v>999.98</v>
      </c>
      <c r="CL27">
        <v>19.4467</v>
      </c>
      <c r="CM27">
        <v>16.028500000000001</v>
      </c>
      <c r="CN27">
        <v>499.971</v>
      </c>
      <c r="CO27">
        <v>99.264499999999998</v>
      </c>
      <c r="CP27">
        <v>9.9436800000000006E-2</v>
      </c>
      <c r="CQ27">
        <v>26.635899999999999</v>
      </c>
      <c r="CR27">
        <v>27.048100000000002</v>
      </c>
      <c r="CS27">
        <v>999.9</v>
      </c>
      <c r="CT27">
        <v>0</v>
      </c>
      <c r="CU27">
        <v>0</v>
      </c>
      <c r="CV27">
        <v>10053.799999999999</v>
      </c>
      <c r="CW27">
        <v>0</v>
      </c>
      <c r="CX27">
        <v>1031.98</v>
      </c>
      <c r="CY27">
        <v>-52.4816</v>
      </c>
      <c r="CZ27">
        <v>966.29</v>
      </c>
      <c r="DA27">
        <v>1016.27</v>
      </c>
      <c r="DB27">
        <v>3.4182800000000002</v>
      </c>
      <c r="DC27">
        <v>945.30200000000002</v>
      </c>
      <c r="DD27">
        <v>999.98</v>
      </c>
      <c r="DE27">
        <v>19.2517</v>
      </c>
      <c r="DF27">
        <v>16.028500000000001</v>
      </c>
      <c r="DG27">
        <v>1.9303699999999999</v>
      </c>
      <c r="DH27">
        <v>1.5910599999999999</v>
      </c>
      <c r="DI27">
        <v>16.884499999999999</v>
      </c>
      <c r="DJ27">
        <v>13.8725</v>
      </c>
      <c r="DK27">
        <v>1999.87</v>
      </c>
      <c r="DL27">
        <v>0.97999400000000003</v>
      </c>
      <c r="DM27">
        <v>2.0005999999999999E-2</v>
      </c>
      <c r="DN27">
        <v>0</v>
      </c>
      <c r="DO27">
        <v>776.67700000000002</v>
      </c>
      <c r="DP27">
        <v>4.9996900000000002</v>
      </c>
      <c r="DQ27">
        <v>17819.5</v>
      </c>
      <c r="DR27">
        <v>16111.2</v>
      </c>
      <c r="DS27">
        <v>49.811999999999998</v>
      </c>
      <c r="DT27">
        <v>50.686999999999998</v>
      </c>
      <c r="DU27">
        <v>50.375</v>
      </c>
      <c r="DV27">
        <v>49.811999999999998</v>
      </c>
      <c r="DW27">
        <v>50.625</v>
      </c>
      <c r="DX27">
        <v>1954.96</v>
      </c>
      <c r="DY27">
        <v>39.909999999999997</v>
      </c>
      <c r="DZ27">
        <v>0</v>
      </c>
      <c r="EA27">
        <v>1566842350.0999999</v>
      </c>
      <c r="EB27">
        <v>777.33858823529397</v>
      </c>
      <c r="EC27">
        <v>-2.9090686222695199</v>
      </c>
      <c r="ED27">
        <v>-158.72548989310999</v>
      </c>
      <c r="EE27">
        <v>17833.364705882399</v>
      </c>
      <c r="EF27">
        <v>10</v>
      </c>
      <c r="EG27">
        <v>1566842325.5999999</v>
      </c>
      <c r="EH27" t="s">
        <v>382</v>
      </c>
      <c r="EI27">
        <v>48</v>
      </c>
      <c r="EJ27">
        <v>2.1970000000000001</v>
      </c>
      <c r="EK27">
        <v>0.19500000000000001</v>
      </c>
      <c r="EL27">
        <v>1000</v>
      </c>
      <c r="EM27">
        <v>16</v>
      </c>
      <c r="EN27">
        <v>0.08</v>
      </c>
      <c r="EO27">
        <v>0.02</v>
      </c>
      <c r="EP27">
        <v>41.159009348771797</v>
      </c>
      <c r="EQ27">
        <v>-1.9981394860341</v>
      </c>
      <c r="ER27">
        <v>0.27640949431580503</v>
      </c>
      <c r="ES27">
        <v>0</v>
      </c>
      <c r="ET27">
        <v>0.17447991333072699</v>
      </c>
      <c r="EU27">
        <v>5.2337531247763899E-2</v>
      </c>
      <c r="EV27">
        <v>7.4423610936393799E-3</v>
      </c>
      <c r="EW27">
        <v>1</v>
      </c>
      <c r="EX27">
        <v>1</v>
      </c>
      <c r="EY27">
        <v>2</v>
      </c>
      <c r="EZ27" t="s">
        <v>347</v>
      </c>
      <c r="FA27">
        <v>2.94665</v>
      </c>
      <c r="FB27">
        <v>2.72384</v>
      </c>
      <c r="FC27">
        <v>0.17768200000000001</v>
      </c>
      <c r="FD27">
        <v>0.1865</v>
      </c>
      <c r="FE27">
        <v>9.4449400000000003E-2</v>
      </c>
      <c r="FF27">
        <v>8.4413000000000002E-2</v>
      </c>
      <c r="FG27">
        <v>21791.9</v>
      </c>
      <c r="FH27">
        <v>19710</v>
      </c>
      <c r="FI27">
        <v>24435.599999999999</v>
      </c>
      <c r="FJ27">
        <v>23274.7</v>
      </c>
      <c r="FK27">
        <v>30102.1</v>
      </c>
      <c r="FL27">
        <v>29662.799999999999</v>
      </c>
      <c r="FM27">
        <v>34100.9</v>
      </c>
      <c r="FN27">
        <v>33310.199999999997</v>
      </c>
      <c r="FO27">
        <v>1.95695</v>
      </c>
      <c r="FP27">
        <v>1.9424699999999999</v>
      </c>
      <c r="FQ27">
        <v>3.8117199999999997E-2</v>
      </c>
      <c r="FR27">
        <v>0</v>
      </c>
      <c r="FS27">
        <v>26.424499999999998</v>
      </c>
      <c r="FT27">
        <v>999.9</v>
      </c>
      <c r="FU27">
        <v>46.875</v>
      </c>
      <c r="FV27">
        <v>34.593000000000004</v>
      </c>
      <c r="FW27">
        <v>26.077500000000001</v>
      </c>
      <c r="FX27">
        <v>56.281399999999998</v>
      </c>
      <c r="FY27">
        <v>40.0321</v>
      </c>
      <c r="FZ27">
        <v>1</v>
      </c>
      <c r="GA27">
        <v>0.34251500000000001</v>
      </c>
      <c r="GB27">
        <v>4.19245</v>
      </c>
      <c r="GC27">
        <v>20.340800000000002</v>
      </c>
      <c r="GD27">
        <v>5.2438000000000002</v>
      </c>
      <c r="GE27">
        <v>12.0221</v>
      </c>
      <c r="GF27">
        <v>4.9578499999999996</v>
      </c>
      <c r="GG27">
        <v>3.3051499999999998</v>
      </c>
      <c r="GH27">
        <v>9999</v>
      </c>
      <c r="GI27">
        <v>9999</v>
      </c>
      <c r="GJ27">
        <v>470.1</v>
      </c>
      <c r="GK27">
        <v>9999</v>
      </c>
      <c r="GL27">
        <v>1.86859</v>
      </c>
      <c r="GM27">
        <v>1.87317</v>
      </c>
      <c r="GN27">
        <v>1.87592</v>
      </c>
      <c r="GO27">
        <v>1.8782099999999999</v>
      </c>
      <c r="GP27">
        <v>1.87073</v>
      </c>
      <c r="GQ27">
        <v>1.8724099999999999</v>
      </c>
      <c r="GR27">
        <v>1.86934</v>
      </c>
      <c r="GS27">
        <v>1.87358</v>
      </c>
      <c r="GT27" t="s">
        <v>348</v>
      </c>
      <c r="GU27" t="s">
        <v>19</v>
      </c>
      <c r="GV27" t="s">
        <v>19</v>
      </c>
      <c r="GW27" t="s">
        <v>19</v>
      </c>
      <c r="GX27" t="s">
        <v>349</v>
      </c>
      <c r="GY27" t="s">
        <v>350</v>
      </c>
      <c r="GZ27" t="s">
        <v>351</v>
      </c>
      <c r="HA27" t="s">
        <v>351</v>
      </c>
      <c r="HB27" t="s">
        <v>351</v>
      </c>
      <c r="HC27" t="s">
        <v>351</v>
      </c>
      <c r="HD27">
        <v>0</v>
      </c>
      <c r="HE27">
        <v>100</v>
      </c>
      <c r="HF27">
        <v>100</v>
      </c>
      <c r="HG27">
        <v>2.1970000000000001</v>
      </c>
      <c r="HH27">
        <v>0.19500000000000001</v>
      </c>
      <c r="HI27">
        <v>2</v>
      </c>
      <c r="HJ27">
        <v>508.27199999999999</v>
      </c>
      <c r="HK27">
        <v>490.94200000000001</v>
      </c>
      <c r="HL27">
        <v>21.905200000000001</v>
      </c>
      <c r="HM27">
        <v>31.665900000000001</v>
      </c>
      <c r="HN27">
        <v>30</v>
      </c>
      <c r="HO27">
        <v>31.819400000000002</v>
      </c>
      <c r="HP27">
        <v>31.848400000000002</v>
      </c>
      <c r="HQ27">
        <v>43.713099999999997</v>
      </c>
      <c r="HR27">
        <v>40.076900000000002</v>
      </c>
      <c r="HS27">
        <v>0</v>
      </c>
      <c r="HT27">
        <v>21.8794</v>
      </c>
      <c r="HU27">
        <v>1000</v>
      </c>
      <c r="HV27">
        <v>16.026599999999998</v>
      </c>
      <c r="HW27">
        <v>101.601</v>
      </c>
      <c r="HX27">
        <v>101.56399999999999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2019-08-25T13:02:13Z</dcterms:created>
  <dcterms:modified xsi:type="dcterms:W3CDTF">2019-08-27T23:45:18Z</dcterms:modified>
</cp:coreProperties>
</file>