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0E75C6D6-31D8-46FD-9B90-1F29C991745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M25" i="1" s="1"/>
  <c r="X25" i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M23" i="1" l="1"/>
  <c r="I23" i="1"/>
  <c r="AX23" i="1" s="1"/>
  <c r="BA23" i="1" s="1"/>
  <c r="V23" i="1"/>
  <c r="V24" i="1"/>
  <c r="V25" i="1"/>
  <c r="V19" i="1"/>
  <c r="V18" i="1"/>
  <c r="CC21" i="1"/>
  <c r="AW21" i="1" s="1"/>
  <c r="CC23" i="1"/>
  <c r="CC24" i="1"/>
  <c r="R24" i="1" s="1"/>
  <c r="H18" i="1"/>
  <c r="I18" i="1"/>
  <c r="AX18" i="1" s="1"/>
  <c r="J17" i="1"/>
  <c r="I17" i="1"/>
  <c r="AX17" i="1" s="1"/>
  <c r="CC18" i="1"/>
  <c r="V22" i="1"/>
  <c r="I24" i="1"/>
  <c r="AX24" i="1" s="1"/>
  <c r="V26" i="1"/>
  <c r="AY21" i="1"/>
  <c r="CC22" i="1"/>
  <c r="AJ23" i="1"/>
  <c r="CC26" i="1"/>
  <c r="CC17" i="1"/>
  <c r="R17" i="1" s="1"/>
  <c r="CC25" i="1"/>
  <c r="AW25" i="1" s="1"/>
  <c r="AY25" i="1" s="1"/>
  <c r="V20" i="1"/>
  <c r="AW23" i="1"/>
  <c r="AY23" i="1" s="1"/>
  <c r="R23" i="1"/>
  <c r="AW18" i="1"/>
  <c r="AY18" i="1" s="1"/>
  <c r="R18" i="1"/>
  <c r="J20" i="1"/>
  <c r="I20" i="1"/>
  <c r="AX20" i="1" s="1"/>
  <c r="H20" i="1"/>
  <c r="S20" i="1" s="1"/>
  <c r="T20" i="1" s="1"/>
  <c r="AJ20" i="1"/>
  <c r="M20" i="1"/>
  <c r="I22" i="1"/>
  <c r="AX22" i="1" s="1"/>
  <c r="H22" i="1"/>
  <c r="AJ22" i="1"/>
  <c r="J22" i="1"/>
  <c r="M22" i="1"/>
  <c r="AJ21" i="1"/>
  <c r="H21" i="1"/>
  <c r="M21" i="1"/>
  <c r="J21" i="1"/>
  <c r="I21" i="1"/>
  <c r="AX21" i="1" s="1"/>
  <c r="BA21" i="1" s="1"/>
  <c r="J26" i="1"/>
  <c r="I26" i="1"/>
  <c r="AX26" i="1" s="1"/>
  <c r="H26" i="1"/>
  <c r="AJ26" i="1"/>
  <c r="M26" i="1"/>
  <c r="R22" i="1"/>
  <c r="AW22" i="1"/>
  <c r="AY22" i="1" s="1"/>
  <c r="R26" i="1"/>
  <c r="AW26" i="1"/>
  <c r="AY26" i="1" s="1"/>
  <c r="AW17" i="1"/>
  <c r="AY17" i="1" s="1"/>
  <c r="Z18" i="1"/>
  <c r="M17" i="1"/>
  <c r="J18" i="1"/>
  <c r="AJ19" i="1"/>
  <c r="AW20" i="1"/>
  <c r="AY20" i="1" s="1"/>
  <c r="H23" i="1"/>
  <c r="M24" i="1"/>
  <c r="AJ25" i="1"/>
  <c r="H25" i="1"/>
  <c r="H19" i="1"/>
  <c r="R21" i="1"/>
  <c r="AJ17" i="1"/>
  <c r="I19" i="1"/>
  <c r="AX19" i="1" s="1"/>
  <c r="BA19" i="1" s="1"/>
  <c r="J23" i="1"/>
  <c r="AJ24" i="1"/>
  <c r="I25" i="1"/>
  <c r="AX25" i="1" s="1"/>
  <c r="H17" i="1"/>
  <c r="M18" i="1"/>
  <c r="J19" i="1"/>
  <c r="R19" i="1"/>
  <c r="H24" i="1"/>
  <c r="J25" i="1"/>
  <c r="AJ18" i="1"/>
  <c r="BA20" i="1" l="1"/>
  <c r="BA26" i="1"/>
  <c r="AW24" i="1"/>
  <c r="BA18" i="1"/>
  <c r="BA25" i="1"/>
  <c r="BA17" i="1"/>
  <c r="BA24" i="1"/>
  <c r="BA22" i="1"/>
  <c r="R25" i="1"/>
  <c r="S25" i="1" s="1"/>
  <c r="T25" i="1" s="1"/>
  <c r="Z17" i="1"/>
  <c r="Z25" i="1"/>
  <c r="Z22" i="1"/>
  <c r="S18" i="1"/>
  <c r="T18" i="1" s="1"/>
  <c r="Z26" i="1"/>
  <c r="AY24" i="1"/>
  <c r="Z21" i="1"/>
  <c r="Z24" i="1"/>
  <c r="Z23" i="1"/>
  <c r="S24" i="1"/>
  <c r="T24" i="1" s="1"/>
  <c r="S22" i="1"/>
  <c r="T22" i="1" s="1"/>
  <c r="P22" i="1" s="1"/>
  <c r="N22" i="1" s="1"/>
  <c r="Q22" i="1" s="1"/>
  <c r="K22" i="1" s="1"/>
  <c r="L22" i="1" s="1"/>
  <c r="S19" i="1"/>
  <c r="T19" i="1" s="1"/>
  <c r="P19" i="1" s="1"/>
  <c r="N19" i="1" s="1"/>
  <c r="Q19" i="1" s="1"/>
  <c r="K19" i="1" s="1"/>
  <c r="L19" i="1" s="1"/>
  <c r="S17" i="1"/>
  <c r="T17" i="1" s="1"/>
  <c r="S23" i="1"/>
  <c r="T23" i="1" s="1"/>
  <c r="P23" i="1" s="1"/>
  <c r="N23" i="1" s="1"/>
  <c r="Q23" i="1" s="1"/>
  <c r="K23" i="1" s="1"/>
  <c r="L23" i="1" s="1"/>
  <c r="S21" i="1"/>
  <c r="T21" i="1" s="1"/>
  <c r="P21" i="1" s="1"/>
  <c r="N21" i="1" s="1"/>
  <c r="Q21" i="1" s="1"/>
  <c r="K21" i="1" s="1"/>
  <c r="L21" i="1" s="1"/>
  <c r="Z19" i="1"/>
  <c r="S26" i="1"/>
  <c r="T26" i="1" s="1"/>
  <c r="P26" i="1" s="1"/>
  <c r="N26" i="1" s="1"/>
  <c r="Q26" i="1" s="1"/>
  <c r="K26" i="1" s="1"/>
  <c r="L26" i="1" s="1"/>
  <c r="U20" i="1"/>
  <c r="Y20" i="1" s="1"/>
  <c r="AB20" i="1"/>
  <c r="AA20" i="1"/>
  <c r="Z20" i="1"/>
  <c r="P20" i="1"/>
  <c r="N20" i="1" s="1"/>
  <c r="Q20" i="1" s="1"/>
  <c r="K20" i="1" s="1"/>
  <c r="L20" i="1" s="1"/>
  <c r="AA24" i="1" l="1"/>
  <c r="AB24" i="1"/>
  <c r="U24" i="1"/>
  <c r="Y24" i="1" s="1"/>
  <c r="U25" i="1"/>
  <c r="Y25" i="1" s="1"/>
  <c r="AB25" i="1"/>
  <c r="AA25" i="1"/>
  <c r="AA17" i="1"/>
  <c r="AB17" i="1"/>
  <c r="U17" i="1"/>
  <c r="Y17" i="1" s="1"/>
  <c r="U18" i="1"/>
  <c r="Y18" i="1" s="1"/>
  <c r="AA18" i="1"/>
  <c r="AB18" i="1"/>
  <c r="AC18" i="1" s="1"/>
  <c r="P18" i="1"/>
  <c r="N18" i="1" s="1"/>
  <c r="Q18" i="1" s="1"/>
  <c r="K18" i="1" s="1"/>
  <c r="L18" i="1" s="1"/>
  <c r="P25" i="1"/>
  <c r="N25" i="1" s="1"/>
  <c r="Q25" i="1" s="1"/>
  <c r="K25" i="1" s="1"/>
  <c r="L25" i="1" s="1"/>
  <c r="AC20" i="1"/>
  <c r="U21" i="1"/>
  <c r="Y21" i="1" s="1"/>
  <c r="AB21" i="1"/>
  <c r="AA21" i="1"/>
  <c r="U19" i="1"/>
  <c r="Y19" i="1" s="1"/>
  <c r="AB19" i="1"/>
  <c r="AA19" i="1"/>
  <c r="P24" i="1"/>
  <c r="N24" i="1" s="1"/>
  <c r="Q24" i="1" s="1"/>
  <c r="K24" i="1" s="1"/>
  <c r="L24" i="1" s="1"/>
  <c r="P17" i="1"/>
  <c r="N17" i="1" s="1"/>
  <c r="Q17" i="1" s="1"/>
  <c r="K17" i="1" s="1"/>
  <c r="L17" i="1" s="1"/>
  <c r="U26" i="1"/>
  <c r="Y26" i="1" s="1"/>
  <c r="AB26" i="1"/>
  <c r="AA26" i="1"/>
  <c r="U23" i="1"/>
  <c r="Y23" i="1" s="1"/>
  <c r="AB23" i="1"/>
  <c r="AA23" i="1"/>
  <c r="U22" i="1"/>
  <c r="Y22" i="1" s="1"/>
  <c r="AB22" i="1"/>
  <c r="AA22" i="1"/>
  <c r="AC23" i="1" l="1"/>
  <c r="AC24" i="1"/>
  <c r="AC25" i="1"/>
  <c r="AC26" i="1"/>
  <c r="AC19" i="1"/>
  <c r="AC21" i="1"/>
  <c r="AC17" i="1"/>
  <c r="AC22" i="1"/>
</calcChain>
</file>

<file path=xl/sharedStrings.xml><?xml version="1.0" encoding="utf-8"?>
<sst xmlns="http://schemas.openxmlformats.org/spreadsheetml/2006/main" count="968" uniqueCount="399">
  <si>
    <t>File opened</t>
  </si>
  <si>
    <t>2019-08-24 11:50:08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</si>
  <si>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</si>
  <si>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</si>
  <si>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</si>
  <si>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</si>
  <si>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</si>
  <si>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</si>
  <si>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</si>
  <si>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</si>
  <si>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</si>
  <si>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</si>
  <si>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</si>
  <si>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</si>
  <si>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</si>
  <si>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</si>
  <si>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</si>
  <si>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</si>
  <si>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</si>
  <si>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</si>
  <si>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</si>
  <si>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</si>
  <si>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</si>
  <si>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11:50:08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</si>
  <si>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</si>
  <si>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</si>
  <si>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</si>
  <si>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</si>
  <si>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</si>
  <si>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</si>
  <si>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</si>
  <si>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</si>
  <si>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</si>
  <si>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</si>
  <si>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</si>
  <si>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</si>
  <si>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</si>
  <si>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</si>
  <si>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</si>
  <si>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</si>
  <si>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</si>
  <si>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</si>
  <si>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</si>
  <si>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</si>
  <si>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</si>
  <si>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</si>
  <si>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</si>
  <si>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</si>
  <si>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</si>
  <si>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</si>
  <si>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</si>
  <si>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</si>
  <si>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</si>
  <si>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</si>
  <si>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</si>
  <si>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</si>
  <si>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</si>
  <si>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</si>
  <si>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</si>
  <si>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</si>
  <si>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</si>
  <si>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</si>
  <si>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</si>
  <si>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</si>
  <si>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</si>
  <si>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</si>
  <si>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</si>
  <si>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</si>
  <si>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</si>
  <si>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</si>
  <si>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</si>
  <si>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</si>
  <si>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</si>
  <si>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</si>
  <si>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</si>
  <si>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</si>
  <si>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</si>
  <si>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</si>
  <si>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</si>
  <si>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</si>
  <si>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</si>
  <si>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</si>
  <si>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</si>
  <si>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</si>
  <si>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</si>
  <si>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</si>
  <si>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</si>
  <si>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</si>
  <si>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</si>
  <si>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</si>
  <si>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</si>
  <si>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</si>
  <si>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</si>
  <si>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</si>
  <si>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</si>
  <si>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</si>
  <si>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</si>
  <si>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</si>
  <si>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</si>
  <si>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</si>
  <si>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</si>
  <si>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</si>
  <si>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</si>
  <si>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</si>
  <si>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</si>
  <si>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</si>
  <si>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</si>
  <si>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</si>
  <si>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</si>
  <si>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</si>
  <si>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</si>
  <si>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</si>
  <si>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</si>
  <si>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</si>
  <si>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</si>
  <si>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</si>
  <si>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</si>
  <si>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</si>
  <si>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</si>
  <si>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</si>
  <si>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</si>
  <si>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</si>
  <si>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</si>
  <si>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</si>
  <si>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</si>
  <si>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</si>
  <si>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</si>
  <si>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</si>
  <si>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</si>
  <si>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</si>
  <si>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</si>
  <si>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</si>
  <si>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</si>
  <si>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</si>
  <si>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</si>
  <si>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</si>
  <si>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</si>
  <si>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</si>
  <si>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</si>
  <si>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</si>
  <si>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</si>
  <si>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</si>
  <si>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</si>
  <si>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</si>
  <si>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</si>
  <si>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</si>
  <si>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</si>
  <si>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</si>
  <si>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</si>
  <si>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</si>
  <si>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</si>
  <si>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</si>
  <si>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</si>
  <si>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</si>
  <si>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</si>
  <si>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</si>
  <si>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</si>
  <si>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</si>
  <si>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</si>
  <si>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</si>
  <si>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</si>
  <si>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</si>
  <si>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</si>
  <si>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</si>
  <si>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</si>
  <si>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</si>
  <si>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</si>
  <si>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</si>
  <si>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</si>
  <si>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</si>
  <si>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</si>
  <si>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</si>
  <si>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</si>
  <si>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</si>
  <si>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</si>
  <si>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</si>
  <si>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</si>
  <si>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</si>
  <si>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</si>
  <si>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</si>
  <si>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</si>
  <si>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</si>
  <si>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</si>
  <si>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</si>
  <si>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</si>
  <si>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</si>
  <si>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</si>
  <si>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</si>
  <si>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</si>
  <si>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</si>
  <si>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</si>
  <si>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</si>
  <si>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</si>
  <si>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</si>
  <si>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</si>
  <si>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</si>
  <si>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</si>
  <si>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</si>
  <si>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</si>
  <si>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</si>
  <si>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</si>
  <si>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</si>
  <si>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</si>
  <si>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</si>
  <si>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</si>
  <si>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</si>
  <si>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</si>
  <si>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</si>
  <si>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</si>
  <si>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</si>
  <si>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</si>
  <si>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</si>
  <si>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</si>
  <si>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</si>
  <si>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</si>
  <si>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</si>
  <si>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</si>
  <si>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</si>
  <si>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</si>
  <si>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</si>
  <si>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</si>
  <si>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</si>
  <si>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</si>
  <si>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</si>
  <si>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</si>
  <si>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</si>
  <si>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</si>
  <si>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</si>
  <si>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</si>
  <si>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</si>
  <si>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</si>
  <si>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</si>
  <si>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</si>
  <si>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</si>
  <si>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</si>
  <si>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</si>
  <si>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</si>
  <si>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</si>
  <si>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</si>
  <si>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</si>
  <si>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</si>
  <si>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</si>
  <si>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</si>
  <si>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</si>
  <si>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</si>
  <si>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</si>
  <si>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</si>
  <si>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</si>
  <si>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</si>
  <si>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</si>
  <si>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</si>
  <si>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</si>
  <si>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</si>
  <si>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</si>
  <si>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</si>
  <si>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</si>
  <si>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</si>
  <si>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</si>
  <si>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</si>
  <si>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</si>
  <si>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</si>
  <si>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</si>
  <si>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</si>
  <si>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</si>
  <si>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</si>
  <si>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</si>
  <si>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</si>
  <si>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</si>
  <si>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</si>
  <si>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</si>
  <si>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</si>
  <si>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</si>
  <si>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</si>
  <si>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</si>
  <si>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</si>
  <si>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</si>
  <si>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</si>
  <si>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</si>
  <si>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</si>
  <si>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</si>
  <si>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</si>
  <si>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</si>
  <si>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</si>
  <si>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</si>
  <si>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</si>
  <si>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</si>
  <si>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</si>
  <si>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</si>
  <si>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</si>
  <si>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</si>
  <si>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</si>
  <si>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</si>
  <si>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</si>
  <si>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</si>
  <si>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</si>
  <si>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</si>
  <si>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</si>
  <si>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</si>
  <si>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</si>
  <si>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</si>
  <si>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</si>
  <si>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</si>
  <si>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</si>
  <si>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</si>
  <si>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</si>
  <si>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</si>
  <si>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</si>
  <si>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</si>
  <si>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</si>
  <si>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</si>
  <si>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</si>
  <si>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</si>
  <si>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</si>
  <si>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</si>
  <si>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</si>
  <si>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</si>
  <si>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</si>
  <si>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</si>
  <si>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</si>
  <si>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</si>
  <si>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</si>
  <si>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</si>
  <si>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</si>
  <si>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</si>
  <si>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</si>
  <si>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</si>
  <si>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</si>
  <si>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</si>
  <si>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</si>
  <si>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</si>
  <si>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</si>
  <si>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</si>
  <si>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</si>
  <si>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</si>
  <si>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</si>
  <si>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</si>
  <si>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</si>
  <si>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</si>
  <si>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</si>
  <si>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</si>
  <si>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</si>
  <si>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12:02:53</t>
  </si>
  <si>
    <t>12:02:53</t>
  </si>
  <si>
    <t>MPF-1652-20181017-17_16_13</t>
  </si>
  <si>
    <t>DARK-1653-20181017-17_16_14</t>
  </si>
  <si>
    <t>-</t>
  </si>
  <si>
    <t>0: Broadleaf</t>
  </si>
  <si>
    <t>12:02:13</t>
  </si>
  <si>
    <t>2/2</t>
  </si>
  <si>
    <t>5</t>
  </si>
  <si>
    <t>11111111</t>
  </si>
  <si>
    <t>oooooooo</t>
  </si>
  <si>
    <t>off</t>
  </si>
  <si>
    <t>20190825 12:04:31</t>
  </si>
  <si>
    <t>12:04:31</t>
  </si>
  <si>
    <t>MPF-1654-20181017-17_17_51</t>
  </si>
  <si>
    <t>DARK-1655-20181017-17_17_53</t>
  </si>
  <si>
    <t>12:03:56</t>
  </si>
  <si>
    <t>20190825 12:06:32</t>
  </si>
  <si>
    <t>12:06:32</t>
  </si>
  <si>
    <t>MPF-1656-20181017-17_19_52</t>
  </si>
  <si>
    <t>DARK-1657-20181017-17_19_53</t>
  </si>
  <si>
    <t>12:05:51</t>
  </si>
  <si>
    <t>1/2</t>
  </si>
  <si>
    <t>20190825 12:08:32</t>
  </si>
  <si>
    <t>12:08:32</t>
  </si>
  <si>
    <t>MPF-1658-20181017-17_21_52</t>
  </si>
  <si>
    <t>DARK-1659-20181017-17_21_54</t>
  </si>
  <si>
    <t>12:07:39</t>
  </si>
  <si>
    <t>20190825 12:10:13</t>
  </si>
  <si>
    <t>12:10:13</t>
  </si>
  <si>
    <t>MPF-1660-20181017-17_23_33</t>
  </si>
  <si>
    <t>DARK-1661-20181017-17_23_34</t>
  </si>
  <si>
    <t>12:09:42</t>
  </si>
  <si>
    <t>20190825 12:14:33</t>
  </si>
  <si>
    <t>12:14:33</t>
  </si>
  <si>
    <t>MPF-1664-20181017-17_27_53</t>
  </si>
  <si>
    <t>DARK-1665-20181017-17_27_54</t>
  </si>
  <si>
    <t>12:13:59</t>
  </si>
  <si>
    <t>20190825 12:15:42</t>
  </si>
  <si>
    <t>12:15:42</t>
  </si>
  <si>
    <t>MPF-1666-20181017-17_29_02</t>
  </si>
  <si>
    <t>DARK-1667-20181017-17_29_04</t>
  </si>
  <si>
    <t>12:16:13</t>
  </si>
  <si>
    <t>20190825 12:17:56</t>
  </si>
  <si>
    <t>12:17:56</t>
  </si>
  <si>
    <t>MPF-1668-20181017-17_31_16</t>
  </si>
  <si>
    <t>DARK-1669-20181017-17_31_18</t>
  </si>
  <si>
    <t>12:17:20</t>
  </si>
  <si>
    <t>20190825 12:21:28</t>
  </si>
  <si>
    <t>12:21:28</t>
  </si>
  <si>
    <t>MPF-1672-20181017-17_34_48</t>
  </si>
  <si>
    <t>DARK-1673-20181017-17_34_49</t>
  </si>
  <si>
    <t>12:20:41</t>
  </si>
  <si>
    <t>20190825 12:23:28</t>
  </si>
  <si>
    <t>12:23:28</t>
  </si>
  <si>
    <t>MPF-1674-20181017-17_36_48</t>
  </si>
  <si>
    <t>DARK-1675-20181017-17_36_50</t>
  </si>
  <si>
    <t>12:22:41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</si>
</sst>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31.575183743763063</c:v>
                </c:pt>
                <c:pt idx="1">
                  <c:v>25.297527611320415</c:v>
                </c:pt>
                <c:pt idx="2">
                  <c:v>21.52071973987459</c:v>
                </c:pt>
                <c:pt idx="3">
                  <c:v>13.287919289408711</c:v>
                </c:pt>
                <c:pt idx="4">
                  <c:v>0.46703684054663114</c:v>
                </c:pt>
                <c:pt idx="5">
                  <c:v>32.964296326340751</c:v>
                </c:pt>
                <c:pt idx="6">
                  <c:v>35.080678934078925</c:v>
                </c:pt>
                <c:pt idx="7">
                  <c:v>35.368231637452489</c:v>
                </c:pt>
                <c:pt idx="8">
                  <c:v>36.196257021123394</c:v>
                </c:pt>
                <c:pt idx="9">
                  <c:v>36.281225350952518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76.297927664382286</c:v>
                </c:pt>
                <c:pt idx="1">
                  <c:v>33.38287143417449</c:v>
                </c:pt>
                <c:pt idx="2">
                  <c:v>37.227835038189625</c:v>
                </c:pt>
                <c:pt idx="3">
                  <c:v>17.128906283272929</c:v>
                </c:pt>
                <c:pt idx="4">
                  <c:v>-2.1718911411890027</c:v>
                </c:pt>
                <c:pt idx="5">
                  <c:v>168.78605463929134</c:v>
                </c:pt>
                <c:pt idx="6">
                  <c:v>187.70001374068781</c:v>
                </c:pt>
                <c:pt idx="7">
                  <c:v>234.62013714045207</c:v>
                </c:pt>
                <c:pt idx="8">
                  <c:v>271.95082556903151</c:v>
                </c:pt>
                <c:pt idx="9">
                  <c:v>285.756942576813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0-4611-B6C8-1070C6F2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66256"/>
        <c:axId val="322270848"/>
      </c:scatterChart>
      <c:valAx>
        <c:axId val="3222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0848"/>
        <c:crosses val="autoZero"/>
        <c:crossBetween val="midCat"/>
      </c:valAx>
      <c:valAx>
        <c:axId val="3222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11</xdr:row>
      <xdr:rowOff>14287</xdr:rowOff>
    </xdr:from>
    <xdr:to>
      <xdr:col>20</xdr:col>
      <xdr:colOff>200025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C65D-96F9-4B6C-B72A-162059321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topLeftCell="A8" workbookViewId="0">
      <selection activeCell="A25" sqref="A25:XFD25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1566752573.0999999</v>
      </c>
      <c r="C17">
        <v>0</v>
      </c>
      <c r="D17" t="s">
        <v>341</v>
      </c>
      <c r="E17" t="s">
        <v>342</v>
      </c>
      <c r="G17">
        <v>1566752573.0999999</v>
      </c>
      <c r="H17">
        <f t="shared" ref="H17:H26" si="0">CN17*AI17*(CL17-CM17)/(100*CF17*(1000-AI17*CL17))</f>
        <v>3.3186491595071483E-3</v>
      </c>
      <c r="I17">
        <f t="shared" ref="I17:I26" si="1">CN17*AI17*(CK17-CJ17*(1000-AI17*CM17)/(1000-AI17*CL17))/(100*CF17)</f>
        <v>31.575183743763063</v>
      </c>
      <c r="J17">
        <f t="shared" ref="J17:J26" si="2">CJ17 - IF(AI17&gt;1, I17*CF17*100/(AK17*CV17), 0)</f>
        <v>360.67700000000002</v>
      </c>
      <c r="K17">
        <f t="shared" ref="K17:K26" si="3">((Q17-H17/2)*J17-I17)/(Q17+H17/2)</f>
        <v>76.297927664382286</v>
      </c>
      <c r="L17">
        <f t="shared" ref="L17:L26" si="4">K17*(CO17+CP17)/1000</f>
        <v>7.6280143990806417</v>
      </c>
      <c r="M17">
        <f t="shared" ref="M17:M26" si="5">(CJ17 - IF(AI17&gt;1, I17*CF17*100/(AK17*CV17), 0))*(CO17+CP17)/1000</f>
        <v>36.059293268348597</v>
      </c>
      <c r="N17">
        <f t="shared" ref="N17:N26" si="6">2/((1/P17-1/O17)+SIGN(P17)*SQRT((1/P17-1/O17)*(1/P17-1/O17) + 4*CG17/((CG17+1)*(CG17+1))*(2*1/P17*1/O17-1/O17*1/O17)))</f>
        <v>0.18894711806026443</v>
      </c>
      <c r="O17">
        <f t="shared" ref="O17:O26" si="7">AF17+AE17*CF17+AD17*CF17*CF17</f>
        <v>2.2565032658877051</v>
      </c>
      <c r="P17">
        <f t="shared" ref="P17:P26" si="8">H17*(1000-(1000*0.61365*EXP(17.502*T17/(240.97+T17))/(CO17+CP17)+CL17)/2)/(1000*0.61365*EXP(17.502*T17/(240.97+T17))/(CO17+CP17)-CL17)</f>
        <v>0.18057697056274799</v>
      </c>
      <c r="Q17">
        <f t="shared" ref="Q17:Q26" si="9">1/((CG17+1)/(N17/1.6)+1/(O17/1.37)) + CG17/((CG17+1)/(N17/1.6) + CG17/(O17/1.37))</f>
        <v>0.11358172989555491</v>
      </c>
      <c r="R17">
        <f t="shared" ref="R17:R26" si="10">(CC17*CE17)</f>
        <v>321.43926188633634</v>
      </c>
      <c r="S17">
        <f t="shared" ref="S17:S26" si="11">(CQ17+(R17+2*0.95*0.0000000567*(((CQ17+$B$7)+273)^4-(CQ17+273)^4)-44100*H17)/(1.84*29.3*O17+8*0.95*0.0000000567*(CQ17+273)^3))</f>
        <v>26.57798727054756</v>
      </c>
      <c r="T17">
        <f t="shared" ref="T17:T26" si="12">($C$7*CR17+$D$7*CS17+$E$7*S17)</f>
        <v>26.962</v>
      </c>
      <c r="U17">
        <f t="shared" ref="U17:U26" si="13">0.61365*EXP(17.502*T17/(240.97+T17))</f>
        <v>3.5711793792815141</v>
      </c>
      <c r="V17">
        <f t="shared" ref="V17:V26" si="14">(W17/X17*100)</f>
        <v>55.205440627439152</v>
      </c>
      <c r="W17">
        <f t="shared" ref="W17:W26" si="15">CL17*(CO17+CP17)/1000</f>
        <v>1.78300431689956</v>
      </c>
      <c r="X17">
        <f t="shared" ref="X17:X26" si="16">0.61365*EXP(17.502*CQ17/(240.97+CQ17))</f>
        <v>3.2297619521459642</v>
      </c>
      <c r="Y17">
        <f t="shared" ref="Y17:Y26" si="17">(U17-CL17*(CO17+CP17)/1000)</f>
        <v>1.7881750623819541</v>
      </c>
      <c r="Z17">
        <f t="shared" ref="Z17:Z26" si="18">(-H17*44100)</f>
        <v>-146.35242793426525</v>
      </c>
      <c r="AA17">
        <f t="shared" ref="AA17:AA26" si="19">2*29.3*O17*0.92*(CQ17-T17)</f>
        <v>-206.76076587828635</v>
      </c>
      <c r="AB17">
        <f t="shared" ref="AB17:AB26" si="20">2*0.95*0.0000000567*(((CQ17+$B$7)+273)^4-(T17+273)^4)</f>
        <v>-19.599692621215247</v>
      </c>
      <c r="AC17">
        <f t="shared" ref="AC17:AC26" si="21">R17+AB17+Z17+AA17</f>
        <v>-51.273624547430501</v>
      </c>
      <c r="AD17">
        <v>-4.1359053994387801E-2</v>
      </c>
      <c r="AE17">
        <v>4.6429161360829301E-2</v>
      </c>
      <c r="AF17">
        <v>3.4668542415206902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53049.574577946645</v>
      </c>
      <c r="AL17">
        <v>0</v>
      </c>
      <c r="AM17">
        <v>560.67588235294102</v>
      </c>
      <c r="AN17">
        <v>2927.61</v>
      </c>
      <c r="AO17">
        <f t="shared" ref="AO17:AO26" si="25">AN17-AM17</f>
        <v>2366.9341176470589</v>
      </c>
      <c r="AP17">
        <f t="shared" ref="AP17:AP26" si="26">AO17/AN17</f>
        <v>0.80848682633515356</v>
      </c>
      <c r="AQ17">
        <v>-1.0916802797921701</v>
      </c>
      <c r="AR17" t="s">
        <v>343</v>
      </c>
      <c r="AS17">
        <v>924.59058823529404</v>
      </c>
      <c r="AT17">
        <v>1179.54</v>
      </c>
      <c r="AU17">
        <f t="shared" ref="AU17:AU26" si="27">1-AS17/AT17</f>
        <v>0.21614308269724292</v>
      </c>
      <c r="AV17">
        <v>0.5</v>
      </c>
      <c r="AW17">
        <f t="shared" ref="AW17:AW26" si="28">CC17</f>
        <v>1681.1967004248286</v>
      </c>
      <c r="AX17">
        <f t="shared" ref="AX17:AX26" si="29">I17</f>
        <v>31.575183743763063</v>
      </c>
      <c r="AY17">
        <f t="shared" ref="AY17:AY26" si="30">AU17*AV17*AW17</f>
        <v>181.68951872512781</v>
      </c>
      <c r="AZ17">
        <f t="shared" ref="AZ17:AZ26" si="31">BE17/AT17</f>
        <v>0.45273581226579851</v>
      </c>
      <c r="BA17">
        <f t="shared" ref="BA17:BA26" si="32">(AX17-AQ17)/AW17</f>
        <v>1.9430720994932069E-2</v>
      </c>
      <c r="BB17">
        <f t="shared" ref="BB17:BB26" si="33">(AN17-AT17)/AT17</f>
        <v>1.4819929803143601</v>
      </c>
      <c r="BC17" t="s">
        <v>344</v>
      </c>
      <c r="BD17">
        <v>645.52</v>
      </c>
      <c r="BE17">
        <f t="shared" ref="BE17:BE26" si="34">AT17-BD17</f>
        <v>534.02</v>
      </c>
      <c r="BF17">
        <f t="shared" ref="BF17:BF26" si="35">(AT17-AS17)/(AT17-BD17)</f>
        <v>0.47741547463523076</v>
      </c>
      <c r="BG17">
        <f t="shared" ref="BG17:BG26" si="36">(AN17-AT17)/(AN17-BD17)</f>
        <v>0.76599520614874961</v>
      </c>
      <c r="BH17">
        <f t="shared" ref="BH17:BH26" si="37">(AT17-AS17)/(AT17-AM17)</f>
        <v>0.41196347387861443</v>
      </c>
      <c r="BI17">
        <f t="shared" ref="BI17:BI26" si="38">(AN17-AT17)/(AN17-AM17)</f>
        <v>0.73853766649734032</v>
      </c>
      <c r="BJ17">
        <v>1652</v>
      </c>
      <c r="BK17">
        <v>300</v>
      </c>
      <c r="BL17">
        <v>300</v>
      </c>
      <c r="BM17">
        <v>300</v>
      </c>
      <c r="BN17">
        <v>10191</v>
      </c>
      <c r="BO17">
        <v>1103.82</v>
      </c>
      <c r="BP17">
        <v>-6.7907699999999998E-3</v>
      </c>
      <c r="BQ17">
        <v>-1.58521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6" si="39">$B$11*CW17+$C$11*CX17+$F$11*DK17</f>
        <v>2000</v>
      </c>
      <c r="CC17">
        <f t="shared" ref="CC17:CC26" si="40">CB17*CD17</f>
        <v>1681.1967004248286</v>
      </c>
      <c r="CD17">
        <f t="shared" ref="CD17:CD26" si="41">($B$11*$D$9+$C$11*$D$9+$F$11*((DX17+DP17)/MAX(DX17+DP17+DY17, 0.1)*$I$9+DY17/MAX(DX17+DP17+DY17, 0.1)*$J$9))/($B$11+$C$11+$F$11)</f>
        <v>0.84059835021241425</v>
      </c>
      <c r="CE17">
        <f t="shared" ref="CE17:CE26" si="42">($B$11*$K$9+$C$11*$K$9+$F$11*((DX17+DP17)/MAX(DX17+DP17+DY17, 0.1)*$P$9+DY17/MAX(DX17+DP17+DY17, 0.1)*$Q$9))/($B$11+$C$11+$F$11)</f>
        <v>0.19119670042482864</v>
      </c>
      <c r="CF17">
        <v>6</v>
      </c>
      <c r="CG17">
        <v>0.5</v>
      </c>
      <c r="CH17" t="s">
        <v>346</v>
      </c>
      <c r="CI17">
        <v>1566752573.0999999</v>
      </c>
      <c r="CJ17">
        <v>360.67700000000002</v>
      </c>
      <c r="CK17">
        <v>400.00200000000001</v>
      </c>
      <c r="CL17">
        <v>17.834199999999999</v>
      </c>
      <c r="CM17">
        <v>13.923</v>
      </c>
      <c r="CN17">
        <v>500.02</v>
      </c>
      <c r="CO17">
        <v>99.8767</v>
      </c>
      <c r="CP17">
        <v>9.9991800000000006E-2</v>
      </c>
      <c r="CQ17">
        <v>25.2624</v>
      </c>
      <c r="CR17">
        <v>26.962</v>
      </c>
      <c r="CS17">
        <v>999.9</v>
      </c>
      <c r="CT17">
        <v>0</v>
      </c>
      <c r="CU17">
        <v>0</v>
      </c>
      <c r="CV17">
        <v>9986.25</v>
      </c>
      <c r="CW17">
        <v>0</v>
      </c>
      <c r="CX17">
        <v>1084.47</v>
      </c>
      <c r="CY17">
        <v>-39.325099999999999</v>
      </c>
      <c r="CZ17">
        <v>367.226</v>
      </c>
      <c r="DA17">
        <v>405.65</v>
      </c>
      <c r="DB17">
        <v>3.9112200000000001</v>
      </c>
      <c r="DC17">
        <v>364.03699999999998</v>
      </c>
      <c r="DD17">
        <v>400.00200000000001</v>
      </c>
      <c r="DE17">
        <v>18.059200000000001</v>
      </c>
      <c r="DF17">
        <v>13.923</v>
      </c>
      <c r="DG17">
        <v>1.78122</v>
      </c>
      <c r="DH17">
        <v>1.3905799999999999</v>
      </c>
      <c r="DI17">
        <v>15.622999999999999</v>
      </c>
      <c r="DJ17">
        <v>11.815300000000001</v>
      </c>
      <c r="DK17">
        <v>2000</v>
      </c>
      <c r="DL17">
        <v>0.98000299999999996</v>
      </c>
      <c r="DM17">
        <v>1.9996900000000001E-2</v>
      </c>
      <c r="DN17">
        <v>0</v>
      </c>
      <c r="DO17">
        <v>924.13</v>
      </c>
      <c r="DP17">
        <v>4.9992900000000002</v>
      </c>
      <c r="DQ17">
        <v>21235.1</v>
      </c>
      <c r="DR17">
        <v>17314.400000000001</v>
      </c>
      <c r="DS17">
        <v>46.561999999999998</v>
      </c>
      <c r="DT17">
        <v>47.561999999999998</v>
      </c>
      <c r="DU17">
        <v>47.125</v>
      </c>
      <c r="DV17">
        <v>47.561999999999998</v>
      </c>
      <c r="DW17">
        <v>48.311999999999998</v>
      </c>
      <c r="DX17">
        <v>1955.11</v>
      </c>
      <c r="DY17">
        <v>39.89</v>
      </c>
      <c r="DZ17">
        <v>0</v>
      </c>
      <c r="EA17">
        <v>1083.5999999046301</v>
      </c>
      <c r="EB17">
        <v>924.59058823529404</v>
      </c>
      <c r="EC17">
        <v>-6.04558821951907</v>
      </c>
      <c r="ED17">
        <v>-75.955877150065206</v>
      </c>
      <c r="EE17">
        <v>21406.788235294101</v>
      </c>
      <c r="EF17">
        <v>10</v>
      </c>
      <c r="EG17">
        <v>1566752533.0999999</v>
      </c>
      <c r="EH17" t="s">
        <v>347</v>
      </c>
      <c r="EI17">
        <v>39</v>
      </c>
      <c r="EJ17">
        <v>-3.36</v>
      </c>
      <c r="EK17">
        <v>-0.22500000000000001</v>
      </c>
      <c r="EL17">
        <v>400</v>
      </c>
      <c r="EM17">
        <v>14</v>
      </c>
      <c r="EN17">
        <v>0.05</v>
      </c>
      <c r="EO17">
        <v>0.03</v>
      </c>
      <c r="EP17">
        <v>31.581075661967901</v>
      </c>
      <c r="EQ17">
        <v>1.8475343303115899E-2</v>
      </c>
      <c r="ER17">
        <v>4.43942629226639E-2</v>
      </c>
      <c r="ES17">
        <v>1</v>
      </c>
      <c r="ET17">
        <v>0.19413960626725099</v>
      </c>
      <c r="EU17">
        <v>-3.67586035671656E-2</v>
      </c>
      <c r="EV17">
        <v>3.5831642933161602E-3</v>
      </c>
      <c r="EW17">
        <v>1</v>
      </c>
      <c r="EX17">
        <v>2</v>
      </c>
      <c r="EY17">
        <v>2</v>
      </c>
      <c r="EZ17" t="s">
        <v>348</v>
      </c>
      <c r="FA17">
        <v>2.9349400000000001</v>
      </c>
      <c r="FB17">
        <v>2.63754</v>
      </c>
      <c r="FC17">
        <v>8.3938299999999993E-2</v>
      </c>
      <c r="FD17">
        <v>9.1699900000000001E-2</v>
      </c>
      <c r="FE17">
        <v>8.8772699999999996E-2</v>
      </c>
      <c r="FF17">
        <v>7.4292700000000003E-2</v>
      </c>
      <c r="FG17">
        <v>32661.200000000001</v>
      </c>
      <c r="FH17">
        <v>28372.6</v>
      </c>
      <c r="FI17">
        <v>31007.8</v>
      </c>
      <c r="FJ17">
        <v>27384.799999999999</v>
      </c>
      <c r="FK17">
        <v>39614.699999999997</v>
      </c>
      <c r="FL17">
        <v>38318.199999999997</v>
      </c>
      <c r="FM17">
        <v>43505.9</v>
      </c>
      <c r="FN17">
        <v>42269.3</v>
      </c>
      <c r="FO17">
        <v>1.99285</v>
      </c>
      <c r="FP17">
        <v>1.9129</v>
      </c>
      <c r="FQ17">
        <v>9.8518999999999995E-2</v>
      </c>
      <c r="FR17">
        <v>0</v>
      </c>
      <c r="FS17">
        <v>25.348600000000001</v>
      </c>
      <c r="FT17">
        <v>999.9</v>
      </c>
      <c r="FU17">
        <v>49.567</v>
      </c>
      <c r="FV17">
        <v>30.706</v>
      </c>
      <c r="FW17">
        <v>22.0167</v>
      </c>
      <c r="FX17">
        <v>59.529200000000003</v>
      </c>
      <c r="FY17">
        <v>40.604999999999997</v>
      </c>
      <c r="FZ17">
        <v>1</v>
      </c>
      <c r="GA17">
        <v>0.138872</v>
      </c>
      <c r="GB17">
        <v>2.9767000000000001</v>
      </c>
      <c r="GC17">
        <v>20.335999999999999</v>
      </c>
      <c r="GD17">
        <v>5.2386999999999997</v>
      </c>
      <c r="GE17">
        <v>12.0639</v>
      </c>
      <c r="GF17">
        <v>4.9708500000000004</v>
      </c>
      <c r="GG17">
        <v>3.2901500000000001</v>
      </c>
      <c r="GH17">
        <v>9999</v>
      </c>
      <c r="GI17">
        <v>9999</v>
      </c>
      <c r="GJ17">
        <v>9999</v>
      </c>
      <c r="GK17">
        <v>451</v>
      </c>
      <c r="GL17">
        <v>1.8869199999999999</v>
      </c>
      <c r="GM17">
        <v>1.8829499999999999</v>
      </c>
      <c r="GN17">
        <v>1.8815299999999999</v>
      </c>
      <c r="GO17">
        <v>1.88218</v>
      </c>
      <c r="GP17">
        <v>1.8775900000000001</v>
      </c>
      <c r="GQ17">
        <v>1.8794299999999999</v>
      </c>
      <c r="GR17">
        <v>1.8788100000000001</v>
      </c>
      <c r="GS17">
        <v>1.8858299999999999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-3.36</v>
      </c>
      <c r="HH17">
        <v>-0.22500000000000001</v>
      </c>
      <c r="HI17">
        <v>2</v>
      </c>
      <c r="HJ17">
        <v>519.875</v>
      </c>
      <c r="HK17">
        <v>529.05700000000002</v>
      </c>
      <c r="HL17">
        <v>21.009699999999999</v>
      </c>
      <c r="HM17">
        <v>29.112500000000001</v>
      </c>
      <c r="HN17">
        <v>30.000299999999999</v>
      </c>
      <c r="HO17">
        <v>29.091999999999999</v>
      </c>
      <c r="HP17">
        <v>29.144400000000001</v>
      </c>
      <c r="HQ17">
        <v>19.3764</v>
      </c>
      <c r="HR17">
        <v>42.096200000000003</v>
      </c>
      <c r="HS17">
        <v>0</v>
      </c>
      <c r="HT17">
        <v>21.031400000000001</v>
      </c>
      <c r="HU17">
        <v>400</v>
      </c>
      <c r="HV17">
        <v>13.9094</v>
      </c>
      <c r="HW17">
        <v>100.617</v>
      </c>
      <c r="HX17">
        <v>101.818</v>
      </c>
    </row>
    <row r="18" spans="1:232" x14ac:dyDescent="0.25">
      <c r="A18">
        <v>2</v>
      </c>
      <c r="B18">
        <v>1566752671.5999999</v>
      </c>
      <c r="C18">
        <v>98.5</v>
      </c>
      <c r="D18" t="s">
        <v>353</v>
      </c>
      <c r="E18" t="s">
        <v>354</v>
      </c>
      <c r="G18">
        <v>1566752671.5999999</v>
      </c>
      <c r="H18">
        <f t="shared" si="0"/>
        <v>3.2244413580155762E-3</v>
      </c>
      <c r="I18">
        <f t="shared" si="1"/>
        <v>25.297527611320415</v>
      </c>
      <c r="J18">
        <f t="shared" si="2"/>
        <v>268.62700000000001</v>
      </c>
      <c r="K18">
        <f t="shared" si="3"/>
        <v>33.38287143417449</v>
      </c>
      <c r="L18">
        <f t="shared" si="4"/>
        <v>3.337169084287376</v>
      </c>
      <c r="M18">
        <f t="shared" si="5"/>
        <v>26.853703144516004</v>
      </c>
      <c r="N18">
        <f t="shared" si="6"/>
        <v>0.1820956081960225</v>
      </c>
      <c r="O18">
        <f t="shared" si="7"/>
        <v>2.2524112003344818</v>
      </c>
      <c r="P18">
        <f t="shared" si="8"/>
        <v>0.1742945393347852</v>
      </c>
      <c r="Q18">
        <f t="shared" si="9"/>
        <v>0.10960713165725677</v>
      </c>
      <c r="R18">
        <f t="shared" si="10"/>
        <v>321.40415004397124</v>
      </c>
      <c r="S18">
        <f t="shared" si="11"/>
        <v>26.784773290770868</v>
      </c>
      <c r="T18">
        <f t="shared" si="12"/>
        <v>27.1328</v>
      </c>
      <c r="U18">
        <f t="shared" si="13"/>
        <v>3.6071711834076301</v>
      </c>
      <c r="V18">
        <f t="shared" si="14"/>
        <v>55.400265220912672</v>
      </c>
      <c r="W18">
        <f t="shared" si="15"/>
        <v>1.8078843005292</v>
      </c>
      <c r="X18">
        <f t="shared" si="16"/>
        <v>3.2633134396020074</v>
      </c>
      <c r="Y18">
        <f t="shared" si="17"/>
        <v>1.7992868828784301</v>
      </c>
      <c r="Z18">
        <f t="shared" si="18"/>
        <v>-142.19786388848692</v>
      </c>
      <c r="AA18">
        <f t="shared" si="19"/>
        <v>-206.02151870018517</v>
      </c>
      <c r="AB18">
        <f t="shared" si="20"/>
        <v>-19.598926247682648</v>
      </c>
      <c r="AC18">
        <f t="shared" si="21"/>
        <v>-46.414158792383489</v>
      </c>
      <c r="AD18">
        <v>-4.1248691792929899E-2</v>
      </c>
      <c r="AE18">
        <v>4.6305270121432998E-2</v>
      </c>
      <c r="AF18">
        <v>3.4595324841513602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52882.672684367295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889.56229411764696</v>
      </c>
      <c r="AT18">
        <v>1079.4100000000001</v>
      </c>
      <c r="AU18">
        <f t="shared" si="27"/>
        <v>0.17588099599072926</v>
      </c>
      <c r="AV18">
        <v>0.5</v>
      </c>
      <c r="AW18">
        <f t="shared" si="28"/>
        <v>1681.0119004248752</v>
      </c>
      <c r="AX18">
        <f t="shared" si="29"/>
        <v>25.297527611320415</v>
      </c>
      <c r="AY18">
        <f t="shared" si="30"/>
        <v>147.82902365949784</v>
      </c>
      <c r="AZ18">
        <f t="shared" si="31"/>
        <v>0.38825840042245302</v>
      </c>
      <c r="BA18">
        <f t="shared" si="32"/>
        <v>1.5698406349439122E-2</v>
      </c>
      <c r="BB18">
        <f t="shared" si="33"/>
        <v>1.7122316821226409</v>
      </c>
      <c r="BC18" t="s">
        <v>356</v>
      </c>
      <c r="BD18">
        <v>660.32</v>
      </c>
      <c r="BE18">
        <f t="shared" si="34"/>
        <v>419.09000000000003</v>
      </c>
      <c r="BF18">
        <f t="shared" si="35"/>
        <v>0.45299984700745211</v>
      </c>
      <c r="BG18">
        <f t="shared" si="36"/>
        <v>0.8151581844404554</v>
      </c>
      <c r="BH18">
        <f t="shared" si="37"/>
        <v>0.365982686358647</v>
      </c>
      <c r="BI18">
        <f t="shared" si="38"/>
        <v>0.78084133657140986</v>
      </c>
      <c r="BJ18">
        <v>1654</v>
      </c>
      <c r="BK18">
        <v>300</v>
      </c>
      <c r="BL18">
        <v>300</v>
      </c>
      <c r="BM18">
        <v>300</v>
      </c>
      <c r="BN18">
        <v>10189.200000000001</v>
      </c>
      <c r="BO18">
        <v>1024.46</v>
      </c>
      <c r="BP18">
        <v>-6.7899900000000001E-3</v>
      </c>
      <c r="BQ18">
        <v>9.6374500000000002E-2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1999.78</v>
      </c>
      <c r="CC18">
        <f t="shared" si="40"/>
        <v>1681.0119004248752</v>
      </c>
      <c r="CD18">
        <f t="shared" si="41"/>
        <v>0.84059841603820185</v>
      </c>
      <c r="CE18">
        <f t="shared" si="42"/>
        <v>0.19119683207640378</v>
      </c>
      <c r="CF18">
        <v>6</v>
      </c>
      <c r="CG18">
        <v>0.5</v>
      </c>
      <c r="CH18" t="s">
        <v>346</v>
      </c>
      <c r="CI18">
        <v>1566752671.5999999</v>
      </c>
      <c r="CJ18">
        <v>268.62700000000001</v>
      </c>
      <c r="CK18">
        <v>300.02300000000002</v>
      </c>
      <c r="CL18">
        <v>18.084900000000001</v>
      </c>
      <c r="CM18">
        <v>14.285600000000001</v>
      </c>
      <c r="CN18">
        <v>500.00700000000001</v>
      </c>
      <c r="CO18">
        <v>99.866500000000002</v>
      </c>
      <c r="CP18">
        <v>0.100008</v>
      </c>
      <c r="CQ18">
        <v>25.436199999999999</v>
      </c>
      <c r="CR18">
        <v>27.1328</v>
      </c>
      <c r="CS18">
        <v>999.9</v>
      </c>
      <c r="CT18">
        <v>0</v>
      </c>
      <c r="CU18">
        <v>0</v>
      </c>
      <c r="CV18">
        <v>9960.6200000000008</v>
      </c>
      <c r="CW18">
        <v>0</v>
      </c>
      <c r="CX18">
        <v>1297.1199999999999</v>
      </c>
      <c r="CY18">
        <v>-31.395700000000001</v>
      </c>
      <c r="CZ18">
        <v>273.57499999999999</v>
      </c>
      <c r="DA18">
        <v>304.37099999999998</v>
      </c>
      <c r="DB18">
        <v>3.7993100000000002</v>
      </c>
      <c r="DC18">
        <v>271.96199999999999</v>
      </c>
      <c r="DD18">
        <v>300.02300000000002</v>
      </c>
      <c r="DE18">
        <v>18.3109</v>
      </c>
      <c r="DF18">
        <v>14.285600000000001</v>
      </c>
      <c r="DG18">
        <v>1.8060799999999999</v>
      </c>
      <c r="DH18">
        <v>1.42665</v>
      </c>
      <c r="DI18">
        <v>15.839499999999999</v>
      </c>
      <c r="DJ18">
        <v>12.203900000000001</v>
      </c>
      <c r="DK18">
        <v>1999.78</v>
      </c>
      <c r="DL18">
        <v>0.98000299999999996</v>
      </c>
      <c r="DM18">
        <v>1.9996900000000001E-2</v>
      </c>
      <c r="DN18">
        <v>0</v>
      </c>
      <c r="DO18">
        <v>889.19</v>
      </c>
      <c r="DP18">
        <v>4.9992900000000002</v>
      </c>
      <c r="DQ18">
        <v>21152.2</v>
      </c>
      <c r="DR18">
        <v>17312.5</v>
      </c>
      <c r="DS18">
        <v>46.75</v>
      </c>
      <c r="DT18">
        <v>47.75</v>
      </c>
      <c r="DU18">
        <v>47.25</v>
      </c>
      <c r="DV18">
        <v>47.625</v>
      </c>
      <c r="DW18">
        <v>48.375</v>
      </c>
      <c r="DX18">
        <v>1954.89</v>
      </c>
      <c r="DY18">
        <v>39.89</v>
      </c>
      <c r="DZ18">
        <v>0</v>
      </c>
      <c r="EA18">
        <v>97.900000095367403</v>
      </c>
      <c r="EB18">
        <v>889.56229411764696</v>
      </c>
      <c r="EC18">
        <v>-10.2669117956641</v>
      </c>
      <c r="ED18">
        <v>1559.68136724536</v>
      </c>
      <c r="EE18">
        <v>21031.858823529401</v>
      </c>
      <c r="EF18">
        <v>10</v>
      </c>
      <c r="EG18">
        <v>1566752636.5999999</v>
      </c>
      <c r="EH18" t="s">
        <v>357</v>
      </c>
      <c r="EI18">
        <v>40</v>
      </c>
      <c r="EJ18">
        <v>-3.335</v>
      </c>
      <c r="EK18">
        <v>-0.22600000000000001</v>
      </c>
      <c r="EL18">
        <v>300</v>
      </c>
      <c r="EM18">
        <v>14</v>
      </c>
      <c r="EN18">
        <v>0.08</v>
      </c>
      <c r="EO18">
        <v>0.02</v>
      </c>
      <c r="EP18">
        <v>25.181321518916999</v>
      </c>
      <c r="EQ18">
        <v>-2.53074580245576E-2</v>
      </c>
      <c r="ER18">
        <v>4.2028163345437498E-2</v>
      </c>
      <c r="ES18">
        <v>1</v>
      </c>
      <c r="ET18">
        <v>0.18099986313885699</v>
      </c>
      <c r="EU18">
        <v>2.2681156488394801E-2</v>
      </c>
      <c r="EV18">
        <v>3.27802495702606E-3</v>
      </c>
      <c r="EW18">
        <v>1</v>
      </c>
      <c r="EX18">
        <v>2</v>
      </c>
      <c r="EY18">
        <v>2</v>
      </c>
      <c r="EZ18" t="s">
        <v>348</v>
      </c>
      <c r="FA18">
        <v>2.9348399999999999</v>
      </c>
      <c r="FB18">
        <v>2.6375600000000001</v>
      </c>
      <c r="FC18">
        <v>6.6280900000000004E-2</v>
      </c>
      <c r="FD18">
        <v>7.3028700000000002E-2</v>
      </c>
      <c r="FE18">
        <v>8.9652599999999999E-2</v>
      </c>
      <c r="FF18">
        <v>7.5704400000000005E-2</v>
      </c>
      <c r="FG18">
        <v>33287.699999999997</v>
      </c>
      <c r="FH18">
        <v>28952.799999999999</v>
      </c>
      <c r="FI18">
        <v>31005.1</v>
      </c>
      <c r="FJ18">
        <v>27382.2</v>
      </c>
      <c r="FK18">
        <v>39571.199999999997</v>
      </c>
      <c r="FL18">
        <v>38254.300000000003</v>
      </c>
      <c r="FM18">
        <v>43502.9</v>
      </c>
      <c r="FN18">
        <v>42265.8</v>
      </c>
      <c r="FO18">
        <v>1.9915799999999999</v>
      </c>
      <c r="FP18">
        <v>1.9124000000000001</v>
      </c>
      <c r="FQ18">
        <v>0.11561100000000001</v>
      </c>
      <c r="FR18">
        <v>0</v>
      </c>
      <c r="FS18">
        <v>25.239699999999999</v>
      </c>
      <c r="FT18">
        <v>999.9</v>
      </c>
      <c r="FU18">
        <v>49.445</v>
      </c>
      <c r="FV18">
        <v>30.736000000000001</v>
      </c>
      <c r="FW18">
        <v>22.0014</v>
      </c>
      <c r="FX18">
        <v>59.8093</v>
      </c>
      <c r="FY18">
        <v>40.697099999999999</v>
      </c>
      <c r="FZ18">
        <v>1</v>
      </c>
      <c r="GA18">
        <v>0.146893</v>
      </c>
      <c r="GB18">
        <v>4.5027499999999998</v>
      </c>
      <c r="GC18">
        <v>20.299299999999999</v>
      </c>
      <c r="GD18">
        <v>5.2391500000000004</v>
      </c>
      <c r="GE18">
        <v>12.0648</v>
      </c>
      <c r="GF18">
        <v>4.9710999999999999</v>
      </c>
      <c r="GG18">
        <v>3.2901500000000001</v>
      </c>
      <c r="GH18">
        <v>9999</v>
      </c>
      <c r="GI18">
        <v>9999</v>
      </c>
      <c r="GJ18">
        <v>9999</v>
      </c>
      <c r="GK18">
        <v>451</v>
      </c>
      <c r="GL18">
        <v>1.8869</v>
      </c>
      <c r="GM18">
        <v>1.8829400000000001</v>
      </c>
      <c r="GN18">
        <v>1.8814599999999999</v>
      </c>
      <c r="GO18">
        <v>1.8821699999999999</v>
      </c>
      <c r="GP18">
        <v>1.87757</v>
      </c>
      <c r="GQ18">
        <v>1.8794299999999999</v>
      </c>
      <c r="GR18">
        <v>1.8788100000000001</v>
      </c>
      <c r="GS18">
        <v>1.8858299999999999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-3.335</v>
      </c>
      <c r="HH18">
        <v>-0.22600000000000001</v>
      </c>
      <c r="HI18">
        <v>2</v>
      </c>
      <c r="HJ18">
        <v>519.46900000000005</v>
      </c>
      <c r="HK18">
        <v>529.12099999999998</v>
      </c>
      <c r="HL18">
        <v>20.581800000000001</v>
      </c>
      <c r="HM18">
        <v>29.157800000000002</v>
      </c>
      <c r="HN18">
        <v>30.000800000000002</v>
      </c>
      <c r="HO18">
        <v>29.140799999999999</v>
      </c>
      <c r="HP18">
        <v>29.1907</v>
      </c>
      <c r="HQ18">
        <v>15.475899999999999</v>
      </c>
      <c r="HR18">
        <v>40.531500000000001</v>
      </c>
      <c r="HS18">
        <v>0</v>
      </c>
      <c r="HT18">
        <v>20.512499999999999</v>
      </c>
      <c r="HU18">
        <v>300</v>
      </c>
      <c r="HV18">
        <v>14.273</v>
      </c>
      <c r="HW18">
        <v>100.60899999999999</v>
      </c>
      <c r="HX18">
        <v>101.809</v>
      </c>
    </row>
    <row r="19" spans="1:232" x14ac:dyDescent="0.25">
      <c r="A19">
        <v>3</v>
      </c>
      <c r="B19">
        <v>1566752792.0999999</v>
      </c>
      <c r="C19">
        <v>219</v>
      </c>
      <c r="D19" t="s">
        <v>358</v>
      </c>
      <c r="E19" t="s">
        <v>359</v>
      </c>
      <c r="G19">
        <v>1566752792.0999999</v>
      </c>
      <c r="H19">
        <f t="shared" si="0"/>
        <v>4.4497889849663486E-3</v>
      </c>
      <c r="I19">
        <f t="shared" si="1"/>
        <v>21.52071973987459</v>
      </c>
      <c r="J19">
        <f t="shared" si="2"/>
        <v>173.273</v>
      </c>
      <c r="K19">
        <f t="shared" si="3"/>
        <v>37.227835038189625</v>
      </c>
      <c r="L19">
        <f t="shared" si="4"/>
        <v>3.7214627346874778</v>
      </c>
      <c r="M19">
        <f t="shared" si="5"/>
        <v>17.321152620505998</v>
      </c>
      <c r="N19">
        <f t="shared" si="6"/>
        <v>0.27346838489332886</v>
      </c>
      <c r="O19">
        <f t="shared" si="7"/>
        <v>2.2540104977811386</v>
      </c>
      <c r="P19">
        <f t="shared" si="8"/>
        <v>0.25628257291008505</v>
      </c>
      <c r="Q19">
        <f t="shared" si="9"/>
        <v>0.16163060182687697</v>
      </c>
      <c r="R19">
        <f t="shared" si="10"/>
        <v>321.46797855497982</v>
      </c>
      <c r="S19">
        <f t="shared" si="11"/>
        <v>26.456030303116929</v>
      </c>
      <c r="T19">
        <f t="shared" si="12"/>
        <v>26.695</v>
      </c>
      <c r="U19">
        <f t="shared" si="13"/>
        <v>3.5155438403601011</v>
      </c>
      <c r="V19">
        <f t="shared" si="14"/>
        <v>55.704066818818177</v>
      </c>
      <c r="W19">
        <f t="shared" si="15"/>
        <v>1.8262518524179998</v>
      </c>
      <c r="X19">
        <f t="shared" si="16"/>
        <v>3.2784892678626618</v>
      </c>
      <c r="Y19">
        <f t="shared" si="17"/>
        <v>1.6892919879421013</v>
      </c>
      <c r="Z19">
        <f t="shared" si="18"/>
        <v>-196.23569423701596</v>
      </c>
      <c r="AA19">
        <f t="shared" si="19"/>
        <v>-143.47655521829424</v>
      </c>
      <c r="AB19">
        <f t="shared" si="20"/>
        <v>-13.614678824960881</v>
      </c>
      <c r="AC19">
        <f t="shared" si="21"/>
        <v>-31.858949725291268</v>
      </c>
      <c r="AD19">
        <v>-4.1291802851810097E-2</v>
      </c>
      <c r="AE19">
        <v>4.6353666061762097E-2</v>
      </c>
      <c r="AF19">
        <v>3.4623934040757298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52921.83205179662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880.85123529411806</v>
      </c>
      <c r="AT19">
        <v>1035.71</v>
      </c>
      <c r="AU19">
        <f t="shared" si="27"/>
        <v>0.14951942600330403</v>
      </c>
      <c r="AV19">
        <v>0.5</v>
      </c>
      <c r="AW19">
        <f t="shared" si="28"/>
        <v>1681.3478944418548</v>
      </c>
      <c r="AX19">
        <f t="shared" si="29"/>
        <v>21.52071973987459</v>
      </c>
      <c r="AY19">
        <f t="shared" si="30"/>
        <v>125.69708604440497</v>
      </c>
      <c r="AZ19">
        <f t="shared" si="31"/>
        <v>0.36370219462977094</v>
      </c>
      <c r="BA19">
        <f t="shared" si="32"/>
        <v>1.3448971562886E-2</v>
      </c>
      <c r="BB19">
        <f t="shared" si="33"/>
        <v>1.8266696275984591</v>
      </c>
      <c r="BC19" t="s">
        <v>361</v>
      </c>
      <c r="BD19">
        <v>659.02</v>
      </c>
      <c r="BE19">
        <f t="shared" si="34"/>
        <v>376.69000000000005</v>
      </c>
      <c r="BF19">
        <f t="shared" si="35"/>
        <v>0.41110399720162988</v>
      </c>
      <c r="BG19">
        <f t="shared" si="36"/>
        <v>0.83395413009843122</v>
      </c>
      <c r="BH19">
        <f t="shared" si="37"/>
        <v>0.32599503688899034</v>
      </c>
      <c r="BI19">
        <f t="shared" si="38"/>
        <v>0.79930403888077606</v>
      </c>
      <c r="BJ19">
        <v>1656</v>
      </c>
      <c r="BK19">
        <v>300</v>
      </c>
      <c r="BL19">
        <v>300</v>
      </c>
      <c r="BM19">
        <v>300</v>
      </c>
      <c r="BN19">
        <v>10188.200000000001</v>
      </c>
      <c r="BO19">
        <v>992.83600000000001</v>
      </c>
      <c r="BP19">
        <v>-6.78928E-3</v>
      </c>
      <c r="BQ19">
        <v>9.1186500000000004E-2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2000.18</v>
      </c>
      <c r="CC19">
        <f t="shared" si="40"/>
        <v>1681.3478944418548</v>
      </c>
      <c r="CD19">
        <f t="shared" si="41"/>
        <v>0.84059829337452363</v>
      </c>
      <c r="CE19">
        <f t="shared" si="42"/>
        <v>0.19119658674904713</v>
      </c>
      <c r="CF19">
        <v>6</v>
      </c>
      <c r="CG19">
        <v>0.5</v>
      </c>
      <c r="CH19" t="s">
        <v>346</v>
      </c>
      <c r="CI19">
        <v>1566752792.0999999</v>
      </c>
      <c r="CJ19">
        <v>173.273</v>
      </c>
      <c r="CK19">
        <v>200.017</v>
      </c>
      <c r="CL19">
        <v>18.268999999999998</v>
      </c>
      <c r="CM19">
        <v>13.028</v>
      </c>
      <c r="CN19">
        <v>500.11399999999998</v>
      </c>
      <c r="CO19">
        <v>99.8643</v>
      </c>
      <c r="CP19">
        <v>0.10022200000000001</v>
      </c>
      <c r="CQ19">
        <v>25.514299999999999</v>
      </c>
      <c r="CR19">
        <v>26.695</v>
      </c>
      <c r="CS19">
        <v>999.9</v>
      </c>
      <c r="CT19">
        <v>0</v>
      </c>
      <c r="CU19">
        <v>0</v>
      </c>
      <c r="CV19">
        <v>9971.25</v>
      </c>
      <c r="CW19">
        <v>0</v>
      </c>
      <c r="CX19">
        <v>1362.83</v>
      </c>
      <c r="CY19">
        <v>-26.743400000000001</v>
      </c>
      <c r="CZ19">
        <v>176.49799999999999</v>
      </c>
      <c r="DA19">
        <v>202.65700000000001</v>
      </c>
      <c r="DB19">
        <v>5.2410100000000002</v>
      </c>
      <c r="DC19">
        <v>176.661</v>
      </c>
      <c r="DD19">
        <v>200.017</v>
      </c>
      <c r="DE19">
        <v>18.495000000000001</v>
      </c>
      <c r="DF19">
        <v>13.028</v>
      </c>
      <c r="DG19">
        <v>1.8244199999999999</v>
      </c>
      <c r="DH19">
        <v>1.3010299999999999</v>
      </c>
      <c r="DI19">
        <v>15.9976</v>
      </c>
      <c r="DJ19">
        <v>10.8108</v>
      </c>
      <c r="DK19">
        <v>2000.18</v>
      </c>
      <c r="DL19">
        <v>0.98000900000000002</v>
      </c>
      <c r="DM19">
        <v>1.99913E-2</v>
      </c>
      <c r="DN19">
        <v>0</v>
      </c>
      <c r="DO19">
        <v>880.50900000000001</v>
      </c>
      <c r="DP19">
        <v>4.9992900000000002</v>
      </c>
      <c r="DQ19">
        <v>20970.7</v>
      </c>
      <c r="DR19">
        <v>17316</v>
      </c>
      <c r="DS19">
        <v>47.125</v>
      </c>
      <c r="DT19">
        <v>48</v>
      </c>
      <c r="DU19">
        <v>47.625</v>
      </c>
      <c r="DV19">
        <v>47.561999999999998</v>
      </c>
      <c r="DW19">
        <v>48.811999999999998</v>
      </c>
      <c r="DX19">
        <v>1955.3</v>
      </c>
      <c r="DY19">
        <v>39.89</v>
      </c>
      <c r="DZ19">
        <v>0</v>
      </c>
      <c r="EA19">
        <v>120</v>
      </c>
      <c r="EB19">
        <v>880.85123529411806</v>
      </c>
      <c r="EC19">
        <v>-5.49583333928096</v>
      </c>
      <c r="ED19">
        <v>-2115.710785497</v>
      </c>
      <c r="EE19">
        <v>21058.123529411801</v>
      </c>
      <c r="EF19">
        <v>10</v>
      </c>
      <c r="EG19">
        <v>1566752751.0999999</v>
      </c>
      <c r="EH19" t="s">
        <v>362</v>
      </c>
      <c r="EI19">
        <v>41</v>
      </c>
      <c r="EJ19">
        <v>-3.3879999999999999</v>
      </c>
      <c r="EK19">
        <v>-0.22600000000000001</v>
      </c>
      <c r="EL19">
        <v>200</v>
      </c>
      <c r="EM19">
        <v>14</v>
      </c>
      <c r="EN19">
        <v>0.1</v>
      </c>
      <c r="EO19">
        <v>0.02</v>
      </c>
      <c r="EP19">
        <v>20.9838300893948</v>
      </c>
      <c r="EQ19">
        <v>3.3307821518577501</v>
      </c>
      <c r="ER19">
        <v>0.32271955551527098</v>
      </c>
      <c r="ES19">
        <v>0</v>
      </c>
      <c r="ET19">
        <v>0.26275104729161097</v>
      </c>
      <c r="EU19">
        <v>5.5747509563342998E-2</v>
      </c>
      <c r="EV19">
        <v>5.3793096107427997E-3</v>
      </c>
      <c r="EW19">
        <v>1</v>
      </c>
      <c r="EX19">
        <v>1</v>
      </c>
      <c r="EY19">
        <v>2</v>
      </c>
      <c r="EZ19" t="s">
        <v>363</v>
      </c>
      <c r="FA19">
        <v>2.9350000000000001</v>
      </c>
      <c r="FB19">
        <v>2.6377700000000002</v>
      </c>
      <c r="FC19">
        <v>4.55886E-2</v>
      </c>
      <c r="FD19">
        <v>5.1811299999999998E-2</v>
      </c>
      <c r="FE19">
        <v>9.0289800000000003E-2</v>
      </c>
      <c r="FF19">
        <v>7.0677599999999993E-2</v>
      </c>
      <c r="FG19">
        <v>34019.199999999997</v>
      </c>
      <c r="FH19">
        <v>29611.9</v>
      </c>
      <c r="FI19">
        <v>30999.9</v>
      </c>
      <c r="FJ19">
        <v>27379.4</v>
      </c>
      <c r="FK19">
        <v>39534.9</v>
      </c>
      <c r="FL19">
        <v>38456.800000000003</v>
      </c>
      <c r="FM19">
        <v>43496.4</v>
      </c>
      <c r="FN19">
        <v>42261.9</v>
      </c>
      <c r="FO19">
        <v>1.99258</v>
      </c>
      <c r="FP19">
        <v>1.9087000000000001</v>
      </c>
      <c r="FQ19">
        <v>8.1315600000000002E-2</v>
      </c>
      <c r="FR19">
        <v>0</v>
      </c>
      <c r="FS19">
        <v>25.363099999999999</v>
      </c>
      <c r="FT19">
        <v>999.9</v>
      </c>
      <c r="FU19">
        <v>49.298000000000002</v>
      </c>
      <c r="FV19">
        <v>30.776</v>
      </c>
      <c r="FW19">
        <v>21.984999999999999</v>
      </c>
      <c r="FX19">
        <v>59.679299999999998</v>
      </c>
      <c r="FY19">
        <v>40.444699999999997</v>
      </c>
      <c r="FZ19">
        <v>1</v>
      </c>
      <c r="GA19">
        <v>0.145762</v>
      </c>
      <c r="GB19">
        <v>1.64961</v>
      </c>
      <c r="GC19">
        <v>20.354600000000001</v>
      </c>
      <c r="GD19">
        <v>5.2360100000000003</v>
      </c>
      <c r="GE19">
        <v>12.0639</v>
      </c>
      <c r="GF19">
        <v>4.9711499999999997</v>
      </c>
      <c r="GG19">
        <v>3.2900999999999998</v>
      </c>
      <c r="GH19">
        <v>9999</v>
      </c>
      <c r="GI19">
        <v>9999</v>
      </c>
      <c r="GJ19">
        <v>9999</v>
      </c>
      <c r="GK19">
        <v>451.1</v>
      </c>
      <c r="GL19">
        <v>1.8869199999999999</v>
      </c>
      <c r="GM19">
        <v>1.8830100000000001</v>
      </c>
      <c r="GN19">
        <v>1.8815200000000001</v>
      </c>
      <c r="GO19">
        <v>1.88219</v>
      </c>
      <c r="GP19">
        <v>1.8775900000000001</v>
      </c>
      <c r="GQ19">
        <v>1.87944</v>
      </c>
      <c r="GR19">
        <v>1.8788100000000001</v>
      </c>
      <c r="GS19">
        <v>1.8858699999999999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-3.3879999999999999</v>
      </c>
      <c r="HH19">
        <v>-0.22600000000000001</v>
      </c>
      <c r="HI19">
        <v>2</v>
      </c>
      <c r="HJ19">
        <v>520.70699999999999</v>
      </c>
      <c r="HK19">
        <v>527.10900000000004</v>
      </c>
      <c r="HL19">
        <v>21.879899999999999</v>
      </c>
      <c r="HM19">
        <v>29.245999999999999</v>
      </c>
      <c r="HN19">
        <v>29.9999</v>
      </c>
      <c r="HO19">
        <v>29.2135</v>
      </c>
      <c r="HP19">
        <v>29.261900000000001</v>
      </c>
      <c r="HQ19">
        <v>11.423999999999999</v>
      </c>
      <c r="HR19">
        <v>45.290599999999998</v>
      </c>
      <c r="HS19">
        <v>0</v>
      </c>
      <c r="HT19">
        <v>22.114100000000001</v>
      </c>
      <c r="HU19">
        <v>200</v>
      </c>
      <c r="HV19">
        <v>12.960599999999999</v>
      </c>
      <c r="HW19">
        <v>100.593</v>
      </c>
      <c r="HX19">
        <v>101.79900000000001</v>
      </c>
    </row>
    <row r="20" spans="1:232" x14ac:dyDescent="0.25">
      <c r="A20">
        <v>4</v>
      </c>
      <c r="B20">
        <v>1566752912.5999999</v>
      </c>
      <c r="C20">
        <v>339.5</v>
      </c>
      <c r="D20" t="s">
        <v>364</v>
      </c>
      <c r="E20" t="s">
        <v>365</v>
      </c>
      <c r="G20">
        <v>1566752912.5999999</v>
      </c>
      <c r="H20">
        <f t="shared" si="0"/>
        <v>5.483286163353686E-3</v>
      </c>
      <c r="I20">
        <f t="shared" si="1"/>
        <v>13.287919289408711</v>
      </c>
      <c r="J20">
        <f t="shared" si="2"/>
        <v>83.486900000000006</v>
      </c>
      <c r="K20">
        <f t="shared" si="3"/>
        <v>17.128906283272929</v>
      </c>
      <c r="L20">
        <f t="shared" si="4"/>
        <v>1.7122575833475475</v>
      </c>
      <c r="M20">
        <f t="shared" si="5"/>
        <v>8.3456045161958698</v>
      </c>
      <c r="N20">
        <f t="shared" si="6"/>
        <v>0.35098081708157064</v>
      </c>
      <c r="O20">
        <f t="shared" si="7"/>
        <v>2.2685309246644279</v>
      </c>
      <c r="P20">
        <f t="shared" si="8"/>
        <v>0.32336511432618803</v>
      </c>
      <c r="Q20">
        <f t="shared" si="9"/>
        <v>0.2044029838592531</v>
      </c>
      <c r="R20">
        <f t="shared" si="10"/>
        <v>321.43766589350082</v>
      </c>
      <c r="S20">
        <f t="shared" si="11"/>
        <v>26.971120603193913</v>
      </c>
      <c r="T20">
        <f t="shared" si="12"/>
        <v>26.949200000000001</v>
      </c>
      <c r="U20">
        <f t="shared" si="13"/>
        <v>3.5684947731455829</v>
      </c>
      <c r="V20">
        <f t="shared" si="14"/>
        <v>55.648964902516326</v>
      </c>
      <c r="W20">
        <f t="shared" si="15"/>
        <v>1.9199601645434101</v>
      </c>
      <c r="X20">
        <f t="shared" si="16"/>
        <v>3.4501273615901407</v>
      </c>
      <c r="Y20">
        <f t="shared" si="17"/>
        <v>1.6485346086021728</v>
      </c>
      <c r="Z20">
        <f t="shared" si="18"/>
        <v>-241.81291980389756</v>
      </c>
      <c r="AA20">
        <f t="shared" si="19"/>
        <v>-70.066265363700467</v>
      </c>
      <c r="AB20">
        <f t="shared" si="20"/>
        <v>-6.6431514322931626</v>
      </c>
      <c r="AC20">
        <f t="shared" si="21"/>
        <v>2.9153292936096307</v>
      </c>
      <c r="AD20">
        <v>-4.1684498058986899E-2</v>
      </c>
      <c r="AE20">
        <v>4.6794500833807699E-2</v>
      </c>
      <c r="AF20">
        <v>3.48840584978511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53250.446472536612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888.78223529411798</v>
      </c>
      <c r="AT20">
        <v>992.66899999999998</v>
      </c>
      <c r="AU20">
        <f t="shared" si="27"/>
        <v>0.10465398305566309</v>
      </c>
      <c r="AV20">
        <v>0.5</v>
      </c>
      <c r="AW20">
        <f t="shared" si="28"/>
        <v>1681.1883004248307</v>
      </c>
      <c r="AX20">
        <f t="shared" si="29"/>
        <v>13.287919289408711</v>
      </c>
      <c r="AY20">
        <f t="shared" si="30"/>
        <v>87.971525953019636</v>
      </c>
      <c r="AZ20">
        <f t="shared" si="31"/>
        <v>0.31352746988170271</v>
      </c>
      <c r="BA20">
        <f t="shared" si="32"/>
        <v>8.5532355688932669E-3</v>
      </c>
      <c r="BB20">
        <f t="shared" si="33"/>
        <v>1.9492308110759984</v>
      </c>
      <c r="BC20" t="s">
        <v>367</v>
      </c>
      <c r="BD20">
        <v>681.44</v>
      </c>
      <c r="BE20">
        <f t="shared" si="34"/>
        <v>311.22899999999993</v>
      </c>
      <c r="BF20">
        <f t="shared" si="35"/>
        <v>0.3337952591367836</v>
      </c>
      <c r="BG20">
        <f t="shared" si="36"/>
        <v>0.86144014032775795</v>
      </c>
      <c r="BH20">
        <f t="shared" si="37"/>
        <v>0.24048245321991016</v>
      </c>
      <c r="BI20">
        <f t="shared" si="38"/>
        <v>0.81748832194936716</v>
      </c>
      <c r="BJ20">
        <v>1658</v>
      </c>
      <c r="BK20">
        <v>300</v>
      </c>
      <c r="BL20">
        <v>300</v>
      </c>
      <c r="BM20">
        <v>300</v>
      </c>
      <c r="BN20">
        <v>10188</v>
      </c>
      <c r="BO20">
        <v>968.07799999999997</v>
      </c>
      <c r="BP20">
        <v>-6.7886500000000002E-3</v>
      </c>
      <c r="BQ20">
        <v>0.66644300000000001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1999.99</v>
      </c>
      <c r="CC20">
        <f t="shared" si="40"/>
        <v>1681.1883004248307</v>
      </c>
      <c r="CD20">
        <f t="shared" si="41"/>
        <v>0.8405983532041813</v>
      </c>
      <c r="CE20">
        <f t="shared" si="42"/>
        <v>0.19119670640836281</v>
      </c>
      <c r="CF20">
        <v>6</v>
      </c>
      <c r="CG20">
        <v>0.5</v>
      </c>
      <c r="CH20" t="s">
        <v>346</v>
      </c>
      <c r="CI20">
        <v>1566752912.5999999</v>
      </c>
      <c r="CJ20">
        <v>83.486900000000006</v>
      </c>
      <c r="CK20">
        <v>99.982600000000005</v>
      </c>
      <c r="CL20">
        <v>19.206700000000001</v>
      </c>
      <c r="CM20">
        <v>12.752800000000001</v>
      </c>
      <c r="CN20">
        <v>499.97399999999999</v>
      </c>
      <c r="CO20">
        <v>99.863100000000003</v>
      </c>
      <c r="CP20">
        <v>9.9942299999999998E-2</v>
      </c>
      <c r="CQ20">
        <v>26.376300000000001</v>
      </c>
      <c r="CR20">
        <v>26.949200000000001</v>
      </c>
      <c r="CS20">
        <v>999.9</v>
      </c>
      <c r="CT20">
        <v>0</v>
      </c>
      <c r="CU20">
        <v>0</v>
      </c>
      <c r="CV20">
        <v>10066.200000000001</v>
      </c>
      <c r="CW20">
        <v>0</v>
      </c>
      <c r="CX20">
        <v>1614.73</v>
      </c>
      <c r="CY20">
        <v>-16.495699999999999</v>
      </c>
      <c r="CZ20">
        <v>85.121899999999997</v>
      </c>
      <c r="DA20">
        <v>101.274</v>
      </c>
      <c r="DB20">
        <v>6.4539299999999997</v>
      </c>
      <c r="DC20">
        <v>86.917900000000003</v>
      </c>
      <c r="DD20">
        <v>99.982600000000005</v>
      </c>
      <c r="DE20">
        <v>19.442699999999999</v>
      </c>
      <c r="DF20">
        <v>12.752800000000001</v>
      </c>
      <c r="DG20">
        <v>1.91804</v>
      </c>
      <c r="DH20">
        <v>1.2735300000000001</v>
      </c>
      <c r="DI20">
        <v>16.7835</v>
      </c>
      <c r="DJ20">
        <v>10.4901</v>
      </c>
      <c r="DK20">
        <v>1999.99</v>
      </c>
      <c r="DL20">
        <v>0.98000600000000004</v>
      </c>
      <c r="DM20">
        <v>1.9994100000000001E-2</v>
      </c>
      <c r="DN20">
        <v>0</v>
      </c>
      <c r="DO20">
        <v>888.10299999999995</v>
      </c>
      <c r="DP20">
        <v>4.9992900000000002</v>
      </c>
      <c r="DQ20">
        <v>22028.6</v>
      </c>
      <c r="DR20">
        <v>17314.400000000001</v>
      </c>
      <c r="DS20">
        <v>47.375</v>
      </c>
      <c r="DT20">
        <v>48.311999999999998</v>
      </c>
      <c r="DU20">
        <v>47.936999999999998</v>
      </c>
      <c r="DV20">
        <v>48.125</v>
      </c>
      <c r="DW20">
        <v>49.186999999999998</v>
      </c>
      <c r="DX20">
        <v>1955.1</v>
      </c>
      <c r="DY20">
        <v>39.89</v>
      </c>
      <c r="DZ20">
        <v>0</v>
      </c>
      <c r="EA20">
        <v>119.90000009536701</v>
      </c>
      <c r="EB20">
        <v>888.78223529411798</v>
      </c>
      <c r="EC20">
        <v>-8.2703431010934292</v>
      </c>
      <c r="ED20">
        <v>-769.90195755417096</v>
      </c>
      <c r="EE20">
        <v>21991.876470588199</v>
      </c>
      <c r="EF20">
        <v>10</v>
      </c>
      <c r="EG20">
        <v>1566752859.0999999</v>
      </c>
      <c r="EH20" t="s">
        <v>368</v>
      </c>
      <c r="EI20">
        <v>42</v>
      </c>
      <c r="EJ20">
        <v>-3.431</v>
      </c>
      <c r="EK20">
        <v>-0.23599999999999999</v>
      </c>
      <c r="EL20">
        <v>100</v>
      </c>
      <c r="EM20">
        <v>13</v>
      </c>
      <c r="EN20">
        <v>0.18</v>
      </c>
      <c r="EO20">
        <v>0.02</v>
      </c>
      <c r="EP20">
        <v>13.082498229683599</v>
      </c>
      <c r="EQ20">
        <v>1.2079706404633801</v>
      </c>
      <c r="ER20">
        <v>0.11749712479718701</v>
      </c>
      <c r="ES20">
        <v>0</v>
      </c>
      <c r="ET20">
        <v>0.33789685656025398</v>
      </c>
      <c r="EU20">
        <v>7.1234317956045401E-2</v>
      </c>
      <c r="EV20">
        <v>6.8825142436789999E-3</v>
      </c>
      <c r="EW20">
        <v>1</v>
      </c>
      <c r="EX20">
        <v>1</v>
      </c>
      <c r="EY20">
        <v>2</v>
      </c>
      <c r="EZ20" t="s">
        <v>363</v>
      </c>
      <c r="FA20">
        <v>2.9344999999999999</v>
      </c>
      <c r="FB20">
        <v>2.6374900000000001</v>
      </c>
      <c r="FC20">
        <v>2.3492699999999998E-2</v>
      </c>
      <c r="FD20">
        <v>2.7465199999999999E-2</v>
      </c>
      <c r="FE20">
        <v>9.3599699999999994E-2</v>
      </c>
      <c r="FF20">
        <v>6.9540400000000002E-2</v>
      </c>
      <c r="FG20">
        <v>34798.6</v>
      </c>
      <c r="FH20">
        <v>30367.4</v>
      </c>
      <c r="FI20">
        <v>30993</v>
      </c>
      <c r="FJ20">
        <v>27375.7</v>
      </c>
      <c r="FK20">
        <v>39379.1</v>
      </c>
      <c r="FL20">
        <v>38496.1</v>
      </c>
      <c r="FM20">
        <v>43487.3</v>
      </c>
      <c r="FN20">
        <v>42256.4</v>
      </c>
      <c r="FO20">
        <v>1.9919800000000001</v>
      </c>
      <c r="FP20">
        <v>1.9071499999999999</v>
      </c>
      <c r="FQ20">
        <v>7.4118400000000001E-2</v>
      </c>
      <c r="FR20">
        <v>0</v>
      </c>
      <c r="FS20">
        <v>25.735800000000001</v>
      </c>
      <c r="FT20">
        <v>999.9</v>
      </c>
      <c r="FU20">
        <v>49.127000000000002</v>
      </c>
      <c r="FV20">
        <v>30.827000000000002</v>
      </c>
      <c r="FW20">
        <v>21.971299999999999</v>
      </c>
      <c r="FX20">
        <v>58.959299999999999</v>
      </c>
      <c r="FY20">
        <v>40.733199999999997</v>
      </c>
      <c r="FZ20">
        <v>1</v>
      </c>
      <c r="GA20">
        <v>0.15312200000000001</v>
      </c>
      <c r="GB20">
        <v>1.8011600000000001</v>
      </c>
      <c r="GC20">
        <v>20.353000000000002</v>
      </c>
      <c r="GD20">
        <v>5.2396000000000003</v>
      </c>
      <c r="GE20">
        <v>12.0639</v>
      </c>
      <c r="GF20">
        <v>4.9709500000000002</v>
      </c>
      <c r="GG20">
        <v>3.2902499999999999</v>
      </c>
      <c r="GH20">
        <v>9999</v>
      </c>
      <c r="GI20">
        <v>9999</v>
      </c>
      <c r="GJ20">
        <v>9999</v>
      </c>
      <c r="GK20">
        <v>451.1</v>
      </c>
      <c r="GL20">
        <v>1.8869199999999999</v>
      </c>
      <c r="GM20">
        <v>1.8829899999999999</v>
      </c>
      <c r="GN20">
        <v>1.8815</v>
      </c>
      <c r="GO20">
        <v>1.8822000000000001</v>
      </c>
      <c r="GP20">
        <v>1.8775900000000001</v>
      </c>
      <c r="GQ20">
        <v>1.87944</v>
      </c>
      <c r="GR20">
        <v>1.8788100000000001</v>
      </c>
      <c r="GS20">
        <v>1.88585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-3.431</v>
      </c>
      <c r="HH20">
        <v>-0.23599999999999999</v>
      </c>
      <c r="HI20">
        <v>2</v>
      </c>
      <c r="HJ20">
        <v>521.09299999999996</v>
      </c>
      <c r="HK20">
        <v>526.846</v>
      </c>
      <c r="HL20">
        <v>22.907</v>
      </c>
      <c r="HM20">
        <v>29.344100000000001</v>
      </c>
      <c r="HN20">
        <v>30</v>
      </c>
      <c r="HO20">
        <v>29.3062</v>
      </c>
      <c r="HP20">
        <v>29.3552</v>
      </c>
      <c r="HQ20">
        <v>7.2600899999999999</v>
      </c>
      <c r="HR20">
        <v>46.380099999999999</v>
      </c>
      <c r="HS20">
        <v>0</v>
      </c>
      <c r="HT20">
        <v>22.925899999999999</v>
      </c>
      <c r="HU20">
        <v>100</v>
      </c>
      <c r="HV20">
        <v>12.6106</v>
      </c>
      <c r="HW20">
        <v>100.572</v>
      </c>
      <c r="HX20">
        <v>101.786</v>
      </c>
    </row>
    <row r="21" spans="1:232" x14ac:dyDescent="0.25">
      <c r="A21">
        <v>5</v>
      </c>
      <c r="B21">
        <v>1566753013.0999999</v>
      </c>
      <c r="C21">
        <v>440</v>
      </c>
      <c r="D21" t="s">
        <v>369</v>
      </c>
      <c r="E21" t="s">
        <v>370</v>
      </c>
      <c r="G21">
        <v>1566753013.0999999</v>
      </c>
      <c r="H21">
        <f t="shared" si="0"/>
        <v>6.3708648824222927E-3</v>
      </c>
      <c r="I21">
        <f t="shared" si="1"/>
        <v>0.46703684054663114</v>
      </c>
      <c r="J21">
        <f t="shared" si="2"/>
        <v>-0.279167</v>
      </c>
      <c r="K21">
        <f t="shared" si="3"/>
        <v>-2.1718911411890027</v>
      </c>
      <c r="L21">
        <f t="shared" si="4"/>
        <v>-0.2171186579702801</v>
      </c>
      <c r="M21">
        <f t="shared" si="5"/>
        <v>-2.7907643822519999E-2</v>
      </c>
      <c r="N21">
        <f t="shared" si="6"/>
        <v>0.42256564112405454</v>
      </c>
      <c r="O21">
        <f t="shared" si="7"/>
        <v>2.2559785090043114</v>
      </c>
      <c r="P21">
        <f t="shared" si="8"/>
        <v>0.38301512441304547</v>
      </c>
      <c r="Q21">
        <f t="shared" si="9"/>
        <v>0.24262868023646955</v>
      </c>
      <c r="R21">
        <f t="shared" si="10"/>
        <v>321.42489795081923</v>
      </c>
      <c r="S21">
        <f t="shared" si="11"/>
        <v>26.999372785973435</v>
      </c>
      <c r="T21">
        <f t="shared" si="12"/>
        <v>27.0519</v>
      </c>
      <c r="U21">
        <f t="shared" si="13"/>
        <v>3.5900842686323986</v>
      </c>
      <c r="V21">
        <f t="shared" si="14"/>
        <v>56.135834406000896</v>
      </c>
      <c r="W21">
        <f t="shared" si="15"/>
        <v>1.9735495727640002</v>
      </c>
      <c r="X21">
        <f t="shared" si="16"/>
        <v>3.5156680107226279</v>
      </c>
      <c r="Y21">
        <f t="shared" si="17"/>
        <v>1.6165346958683984</v>
      </c>
      <c r="Z21">
        <f t="shared" si="18"/>
        <v>-280.95514131482309</v>
      </c>
      <c r="AA21">
        <f t="shared" si="19"/>
        <v>-43.334742856382142</v>
      </c>
      <c r="AB21">
        <f t="shared" si="20"/>
        <v>-4.1402634699098622</v>
      </c>
      <c r="AC21">
        <f t="shared" si="21"/>
        <v>-7.0052496902958907</v>
      </c>
      <c r="AD21">
        <v>-4.1344891217517797E-2</v>
      </c>
      <c r="AE21">
        <v>4.64132624030653E-2</v>
      </c>
      <c r="AF21">
        <v>3.4659150184165601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52778.337848256699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922.38764705882397</v>
      </c>
      <c r="AT21">
        <v>963.26400000000001</v>
      </c>
      <c r="AU21">
        <f t="shared" si="27"/>
        <v>4.2435254448599746E-2</v>
      </c>
      <c r="AV21">
        <v>0.5</v>
      </c>
      <c r="AW21">
        <f t="shared" si="28"/>
        <v>1681.1211004248478</v>
      </c>
      <c r="AX21">
        <f t="shared" si="29"/>
        <v>0.46703684054663114</v>
      </c>
      <c r="AY21">
        <f t="shared" si="30"/>
        <v>35.669400827719208</v>
      </c>
      <c r="AZ21">
        <f t="shared" si="31"/>
        <v>0.23948159590724866</v>
      </c>
      <c r="BA21">
        <f t="shared" si="32"/>
        <v>9.2718907635201719E-4</v>
      </c>
      <c r="BB21">
        <f t="shared" si="33"/>
        <v>2.0392602650986644</v>
      </c>
      <c r="BC21" t="s">
        <v>372</v>
      </c>
      <c r="BD21">
        <v>732.58</v>
      </c>
      <c r="BE21">
        <f t="shared" si="34"/>
        <v>230.68399999999997</v>
      </c>
      <c r="BF21">
        <f t="shared" si="35"/>
        <v>0.17719630724790641</v>
      </c>
      <c r="BG21">
        <f t="shared" si="36"/>
        <v>0.8949062199605472</v>
      </c>
      <c r="BH21">
        <f t="shared" si="37"/>
        <v>0.10153392797601524</v>
      </c>
      <c r="BI21">
        <f t="shared" si="38"/>
        <v>0.82991156591748871</v>
      </c>
      <c r="BJ21">
        <v>1660</v>
      </c>
      <c r="BK21">
        <v>300</v>
      </c>
      <c r="BL21">
        <v>300</v>
      </c>
      <c r="BM21">
        <v>300</v>
      </c>
      <c r="BN21">
        <v>10187.4</v>
      </c>
      <c r="BO21">
        <v>947.43200000000002</v>
      </c>
      <c r="BP21">
        <v>-6.7880900000000001E-3</v>
      </c>
      <c r="BQ21">
        <v>-0.726379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1999.91</v>
      </c>
      <c r="CC21">
        <f t="shared" si="40"/>
        <v>1681.1211004248478</v>
      </c>
      <c r="CD21">
        <f t="shared" si="41"/>
        <v>0.84059837713939511</v>
      </c>
      <c r="CE21">
        <f t="shared" si="42"/>
        <v>0.19119675427879032</v>
      </c>
      <c r="CF21">
        <v>6</v>
      </c>
      <c r="CG21">
        <v>0.5</v>
      </c>
      <c r="CH21" t="s">
        <v>346</v>
      </c>
      <c r="CI21">
        <v>1566753013.0999999</v>
      </c>
      <c r="CJ21">
        <v>-0.279167</v>
      </c>
      <c r="CK21">
        <v>0.27917199999999998</v>
      </c>
      <c r="CL21">
        <v>19.741900000000001</v>
      </c>
      <c r="CM21">
        <v>12.247400000000001</v>
      </c>
      <c r="CN21">
        <v>499.97399999999999</v>
      </c>
      <c r="CO21">
        <v>99.867500000000007</v>
      </c>
      <c r="CP21">
        <v>0.10006</v>
      </c>
      <c r="CQ21">
        <v>26.695599999999999</v>
      </c>
      <c r="CR21">
        <v>27.0519</v>
      </c>
      <c r="CS21">
        <v>999.9</v>
      </c>
      <c r="CT21">
        <v>0</v>
      </c>
      <c r="CU21">
        <v>0</v>
      </c>
      <c r="CV21">
        <v>9983.75</v>
      </c>
      <c r="CW21">
        <v>0</v>
      </c>
      <c r="CX21">
        <v>1370.96</v>
      </c>
      <c r="CY21">
        <v>-0.55833900000000003</v>
      </c>
      <c r="CZ21">
        <v>-0.28478900000000001</v>
      </c>
      <c r="DA21">
        <v>0.282634</v>
      </c>
      <c r="DB21">
        <v>7.4944699999999997</v>
      </c>
      <c r="DC21">
        <v>2.4828299999999999</v>
      </c>
      <c r="DD21">
        <v>0.27917199999999998</v>
      </c>
      <c r="DE21">
        <v>19.9819</v>
      </c>
      <c r="DF21">
        <v>12.247400000000001</v>
      </c>
      <c r="DG21">
        <v>1.97157</v>
      </c>
      <c r="DH21">
        <v>1.22312</v>
      </c>
      <c r="DI21">
        <v>17.2179</v>
      </c>
      <c r="DJ21">
        <v>9.8859499999999993</v>
      </c>
      <c r="DK21">
        <v>1999.91</v>
      </c>
      <c r="DL21">
        <v>0.98000600000000004</v>
      </c>
      <c r="DM21">
        <v>1.9994100000000001E-2</v>
      </c>
      <c r="DN21">
        <v>0</v>
      </c>
      <c r="DO21">
        <v>922.62800000000004</v>
      </c>
      <c r="DP21">
        <v>4.9992900000000002</v>
      </c>
      <c r="DQ21">
        <v>22735.4</v>
      </c>
      <c r="DR21">
        <v>17313.7</v>
      </c>
      <c r="DS21">
        <v>47.686999999999998</v>
      </c>
      <c r="DT21">
        <v>48.625</v>
      </c>
      <c r="DU21">
        <v>48.25</v>
      </c>
      <c r="DV21">
        <v>48.5</v>
      </c>
      <c r="DW21">
        <v>49.25</v>
      </c>
      <c r="DX21">
        <v>1955.02</v>
      </c>
      <c r="DY21">
        <v>39.89</v>
      </c>
      <c r="DZ21">
        <v>0</v>
      </c>
      <c r="EA21">
        <v>100.09999990463299</v>
      </c>
      <c r="EB21">
        <v>922.38764705882397</v>
      </c>
      <c r="EC21">
        <v>1.11397058263488</v>
      </c>
      <c r="ED21">
        <v>696.44608202422501</v>
      </c>
      <c r="EE21">
        <v>22735.9294117647</v>
      </c>
      <c r="EF21">
        <v>10</v>
      </c>
      <c r="EG21">
        <v>1566752982.0999999</v>
      </c>
      <c r="EH21" t="s">
        <v>373</v>
      </c>
      <c r="EI21">
        <v>43</v>
      </c>
      <c r="EJ21">
        <v>-2.762</v>
      </c>
      <c r="EK21">
        <v>-0.24</v>
      </c>
      <c r="EL21">
        <v>0</v>
      </c>
      <c r="EM21">
        <v>12</v>
      </c>
      <c r="EN21">
        <v>0.25</v>
      </c>
      <c r="EO21">
        <v>0.01</v>
      </c>
      <c r="EP21">
        <v>0.43785826447376702</v>
      </c>
      <c r="EQ21">
        <v>8.5059575253668904E-2</v>
      </c>
      <c r="ER21">
        <v>2.6901866119046498E-2</v>
      </c>
      <c r="ES21">
        <v>1</v>
      </c>
      <c r="ET21">
        <v>0.41626232884409198</v>
      </c>
      <c r="EU21">
        <v>9.3143006803845907E-2</v>
      </c>
      <c r="EV21">
        <v>1.29299243675704E-2</v>
      </c>
      <c r="EW21">
        <v>1</v>
      </c>
      <c r="EX21">
        <v>2</v>
      </c>
      <c r="EY21">
        <v>2</v>
      </c>
      <c r="EZ21" t="s">
        <v>348</v>
      </c>
      <c r="FA21">
        <v>2.9342299999999999</v>
      </c>
      <c r="FB21">
        <v>2.63761</v>
      </c>
      <c r="FC21">
        <v>6.8756799999999995E-4</v>
      </c>
      <c r="FD21">
        <v>7.9862400000000003E-5</v>
      </c>
      <c r="FE21">
        <v>9.5434400000000003E-2</v>
      </c>
      <c r="FF21">
        <v>6.7436200000000002E-2</v>
      </c>
      <c r="FG21">
        <v>35594.199999999997</v>
      </c>
      <c r="FH21">
        <v>31210.799999999999</v>
      </c>
      <c r="FI21">
        <v>30979</v>
      </c>
      <c r="FJ21">
        <v>27366.7</v>
      </c>
      <c r="FK21">
        <v>39279.300000000003</v>
      </c>
      <c r="FL21">
        <v>38567.5</v>
      </c>
      <c r="FM21">
        <v>43468.9</v>
      </c>
      <c r="FN21">
        <v>42242.7</v>
      </c>
      <c r="FO21">
        <v>1.9895799999999999</v>
      </c>
      <c r="FP21">
        <v>1.90265</v>
      </c>
      <c r="FQ21">
        <v>4.2777500000000003E-2</v>
      </c>
      <c r="FR21">
        <v>0</v>
      </c>
      <c r="FS21">
        <v>26.352</v>
      </c>
      <c r="FT21">
        <v>999.9</v>
      </c>
      <c r="FU21">
        <v>49.005000000000003</v>
      </c>
      <c r="FV21">
        <v>30.896999999999998</v>
      </c>
      <c r="FW21">
        <v>22.004100000000001</v>
      </c>
      <c r="FX21">
        <v>59.359299999999998</v>
      </c>
      <c r="FY21">
        <v>40.508800000000001</v>
      </c>
      <c r="FZ21">
        <v>1</v>
      </c>
      <c r="GA21">
        <v>0.174037</v>
      </c>
      <c r="GB21">
        <v>3.6655799999999998</v>
      </c>
      <c r="GC21">
        <v>20.3202</v>
      </c>
      <c r="GD21">
        <v>5.2378099999999996</v>
      </c>
      <c r="GE21">
        <v>12.0639</v>
      </c>
      <c r="GF21">
        <v>4.9714499999999999</v>
      </c>
      <c r="GG21">
        <v>3.2902999999999998</v>
      </c>
      <c r="GH21">
        <v>9999</v>
      </c>
      <c r="GI21">
        <v>9999</v>
      </c>
      <c r="GJ21">
        <v>9999</v>
      </c>
      <c r="GK21">
        <v>451.1</v>
      </c>
      <c r="GL21">
        <v>1.887</v>
      </c>
      <c r="GM21">
        <v>1.8830199999999999</v>
      </c>
      <c r="GN21">
        <v>1.8815599999999999</v>
      </c>
      <c r="GO21">
        <v>1.8822300000000001</v>
      </c>
      <c r="GP21">
        <v>1.8775900000000001</v>
      </c>
      <c r="GQ21">
        <v>1.87947</v>
      </c>
      <c r="GR21">
        <v>1.8788199999999999</v>
      </c>
      <c r="GS21">
        <v>1.8858900000000001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-2.762</v>
      </c>
      <c r="HH21">
        <v>-0.24</v>
      </c>
      <c r="HI21">
        <v>2</v>
      </c>
      <c r="HJ21">
        <v>520.89499999999998</v>
      </c>
      <c r="HK21">
        <v>525.06100000000004</v>
      </c>
      <c r="HL21">
        <v>22.2302</v>
      </c>
      <c r="HM21">
        <v>29.538900000000002</v>
      </c>
      <c r="HN21">
        <v>30.001200000000001</v>
      </c>
      <c r="HO21">
        <v>29.467300000000002</v>
      </c>
      <c r="HP21">
        <v>29.514900000000001</v>
      </c>
      <c r="HQ21">
        <v>0</v>
      </c>
      <c r="HR21">
        <v>48.115499999999997</v>
      </c>
      <c r="HS21">
        <v>0</v>
      </c>
      <c r="HT21">
        <v>22.167400000000001</v>
      </c>
      <c r="HU21">
        <v>0</v>
      </c>
      <c r="HV21">
        <v>12.138999999999999</v>
      </c>
      <c r="HW21">
        <v>100.52800000000001</v>
      </c>
      <c r="HX21">
        <v>101.753</v>
      </c>
    </row>
    <row r="22" spans="1:232" x14ac:dyDescent="0.25">
      <c r="A22">
        <v>7</v>
      </c>
      <c r="B22">
        <v>1566753273.0999999</v>
      </c>
      <c r="C22">
        <v>700</v>
      </c>
      <c r="D22" t="s">
        <v>374</v>
      </c>
      <c r="E22" t="s">
        <v>375</v>
      </c>
      <c r="G22">
        <v>1566753273.0999999</v>
      </c>
      <c r="H22">
        <f t="shared" si="0"/>
        <v>5.0322741742927259E-3</v>
      </c>
      <c r="I22">
        <f t="shared" si="1"/>
        <v>32.964296326340751</v>
      </c>
      <c r="J22">
        <f t="shared" si="2"/>
        <v>358.32799999999997</v>
      </c>
      <c r="K22">
        <f t="shared" si="3"/>
        <v>168.78605463929134</v>
      </c>
      <c r="L22">
        <f t="shared" si="4"/>
        <v>16.87199997104501</v>
      </c>
      <c r="M22">
        <f t="shared" si="5"/>
        <v>35.8187767262216</v>
      </c>
      <c r="N22">
        <f t="shared" si="6"/>
        <v>0.3082274684902726</v>
      </c>
      <c r="O22">
        <f t="shared" si="7"/>
        <v>2.2503083691961283</v>
      </c>
      <c r="P22">
        <f t="shared" si="8"/>
        <v>0.28654770917318317</v>
      </c>
      <c r="Q22">
        <f t="shared" si="9"/>
        <v>0.18091292396054034</v>
      </c>
      <c r="R22">
        <f t="shared" si="10"/>
        <v>321.44094704180532</v>
      </c>
      <c r="S22">
        <f t="shared" si="11"/>
        <v>26.899770104261911</v>
      </c>
      <c r="T22">
        <f t="shared" si="12"/>
        <v>26.986499999999999</v>
      </c>
      <c r="U22">
        <f t="shared" si="13"/>
        <v>3.5763228004148475</v>
      </c>
      <c r="V22">
        <f t="shared" si="14"/>
        <v>54.888157719079359</v>
      </c>
      <c r="W22">
        <f t="shared" si="15"/>
        <v>1.86864841252886</v>
      </c>
      <c r="X22">
        <f t="shared" si="16"/>
        <v>3.4044655353395288</v>
      </c>
      <c r="Y22">
        <f t="shared" si="17"/>
        <v>1.7076743878859875</v>
      </c>
      <c r="Z22">
        <f t="shared" si="18"/>
        <v>-221.92329108630921</v>
      </c>
      <c r="AA22">
        <f t="shared" si="19"/>
        <v>-101.39810660792487</v>
      </c>
      <c r="AB22">
        <f t="shared" si="20"/>
        <v>-9.6825273528121798</v>
      </c>
      <c r="AC22">
        <f t="shared" si="21"/>
        <v>-11.562978005240964</v>
      </c>
      <c r="AD22">
        <v>-4.1192049580978801E-2</v>
      </c>
      <c r="AE22">
        <v>4.6241684276387501E-2</v>
      </c>
      <c r="AF22">
        <v>3.4557720484530399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52686.683055659982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376</v>
      </c>
      <c r="AS22">
        <v>873.06864705882299</v>
      </c>
      <c r="AT22">
        <v>1123.74</v>
      </c>
      <c r="AU22">
        <f t="shared" si="27"/>
        <v>0.22306881746772123</v>
      </c>
      <c r="AV22">
        <v>0.5</v>
      </c>
      <c r="AW22">
        <f t="shared" si="28"/>
        <v>1681.197600425148</v>
      </c>
      <c r="AX22">
        <f t="shared" si="29"/>
        <v>32.964296326340751</v>
      </c>
      <c r="AY22">
        <f t="shared" si="30"/>
        <v>187.51138032820413</v>
      </c>
      <c r="AZ22">
        <f t="shared" si="31"/>
        <v>0.44090269991279124</v>
      </c>
      <c r="BA22">
        <f t="shared" si="32"/>
        <v>2.025697431255E-2</v>
      </c>
      <c r="BB22">
        <f t="shared" si="33"/>
        <v>1.6052378664103797</v>
      </c>
      <c r="BC22" t="s">
        <v>377</v>
      </c>
      <c r="BD22">
        <v>628.28</v>
      </c>
      <c r="BE22">
        <f t="shared" si="34"/>
        <v>495.46000000000004</v>
      </c>
      <c r="BF22">
        <f t="shared" si="35"/>
        <v>0.50593661030391357</v>
      </c>
      <c r="BG22">
        <f t="shared" si="36"/>
        <v>0.78451983838770434</v>
      </c>
      <c r="BH22">
        <f t="shared" si="37"/>
        <v>0.44519148900605909</v>
      </c>
      <c r="BI22">
        <f t="shared" si="38"/>
        <v>0.76211246715781256</v>
      </c>
      <c r="BJ22">
        <v>1664</v>
      </c>
      <c r="BK22">
        <v>300</v>
      </c>
      <c r="BL22">
        <v>300</v>
      </c>
      <c r="BM22">
        <v>300</v>
      </c>
      <c r="BN22">
        <v>10185.4</v>
      </c>
      <c r="BO22">
        <v>1044.32</v>
      </c>
      <c r="BP22">
        <v>-6.7874900000000002E-3</v>
      </c>
      <c r="BQ22">
        <v>-4.06372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</v>
      </c>
      <c r="CC22">
        <f t="shared" si="40"/>
        <v>1681.197600425148</v>
      </c>
      <c r="CD22">
        <f t="shared" si="41"/>
        <v>0.84059880021257405</v>
      </c>
      <c r="CE22">
        <f t="shared" si="42"/>
        <v>0.19119760042514813</v>
      </c>
      <c r="CF22">
        <v>6</v>
      </c>
      <c r="CG22">
        <v>0.5</v>
      </c>
      <c r="CH22" t="s">
        <v>346</v>
      </c>
      <c r="CI22">
        <v>1566753273.0999999</v>
      </c>
      <c r="CJ22">
        <v>358.32799999999997</v>
      </c>
      <c r="CK22">
        <v>400.048</v>
      </c>
      <c r="CL22">
        <v>18.6938</v>
      </c>
      <c r="CM22">
        <v>12.7681</v>
      </c>
      <c r="CN22">
        <v>500.012</v>
      </c>
      <c r="CO22">
        <v>99.860900000000001</v>
      </c>
      <c r="CP22">
        <v>9.9964700000000004E-2</v>
      </c>
      <c r="CQ22">
        <v>26.150700000000001</v>
      </c>
      <c r="CR22">
        <v>26.986499999999999</v>
      </c>
      <c r="CS22">
        <v>999.9</v>
      </c>
      <c r="CT22">
        <v>0</v>
      </c>
      <c r="CU22">
        <v>0</v>
      </c>
      <c r="CV22">
        <v>9947.5</v>
      </c>
      <c r="CW22">
        <v>0</v>
      </c>
      <c r="CX22">
        <v>525.81299999999999</v>
      </c>
      <c r="CY22">
        <v>-41.719799999999999</v>
      </c>
      <c r="CZ22">
        <v>365.154</v>
      </c>
      <c r="DA22">
        <v>405.221</v>
      </c>
      <c r="DB22">
        <v>5.9257400000000002</v>
      </c>
      <c r="DC22">
        <v>361.61500000000001</v>
      </c>
      <c r="DD22">
        <v>400.048</v>
      </c>
      <c r="DE22">
        <v>18.931799999999999</v>
      </c>
      <c r="DF22">
        <v>12.7681</v>
      </c>
      <c r="DG22">
        <v>1.8667800000000001</v>
      </c>
      <c r="DH22">
        <v>1.2750300000000001</v>
      </c>
      <c r="DI22">
        <v>16.357500000000002</v>
      </c>
      <c r="DJ22">
        <v>10.5077</v>
      </c>
      <c r="DK22">
        <v>2000</v>
      </c>
      <c r="DL22">
        <v>0.97998799999999997</v>
      </c>
      <c r="DM22">
        <v>2.00117E-2</v>
      </c>
      <c r="DN22">
        <v>0</v>
      </c>
      <c r="DO22">
        <v>872.31500000000005</v>
      </c>
      <c r="DP22">
        <v>4.9992900000000002</v>
      </c>
      <c r="DQ22">
        <v>21416.799999999999</v>
      </c>
      <c r="DR22">
        <v>17314.3</v>
      </c>
      <c r="DS22">
        <v>48.125</v>
      </c>
      <c r="DT22">
        <v>48.811999999999998</v>
      </c>
      <c r="DU22">
        <v>48.686999999999998</v>
      </c>
      <c r="DV22">
        <v>48.375</v>
      </c>
      <c r="DW22">
        <v>49.875</v>
      </c>
      <c r="DX22">
        <v>1955.08</v>
      </c>
      <c r="DY22">
        <v>39.92</v>
      </c>
      <c r="DZ22">
        <v>0</v>
      </c>
      <c r="EA22">
        <v>138.799999952316</v>
      </c>
      <c r="EB22">
        <v>873.06864705882299</v>
      </c>
      <c r="EC22">
        <v>-8.3289215732271007</v>
      </c>
      <c r="ED22">
        <v>-225.26960917484601</v>
      </c>
      <c r="EE22">
        <v>21429.364705882399</v>
      </c>
      <c r="EF22">
        <v>10</v>
      </c>
      <c r="EG22">
        <v>1566753239.0999999</v>
      </c>
      <c r="EH22" t="s">
        <v>378</v>
      </c>
      <c r="EI22">
        <v>45</v>
      </c>
      <c r="EJ22">
        <v>-3.2869999999999999</v>
      </c>
      <c r="EK22">
        <v>-0.23799999999999999</v>
      </c>
      <c r="EL22">
        <v>400</v>
      </c>
      <c r="EM22">
        <v>13</v>
      </c>
      <c r="EN22">
        <v>0.06</v>
      </c>
      <c r="EO22">
        <v>0.01</v>
      </c>
      <c r="EP22">
        <v>32.858313269391402</v>
      </c>
      <c r="EQ22">
        <v>-8.6640877824803703E-2</v>
      </c>
      <c r="ER22">
        <v>6.2010453349142597E-2</v>
      </c>
      <c r="ES22">
        <v>1</v>
      </c>
      <c r="ET22">
        <v>0.32397272677538702</v>
      </c>
      <c r="EU22">
        <v>-4.3844292570464197E-2</v>
      </c>
      <c r="EV22">
        <v>7.8332190397963804E-3</v>
      </c>
      <c r="EW22">
        <v>1</v>
      </c>
      <c r="EX22">
        <v>2</v>
      </c>
      <c r="EY22">
        <v>2</v>
      </c>
      <c r="EZ22" t="s">
        <v>348</v>
      </c>
      <c r="FA22">
        <v>2.9337200000000001</v>
      </c>
      <c r="FB22">
        <v>2.6375099999999998</v>
      </c>
      <c r="FC22">
        <v>8.3331000000000002E-2</v>
      </c>
      <c r="FD22">
        <v>9.15131E-2</v>
      </c>
      <c r="FE22">
        <v>9.1692700000000002E-2</v>
      </c>
      <c r="FF22">
        <v>6.9511199999999995E-2</v>
      </c>
      <c r="FG22">
        <v>32625.8</v>
      </c>
      <c r="FH22">
        <v>28340.9</v>
      </c>
      <c r="FI22">
        <v>30955.9</v>
      </c>
      <c r="FJ22">
        <v>27351.9</v>
      </c>
      <c r="FK22">
        <v>39425</v>
      </c>
      <c r="FL22">
        <v>38472.699999999997</v>
      </c>
      <c r="FM22">
        <v>43438.400000000001</v>
      </c>
      <c r="FN22">
        <v>42223.3</v>
      </c>
      <c r="FO22">
        <v>1.984</v>
      </c>
      <c r="FP22">
        <v>1.8979299999999999</v>
      </c>
      <c r="FQ22">
        <v>5.2914000000000003E-2</v>
      </c>
      <c r="FR22">
        <v>0</v>
      </c>
      <c r="FS22">
        <v>26.1205</v>
      </c>
      <c r="FT22">
        <v>999.9</v>
      </c>
      <c r="FU22">
        <v>48.613999999999997</v>
      </c>
      <c r="FV22">
        <v>31.109000000000002</v>
      </c>
      <c r="FW22">
        <v>22.097200000000001</v>
      </c>
      <c r="FX22">
        <v>59.699300000000001</v>
      </c>
      <c r="FY22">
        <v>40.304499999999997</v>
      </c>
      <c r="FZ22">
        <v>1</v>
      </c>
      <c r="GA22">
        <v>0.20355699999999999</v>
      </c>
      <c r="GB22">
        <v>3.3532099999999998</v>
      </c>
      <c r="GC22">
        <v>20.3293</v>
      </c>
      <c r="GD22">
        <v>5.2409499999999998</v>
      </c>
      <c r="GE22">
        <v>12.064</v>
      </c>
      <c r="GF22">
        <v>4.9717000000000002</v>
      </c>
      <c r="GG22">
        <v>3.2904499999999999</v>
      </c>
      <c r="GH22">
        <v>9999</v>
      </c>
      <c r="GI22">
        <v>9999</v>
      </c>
      <c r="GJ22">
        <v>9999</v>
      </c>
      <c r="GK22">
        <v>451.2</v>
      </c>
      <c r="GL22">
        <v>1.88693</v>
      </c>
      <c r="GM22">
        <v>1.88296</v>
      </c>
      <c r="GN22">
        <v>1.88147</v>
      </c>
      <c r="GO22">
        <v>1.88218</v>
      </c>
      <c r="GP22">
        <v>1.8775900000000001</v>
      </c>
      <c r="GQ22">
        <v>1.8794299999999999</v>
      </c>
      <c r="GR22">
        <v>1.8788100000000001</v>
      </c>
      <c r="GS22">
        <v>1.8858299999999999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-3.2869999999999999</v>
      </c>
      <c r="HH22">
        <v>-0.23799999999999999</v>
      </c>
      <c r="HI22">
        <v>2</v>
      </c>
      <c r="HJ22">
        <v>520.39</v>
      </c>
      <c r="HK22">
        <v>524.93799999999999</v>
      </c>
      <c r="HL22">
        <v>21.858899999999998</v>
      </c>
      <c r="HM22">
        <v>29.963000000000001</v>
      </c>
      <c r="HN22">
        <v>30.0014</v>
      </c>
      <c r="HO22">
        <v>29.8385</v>
      </c>
      <c r="HP22">
        <v>29.877800000000001</v>
      </c>
      <c r="HQ22">
        <v>19.405999999999999</v>
      </c>
      <c r="HR22">
        <v>46.406500000000001</v>
      </c>
      <c r="HS22">
        <v>0</v>
      </c>
      <c r="HT22">
        <v>21.805299999999999</v>
      </c>
      <c r="HU22">
        <v>400</v>
      </c>
      <c r="HV22">
        <v>12.8512</v>
      </c>
      <c r="HW22">
        <v>100.455</v>
      </c>
      <c r="HX22">
        <v>101.703</v>
      </c>
    </row>
    <row r="23" spans="1:232" x14ac:dyDescent="0.25">
      <c r="A23">
        <v>8</v>
      </c>
      <c r="B23">
        <v>1566753342.5999999</v>
      </c>
      <c r="C23">
        <v>769.5</v>
      </c>
      <c r="D23" t="s">
        <v>379</v>
      </c>
      <c r="E23" t="s">
        <v>380</v>
      </c>
      <c r="G23">
        <v>1566753342.5999999</v>
      </c>
      <c r="H23">
        <f t="shared" si="0"/>
        <v>3.9549625988121893E-3</v>
      </c>
      <c r="I23">
        <f t="shared" si="1"/>
        <v>35.080678934078925</v>
      </c>
      <c r="J23">
        <f t="shared" si="2"/>
        <v>455.66500000000002</v>
      </c>
      <c r="K23">
        <f t="shared" si="3"/>
        <v>187.70001374068781</v>
      </c>
      <c r="L23">
        <f t="shared" si="4"/>
        <v>18.762973998174338</v>
      </c>
      <c r="M23">
        <f t="shared" si="5"/>
        <v>45.549440175799006</v>
      </c>
      <c r="N23">
        <f t="shared" si="6"/>
        <v>0.22742373946638189</v>
      </c>
      <c r="O23">
        <f t="shared" si="7"/>
        <v>2.2576290831477568</v>
      </c>
      <c r="P23">
        <f t="shared" si="8"/>
        <v>0.21541960499304286</v>
      </c>
      <c r="Q23">
        <f t="shared" si="9"/>
        <v>0.13566295255554103</v>
      </c>
      <c r="R23">
        <f t="shared" si="10"/>
        <v>321.45211899158062</v>
      </c>
      <c r="S23">
        <f t="shared" si="11"/>
        <v>27.288247293011313</v>
      </c>
      <c r="T23">
        <f t="shared" si="12"/>
        <v>27.310600000000001</v>
      </c>
      <c r="U23">
        <f t="shared" si="13"/>
        <v>3.6449740171981602</v>
      </c>
      <c r="V23">
        <f t="shared" si="14"/>
        <v>54.531851763190431</v>
      </c>
      <c r="W23">
        <f t="shared" si="15"/>
        <v>1.8602632677417601</v>
      </c>
      <c r="X23">
        <f t="shared" si="16"/>
        <v>3.4113333906578562</v>
      </c>
      <c r="Y23">
        <f t="shared" si="17"/>
        <v>1.7847107494564001</v>
      </c>
      <c r="Z23">
        <f t="shared" si="18"/>
        <v>-174.41385060761755</v>
      </c>
      <c r="AA23">
        <f t="shared" si="19"/>
        <v>-137.02483216129934</v>
      </c>
      <c r="AB23">
        <f t="shared" si="20"/>
        <v>-13.065529210586966</v>
      </c>
      <c r="AC23">
        <f t="shared" si="21"/>
        <v>-3.0520929879232597</v>
      </c>
      <c r="AD23">
        <v>-4.1389449053366403E-2</v>
      </c>
      <c r="AE23">
        <v>4.6463282477286198E-2</v>
      </c>
      <c r="AF23">
        <v>3.4688695542052299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52923.002637115169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381</v>
      </c>
      <c r="AS23">
        <v>873.10141176470597</v>
      </c>
      <c r="AT23">
        <v>1135.71</v>
      </c>
      <c r="AU23">
        <f t="shared" si="27"/>
        <v>0.23122856031495198</v>
      </c>
      <c r="AV23">
        <v>0.5</v>
      </c>
      <c r="AW23">
        <f t="shared" si="28"/>
        <v>1681.2564004251333</v>
      </c>
      <c r="AX23">
        <f t="shared" si="29"/>
        <v>35.080678934078925</v>
      </c>
      <c r="AY23">
        <f t="shared" si="30"/>
        <v>194.37724849530099</v>
      </c>
      <c r="AZ23">
        <f t="shared" si="31"/>
        <v>0.44994760986519444</v>
      </c>
      <c r="BA23">
        <f t="shared" si="32"/>
        <v>2.1515075990030028E-2</v>
      </c>
      <c r="BB23">
        <f t="shared" si="33"/>
        <v>1.5777795387907125</v>
      </c>
      <c r="BC23" t="s">
        <v>382</v>
      </c>
      <c r="BD23">
        <v>624.70000000000005</v>
      </c>
      <c r="BE23">
        <f t="shared" si="34"/>
        <v>511.01</v>
      </c>
      <c r="BF23">
        <f t="shared" si="35"/>
        <v>0.51390107480341685</v>
      </c>
      <c r="BG23">
        <f t="shared" si="36"/>
        <v>0.77810248772205615</v>
      </c>
      <c r="BH23">
        <f t="shared" si="37"/>
        <v>0.45668349090284133</v>
      </c>
      <c r="BI23">
        <f t="shared" si="38"/>
        <v>0.75705529217742085</v>
      </c>
      <c r="BJ23">
        <v>1666</v>
      </c>
      <c r="BK23">
        <v>300</v>
      </c>
      <c r="BL23">
        <v>300</v>
      </c>
      <c r="BM23">
        <v>300</v>
      </c>
      <c r="BN23">
        <v>10184.5</v>
      </c>
      <c r="BO23">
        <v>1056.4000000000001</v>
      </c>
      <c r="BP23">
        <v>-6.7867400000000003E-3</v>
      </c>
      <c r="BQ23">
        <v>-2.5474899999999998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2000.07</v>
      </c>
      <c r="CC23">
        <f t="shared" si="40"/>
        <v>1681.2564004251333</v>
      </c>
      <c r="CD23">
        <f t="shared" si="41"/>
        <v>0.84059877925529269</v>
      </c>
      <c r="CE23">
        <f t="shared" si="42"/>
        <v>0.1911975585105854</v>
      </c>
      <c r="CF23">
        <v>6</v>
      </c>
      <c r="CG23">
        <v>0.5</v>
      </c>
      <c r="CH23" t="s">
        <v>346</v>
      </c>
      <c r="CI23">
        <v>1566753342.5999999</v>
      </c>
      <c r="CJ23">
        <v>455.66500000000002</v>
      </c>
      <c r="CK23">
        <v>499.92500000000001</v>
      </c>
      <c r="CL23">
        <v>18.6096</v>
      </c>
      <c r="CM23">
        <v>13.9519</v>
      </c>
      <c r="CN23">
        <v>499.99299999999999</v>
      </c>
      <c r="CO23">
        <v>99.8626</v>
      </c>
      <c r="CP23">
        <v>9.9960599999999997E-2</v>
      </c>
      <c r="CQ23">
        <v>26.184799999999999</v>
      </c>
      <c r="CR23">
        <v>27.310600000000001</v>
      </c>
      <c r="CS23">
        <v>999.9</v>
      </c>
      <c r="CT23">
        <v>0</v>
      </c>
      <c r="CU23">
        <v>0</v>
      </c>
      <c r="CV23">
        <v>9995</v>
      </c>
      <c r="CW23">
        <v>0</v>
      </c>
      <c r="CX23">
        <v>212.94399999999999</v>
      </c>
      <c r="CY23">
        <v>-43.545000000000002</v>
      </c>
      <c r="CZ23">
        <v>465.02699999999999</v>
      </c>
      <c r="DA23">
        <v>506.99799999999999</v>
      </c>
      <c r="DB23">
        <v>4.6436999999999999</v>
      </c>
      <c r="DC23">
        <v>459.66699999999997</v>
      </c>
      <c r="DD23">
        <v>499.92500000000001</v>
      </c>
      <c r="DE23">
        <v>18.833600000000001</v>
      </c>
      <c r="DF23">
        <v>13.9519</v>
      </c>
      <c r="DG23">
        <v>1.85701</v>
      </c>
      <c r="DH23">
        <v>1.39327</v>
      </c>
      <c r="DI23">
        <v>16.275099999999998</v>
      </c>
      <c r="DJ23">
        <v>11.8446</v>
      </c>
      <c r="DK23">
        <v>2000.07</v>
      </c>
      <c r="DL23">
        <v>0.97999099999999995</v>
      </c>
      <c r="DM23">
        <v>2.0008999999999999E-2</v>
      </c>
      <c r="DN23">
        <v>0</v>
      </c>
      <c r="DO23">
        <v>872.495</v>
      </c>
      <c r="DP23">
        <v>4.9992900000000002</v>
      </c>
      <c r="DQ23">
        <v>21617.7</v>
      </c>
      <c r="DR23">
        <v>17314.900000000001</v>
      </c>
      <c r="DS23">
        <v>48.25</v>
      </c>
      <c r="DT23">
        <v>49.061999999999998</v>
      </c>
      <c r="DU23">
        <v>48.75</v>
      </c>
      <c r="DV23">
        <v>48.936999999999998</v>
      </c>
      <c r="DW23">
        <v>49.936999999999998</v>
      </c>
      <c r="DX23">
        <v>1955.15</v>
      </c>
      <c r="DY23">
        <v>39.92</v>
      </c>
      <c r="DZ23">
        <v>0</v>
      </c>
      <c r="EA23">
        <v>69</v>
      </c>
      <c r="EB23">
        <v>873.10141176470597</v>
      </c>
      <c r="EC23">
        <v>-5.2303921505988002</v>
      </c>
      <c r="ED23">
        <v>-323.308827078153</v>
      </c>
      <c r="EE23">
        <v>21687.205882352901</v>
      </c>
      <c r="EF23">
        <v>10</v>
      </c>
      <c r="EG23">
        <v>1566753373.0999999</v>
      </c>
      <c r="EH23" t="s">
        <v>383</v>
      </c>
      <c r="EI23">
        <v>46</v>
      </c>
      <c r="EJ23">
        <v>-4.0019999999999998</v>
      </c>
      <c r="EK23">
        <v>-0.224</v>
      </c>
      <c r="EL23">
        <v>500</v>
      </c>
      <c r="EM23">
        <v>14</v>
      </c>
      <c r="EN23">
        <v>0.06</v>
      </c>
      <c r="EO23">
        <v>0.02</v>
      </c>
      <c r="EP23">
        <v>34.4395546059867</v>
      </c>
      <c r="EQ23">
        <v>8.5538374443884499E-2</v>
      </c>
      <c r="ER23">
        <v>6.0488388259310098E-2</v>
      </c>
      <c r="ES23">
        <v>1</v>
      </c>
      <c r="ET23">
        <v>0.23546482442726899</v>
      </c>
      <c r="EU23">
        <v>-4.9909581425477398E-2</v>
      </c>
      <c r="EV23">
        <v>4.9142248058564701E-3</v>
      </c>
      <c r="EW23">
        <v>1</v>
      </c>
      <c r="EX23">
        <v>2</v>
      </c>
      <c r="EY23">
        <v>2</v>
      </c>
      <c r="EZ23" t="s">
        <v>348</v>
      </c>
      <c r="FA23">
        <v>2.9336000000000002</v>
      </c>
      <c r="FB23">
        <v>2.6375099999999998</v>
      </c>
      <c r="FC23">
        <v>0.100124</v>
      </c>
      <c r="FD23">
        <v>0.10814500000000001</v>
      </c>
      <c r="FE23">
        <v>9.1335600000000003E-2</v>
      </c>
      <c r="FF23">
        <v>7.4250999999999998E-2</v>
      </c>
      <c r="FG23">
        <v>32022.5</v>
      </c>
      <c r="FH23">
        <v>27818</v>
      </c>
      <c r="FI23">
        <v>30950.6</v>
      </c>
      <c r="FJ23">
        <v>27348.1</v>
      </c>
      <c r="FK23">
        <v>39436.699999999997</v>
      </c>
      <c r="FL23">
        <v>38273.300000000003</v>
      </c>
      <c r="FM23">
        <v>43431.9</v>
      </c>
      <c r="FN23">
        <v>42218.1</v>
      </c>
      <c r="FO23">
        <v>1.98288</v>
      </c>
      <c r="FP23">
        <v>1.8992500000000001</v>
      </c>
      <c r="FQ23">
        <v>8.1397600000000001E-2</v>
      </c>
      <c r="FR23">
        <v>0</v>
      </c>
      <c r="FS23">
        <v>25.9787</v>
      </c>
      <c r="FT23">
        <v>999.9</v>
      </c>
      <c r="FU23">
        <v>48.491999999999997</v>
      </c>
      <c r="FV23">
        <v>31.149000000000001</v>
      </c>
      <c r="FW23">
        <v>22.093599999999999</v>
      </c>
      <c r="FX23">
        <v>59.879300000000001</v>
      </c>
      <c r="FY23">
        <v>40.296500000000002</v>
      </c>
      <c r="FZ23">
        <v>1</v>
      </c>
      <c r="GA23">
        <v>0.217142</v>
      </c>
      <c r="GB23">
        <v>5.7460500000000003</v>
      </c>
      <c r="GC23">
        <v>20.2577</v>
      </c>
      <c r="GD23">
        <v>5.2398999999999996</v>
      </c>
      <c r="GE23">
        <v>12.0669</v>
      </c>
      <c r="GF23">
        <v>4.9714</v>
      </c>
      <c r="GG23">
        <v>3.2903799999999999</v>
      </c>
      <c r="GH23">
        <v>9999</v>
      </c>
      <c r="GI23">
        <v>9999</v>
      </c>
      <c r="GJ23">
        <v>9999</v>
      </c>
      <c r="GK23">
        <v>451.2</v>
      </c>
      <c r="GL23">
        <v>1.8869</v>
      </c>
      <c r="GM23">
        <v>1.88293</v>
      </c>
      <c r="GN23">
        <v>1.8814200000000001</v>
      </c>
      <c r="GO23">
        <v>1.8821699999999999</v>
      </c>
      <c r="GP23">
        <v>1.87751</v>
      </c>
      <c r="GQ23">
        <v>1.8794299999999999</v>
      </c>
      <c r="GR23">
        <v>1.87879</v>
      </c>
      <c r="GS23">
        <v>1.8858299999999999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-4.0019999999999998</v>
      </c>
      <c r="HH23">
        <v>-0.224</v>
      </c>
      <c r="HI23">
        <v>2</v>
      </c>
      <c r="HJ23">
        <v>520.16999999999996</v>
      </c>
      <c r="HK23">
        <v>526.48500000000001</v>
      </c>
      <c r="HL23">
        <v>21.052299999999999</v>
      </c>
      <c r="HM23">
        <v>30.010999999999999</v>
      </c>
      <c r="HN23">
        <v>30.001999999999999</v>
      </c>
      <c r="HO23">
        <v>29.8996</v>
      </c>
      <c r="HP23">
        <v>29.9438</v>
      </c>
      <c r="HQ23">
        <v>23.201699999999999</v>
      </c>
      <c r="HR23">
        <v>40.884099999999997</v>
      </c>
      <c r="HS23">
        <v>0</v>
      </c>
      <c r="HT23">
        <v>20.966799999999999</v>
      </c>
      <c r="HU23">
        <v>500</v>
      </c>
      <c r="HV23">
        <v>14.070499999999999</v>
      </c>
      <c r="HW23">
        <v>100.44</v>
      </c>
      <c r="HX23">
        <v>101.69</v>
      </c>
    </row>
    <row r="24" spans="1:232" x14ac:dyDescent="0.25">
      <c r="A24">
        <v>9</v>
      </c>
      <c r="B24">
        <v>1566753476.5999999</v>
      </c>
      <c r="C24">
        <v>903.5</v>
      </c>
      <c r="D24" t="s">
        <v>384</v>
      </c>
      <c r="E24" t="s">
        <v>385</v>
      </c>
      <c r="G24">
        <v>1566753476.5999999</v>
      </c>
      <c r="H24">
        <f t="shared" si="0"/>
        <v>3.3861755492535658E-3</v>
      </c>
      <c r="I24">
        <f t="shared" si="1"/>
        <v>35.368231637452489</v>
      </c>
      <c r="J24">
        <f t="shared" si="2"/>
        <v>555.24900000000002</v>
      </c>
      <c r="K24">
        <f t="shared" si="3"/>
        <v>234.62013714045207</v>
      </c>
      <c r="L24">
        <f t="shared" si="4"/>
        <v>23.452690824813782</v>
      </c>
      <c r="M24">
        <f t="shared" si="5"/>
        <v>55.502836570211102</v>
      </c>
      <c r="N24">
        <f t="shared" si="6"/>
        <v>0.19047756613542144</v>
      </c>
      <c r="O24">
        <f t="shared" si="7"/>
        <v>2.2634293196767992</v>
      </c>
      <c r="P24">
        <f t="shared" si="8"/>
        <v>0.18199932889889556</v>
      </c>
      <c r="Q24">
        <f t="shared" si="9"/>
        <v>0.11447986650278247</v>
      </c>
      <c r="R24">
        <f t="shared" si="10"/>
        <v>321.44836528727842</v>
      </c>
      <c r="S24">
        <f t="shared" si="11"/>
        <v>26.397333592413702</v>
      </c>
      <c r="T24">
        <f t="shared" si="12"/>
        <v>26.934999999999999</v>
      </c>
      <c r="U24">
        <f t="shared" si="13"/>
        <v>3.5655185996621324</v>
      </c>
      <c r="V24">
        <f t="shared" si="14"/>
        <v>54.848438584152873</v>
      </c>
      <c r="W24">
        <f t="shared" si="15"/>
        <v>1.75521226984649</v>
      </c>
      <c r="X24">
        <f t="shared" si="16"/>
        <v>3.2001134675028218</v>
      </c>
      <c r="Y24">
        <f t="shared" si="17"/>
        <v>1.8103063298156423</v>
      </c>
      <c r="Z24">
        <f t="shared" si="18"/>
        <v>-149.33034172208224</v>
      </c>
      <c r="AA24">
        <f t="shared" si="19"/>
        <v>-223.00251770911416</v>
      </c>
      <c r="AB24">
        <f t="shared" si="20"/>
        <v>-21.055436544019649</v>
      </c>
      <c r="AC24">
        <f t="shared" si="21"/>
        <v>-71.939930687937618</v>
      </c>
      <c r="AD24">
        <v>-4.15462648397215E-2</v>
      </c>
      <c r="AE24">
        <v>4.6639321935287199E-2</v>
      </c>
      <c r="AF24">
        <v>3.4792589222950498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53307.135469410612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386</v>
      </c>
      <c r="AS24">
        <v>873.57994117647104</v>
      </c>
      <c r="AT24">
        <v>1143.99</v>
      </c>
      <c r="AU24">
        <f t="shared" si="27"/>
        <v>0.23637449525216914</v>
      </c>
      <c r="AV24">
        <v>0.5</v>
      </c>
      <c r="AW24">
        <f t="shared" si="28"/>
        <v>1681.2393004250307</v>
      </c>
      <c r="AX24">
        <f t="shared" si="29"/>
        <v>35.368231637452489</v>
      </c>
      <c r="AY24">
        <f t="shared" si="30"/>
        <v>198.70104551803828</v>
      </c>
      <c r="AZ24">
        <f t="shared" si="31"/>
        <v>0.4567784683432547</v>
      </c>
      <c r="BA24">
        <f t="shared" si="32"/>
        <v>2.1686330975029731E-2</v>
      </c>
      <c r="BB24">
        <f t="shared" si="33"/>
        <v>1.5591220202973803</v>
      </c>
      <c r="BC24" t="s">
        <v>387</v>
      </c>
      <c r="BD24">
        <v>621.44000000000005</v>
      </c>
      <c r="BE24">
        <f t="shared" si="34"/>
        <v>522.54999999999995</v>
      </c>
      <c r="BF24">
        <f t="shared" si="35"/>
        <v>0.51748169328012439</v>
      </c>
      <c r="BG24">
        <f t="shared" si="36"/>
        <v>0.77341219424413643</v>
      </c>
      <c r="BH24">
        <f t="shared" si="37"/>
        <v>0.46357537155845718</v>
      </c>
      <c r="BI24">
        <f t="shared" si="38"/>
        <v>0.75355709595038312</v>
      </c>
      <c r="BJ24">
        <v>1668</v>
      </c>
      <c r="BK24">
        <v>300</v>
      </c>
      <c r="BL24">
        <v>300</v>
      </c>
      <c r="BM24">
        <v>300</v>
      </c>
      <c r="BN24">
        <v>10182.9</v>
      </c>
      <c r="BO24">
        <v>1060.97</v>
      </c>
      <c r="BP24">
        <v>-6.7857600000000001E-3</v>
      </c>
      <c r="BQ24">
        <v>-4.0145299999999997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2000.05</v>
      </c>
      <c r="CC24">
        <f t="shared" si="40"/>
        <v>1681.2393004250307</v>
      </c>
      <c r="CD24">
        <f t="shared" si="41"/>
        <v>0.84059863524663425</v>
      </c>
      <c r="CE24">
        <f t="shared" si="42"/>
        <v>0.19119727049326868</v>
      </c>
      <c r="CF24">
        <v>6</v>
      </c>
      <c r="CG24">
        <v>0.5</v>
      </c>
      <c r="CH24" t="s">
        <v>346</v>
      </c>
      <c r="CI24">
        <v>1566753476.5999999</v>
      </c>
      <c r="CJ24">
        <v>555.24900000000002</v>
      </c>
      <c r="CK24">
        <v>599.952</v>
      </c>
      <c r="CL24">
        <v>17.559100000000001</v>
      </c>
      <c r="CM24">
        <v>13.566599999999999</v>
      </c>
      <c r="CN24">
        <v>499.94499999999999</v>
      </c>
      <c r="CO24">
        <v>99.860299999999995</v>
      </c>
      <c r="CP24">
        <v>9.9963899999999994E-2</v>
      </c>
      <c r="CQ24">
        <v>25.107500000000002</v>
      </c>
      <c r="CR24">
        <v>26.934999999999999</v>
      </c>
      <c r="CS24">
        <v>999.9</v>
      </c>
      <c r="CT24">
        <v>0</v>
      </c>
      <c r="CU24">
        <v>0</v>
      </c>
      <c r="CV24">
        <v>10033.1</v>
      </c>
      <c r="CW24">
        <v>0</v>
      </c>
      <c r="CX24">
        <v>1700.02</v>
      </c>
      <c r="CY24">
        <v>-44.703600000000002</v>
      </c>
      <c r="CZ24">
        <v>565.17200000000003</v>
      </c>
      <c r="DA24">
        <v>608.20299999999997</v>
      </c>
      <c r="DB24">
        <v>3.99248</v>
      </c>
      <c r="DC24">
        <v>559.82399999999996</v>
      </c>
      <c r="DD24">
        <v>599.952</v>
      </c>
      <c r="DE24">
        <v>17.784099999999999</v>
      </c>
      <c r="DF24">
        <v>13.566599999999999</v>
      </c>
      <c r="DG24">
        <v>1.75346</v>
      </c>
      <c r="DH24">
        <v>1.35477</v>
      </c>
      <c r="DI24">
        <v>15.3779</v>
      </c>
      <c r="DJ24">
        <v>11.4206</v>
      </c>
      <c r="DK24">
        <v>2000.05</v>
      </c>
      <c r="DL24">
        <v>0.97999400000000003</v>
      </c>
      <c r="DM24">
        <v>2.0006199999999998E-2</v>
      </c>
      <c r="DN24">
        <v>0</v>
      </c>
      <c r="DO24">
        <v>873.548</v>
      </c>
      <c r="DP24">
        <v>4.9992900000000002</v>
      </c>
      <c r="DQ24">
        <v>21620.400000000001</v>
      </c>
      <c r="DR24">
        <v>17314.8</v>
      </c>
      <c r="DS24">
        <v>48.436999999999998</v>
      </c>
      <c r="DT24">
        <v>49.186999999999998</v>
      </c>
      <c r="DU24">
        <v>49.061999999999998</v>
      </c>
      <c r="DV24">
        <v>48.875</v>
      </c>
      <c r="DW24">
        <v>50.061999999999998</v>
      </c>
      <c r="DX24">
        <v>1955.14</v>
      </c>
      <c r="DY24">
        <v>39.909999999999997</v>
      </c>
      <c r="DZ24">
        <v>0</v>
      </c>
      <c r="EA24">
        <v>133.799999952316</v>
      </c>
      <c r="EB24">
        <v>873.57994117647104</v>
      </c>
      <c r="EC24">
        <v>-1.99044115211985</v>
      </c>
      <c r="ED24">
        <v>-903.06372769068503</v>
      </c>
      <c r="EE24">
        <v>21743.482352941199</v>
      </c>
      <c r="EF24">
        <v>10</v>
      </c>
      <c r="EG24">
        <v>1566753440.5999999</v>
      </c>
      <c r="EH24" t="s">
        <v>388</v>
      </c>
      <c r="EI24">
        <v>47</v>
      </c>
      <c r="EJ24">
        <v>-4.5750000000000002</v>
      </c>
      <c r="EK24">
        <v>-0.22500000000000001</v>
      </c>
      <c r="EL24">
        <v>600</v>
      </c>
      <c r="EM24">
        <v>14</v>
      </c>
      <c r="EN24">
        <v>0.08</v>
      </c>
      <c r="EO24">
        <v>0.03</v>
      </c>
      <c r="EP24">
        <v>35.393872941144899</v>
      </c>
      <c r="EQ24">
        <v>2.47902828299514E-2</v>
      </c>
      <c r="ER24">
        <v>6.8106134901541701E-2</v>
      </c>
      <c r="ES24">
        <v>1</v>
      </c>
      <c r="ET24">
        <v>0.20438935141499501</v>
      </c>
      <c r="EU24">
        <v>-7.8848735273680998E-2</v>
      </c>
      <c r="EV24">
        <v>7.62087535057794E-3</v>
      </c>
      <c r="EW24">
        <v>1</v>
      </c>
      <c r="EX24">
        <v>2</v>
      </c>
      <c r="EY24">
        <v>2</v>
      </c>
      <c r="EZ24" t="s">
        <v>348</v>
      </c>
      <c r="FA24">
        <v>2.9333</v>
      </c>
      <c r="FB24">
        <v>2.6375099999999998</v>
      </c>
      <c r="FC24">
        <v>0.115568</v>
      </c>
      <c r="FD24">
        <v>0.12321799999999999</v>
      </c>
      <c r="FE24">
        <v>8.7573100000000001E-2</v>
      </c>
      <c r="FF24">
        <v>7.2699299999999994E-2</v>
      </c>
      <c r="FG24">
        <v>31465.8</v>
      </c>
      <c r="FH24">
        <v>27344.7</v>
      </c>
      <c r="FI24">
        <v>30944.1</v>
      </c>
      <c r="FJ24">
        <v>27345.5</v>
      </c>
      <c r="FK24">
        <v>39594.800000000003</v>
      </c>
      <c r="FL24">
        <v>38335.699999999997</v>
      </c>
      <c r="FM24">
        <v>43423.1</v>
      </c>
      <c r="FN24">
        <v>42214.5</v>
      </c>
      <c r="FO24">
        <v>1.9812700000000001</v>
      </c>
      <c r="FP24">
        <v>1.8964799999999999</v>
      </c>
      <c r="FQ24">
        <v>7.1734199999999998E-2</v>
      </c>
      <c r="FR24">
        <v>0</v>
      </c>
      <c r="FS24">
        <v>25.7606</v>
      </c>
      <c r="FT24">
        <v>999.9</v>
      </c>
      <c r="FU24">
        <v>48.271999999999998</v>
      </c>
      <c r="FV24">
        <v>31.25</v>
      </c>
      <c r="FW24">
        <v>22.119900000000001</v>
      </c>
      <c r="FX24">
        <v>59.229300000000002</v>
      </c>
      <c r="FY24">
        <v>40.436700000000002</v>
      </c>
      <c r="FZ24">
        <v>1</v>
      </c>
      <c r="GA24">
        <v>0.220079</v>
      </c>
      <c r="GB24">
        <v>4.2357800000000001</v>
      </c>
      <c r="GC24">
        <v>20.310400000000001</v>
      </c>
      <c r="GD24">
        <v>5.2396000000000003</v>
      </c>
      <c r="GE24">
        <v>12.0639</v>
      </c>
      <c r="GF24">
        <v>4.9713000000000003</v>
      </c>
      <c r="GG24">
        <v>3.2902</v>
      </c>
      <c r="GH24">
        <v>9999</v>
      </c>
      <c r="GI24">
        <v>9999</v>
      </c>
      <c r="GJ24">
        <v>9999</v>
      </c>
      <c r="GK24">
        <v>451.2</v>
      </c>
      <c r="GL24">
        <v>1.8869100000000001</v>
      </c>
      <c r="GM24">
        <v>1.8829499999999999</v>
      </c>
      <c r="GN24">
        <v>1.88148</v>
      </c>
      <c r="GO24">
        <v>1.8821699999999999</v>
      </c>
      <c r="GP24">
        <v>1.8775900000000001</v>
      </c>
      <c r="GQ24">
        <v>1.87944</v>
      </c>
      <c r="GR24">
        <v>1.8788100000000001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-4.5750000000000002</v>
      </c>
      <c r="HH24">
        <v>-0.22500000000000001</v>
      </c>
      <c r="HI24">
        <v>2</v>
      </c>
      <c r="HJ24">
        <v>520.12800000000004</v>
      </c>
      <c r="HK24">
        <v>525.548</v>
      </c>
      <c r="HL24">
        <v>19.9758</v>
      </c>
      <c r="HM24">
        <v>30.139600000000002</v>
      </c>
      <c r="HN24">
        <v>30.000499999999999</v>
      </c>
      <c r="HO24">
        <v>30.019600000000001</v>
      </c>
      <c r="HP24">
        <v>30.062200000000001</v>
      </c>
      <c r="HQ24">
        <v>26.862200000000001</v>
      </c>
      <c r="HR24">
        <v>43.298999999999999</v>
      </c>
      <c r="HS24">
        <v>0</v>
      </c>
      <c r="HT24">
        <v>19.9817</v>
      </c>
      <c r="HU24">
        <v>600</v>
      </c>
      <c r="HV24">
        <v>13.6853</v>
      </c>
      <c r="HW24">
        <v>100.419</v>
      </c>
      <c r="HX24">
        <v>101.68</v>
      </c>
    </row>
    <row r="25" spans="1:232" x14ac:dyDescent="0.25">
      <c r="A25">
        <v>11</v>
      </c>
      <c r="B25">
        <v>1566753688</v>
      </c>
      <c r="C25">
        <v>1114.9000000953699</v>
      </c>
      <c r="D25" t="s">
        <v>389</v>
      </c>
      <c r="E25" t="s">
        <v>390</v>
      </c>
      <c r="G25">
        <v>1566753688</v>
      </c>
      <c r="H25">
        <f t="shared" si="0"/>
        <v>2.3834564386203921E-3</v>
      </c>
      <c r="I25">
        <f t="shared" si="1"/>
        <v>36.196257021123394</v>
      </c>
      <c r="J25">
        <f t="shared" si="2"/>
        <v>754.46699999999998</v>
      </c>
      <c r="K25">
        <f t="shared" si="3"/>
        <v>271.95082556903151</v>
      </c>
      <c r="L25">
        <f t="shared" si="4"/>
        <v>27.185020920258751</v>
      </c>
      <c r="M25">
        <f t="shared" si="5"/>
        <v>75.418786229934</v>
      </c>
      <c r="N25">
        <f t="shared" si="6"/>
        <v>0.12740044212744139</v>
      </c>
      <c r="O25">
        <f t="shared" si="7"/>
        <v>2.2607002488448762</v>
      </c>
      <c r="P25">
        <f t="shared" si="8"/>
        <v>0.12354203779168328</v>
      </c>
      <c r="Q25">
        <f t="shared" si="9"/>
        <v>7.7550702114360867E-2</v>
      </c>
      <c r="R25">
        <f t="shared" si="10"/>
        <v>321.41804142354539</v>
      </c>
      <c r="S25">
        <f t="shared" si="11"/>
        <v>26.091368181409905</v>
      </c>
      <c r="T25">
        <f t="shared" si="12"/>
        <v>26.9772</v>
      </c>
      <c r="U25">
        <f t="shared" si="13"/>
        <v>3.5743696388092308</v>
      </c>
      <c r="V25">
        <f t="shared" si="14"/>
        <v>55.083602528874998</v>
      </c>
      <c r="W25">
        <f t="shared" si="15"/>
        <v>1.6966620366458001</v>
      </c>
      <c r="X25">
        <f t="shared" si="16"/>
        <v>3.0801580847156909</v>
      </c>
      <c r="Y25">
        <f t="shared" si="17"/>
        <v>1.8777076021634307</v>
      </c>
      <c r="Z25">
        <f t="shared" si="18"/>
        <v>-105.11042894315929</v>
      </c>
      <c r="AA25">
        <f t="shared" si="19"/>
        <v>-305.85502882156175</v>
      </c>
      <c r="AB25">
        <f t="shared" si="20"/>
        <v>-28.826711460125388</v>
      </c>
      <c r="AC25">
        <f t="shared" si="21"/>
        <v>-118.37412780130106</v>
      </c>
      <c r="AD25">
        <v>-4.1472435478949903E-2</v>
      </c>
      <c r="AE25">
        <v>4.6556442010013799E-2</v>
      </c>
      <c r="AF25">
        <v>3.4743692740269898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53330.848429900689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391</v>
      </c>
      <c r="AS25">
        <v>866.13217647058798</v>
      </c>
      <c r="AT25">
        <v>1143.71</v>
      </c>
      <c r="AU25">
        <f t="shared" si="27"/>
        <v>0.24269948110046435</v>
      </c>
      <c r="AV25">
        <v>0.5</v>
      </c>
      <c r="AW25">
        <f t="shared" si="28"/>
        <v>1681.0797004250712</v>
      </c>
      <c r="AX25">
        <f t="shared" si="29"/>
        <v>36.196257021123394</v>
      </c>
      <c r="AY25">
        <f t="shared" si="30"/>
        <v>203.99858549084442</v>
      </c>
      <c r="AZ25">
        <f t="shared" si="31"/>
        <v>0.46002045973192501</v>
      </c>
      <c r="BA25">
        <f t="shared" si="32"/>
        <v>2.2180945550343084E-2</v>
      </c>
      <c r="BB25">
        <f t="shared" si="33"/>
        <v>1.5597485376537759</v>
      </c>
      <c r="BC25" t="s">
        <v>392</v>
      </c>
      <c r="BD25">
        <v>617.58000000000004</v>
      </c>
      <c r="BE25">
        <f t="shared" si="34"/>
        <v>526.13</v>
      </c>
      <c r="BF25">
        <f t="shared" si="35"/>
        <v>0.52758410189385141</v>
      </c>
      <c r="BG25">
        <f t="shared" si="36"/>
        <v>0.77224105314649594</v>
      </c>
      <c r="BH25">
        <f t="shared" si="37"/>
        <v>0.4760919046206562</v>
      </c>
      <c r="BI25">
        <f t="shared" si="38"/>
        <v>0.75367539244115245</v>
      </c>
      <c r="BJ25">
        <v>1672</v>
      </c>
      <c r="BK25">
        <v>300</v>
      </c>
      <c r="BL25">
        <v>300</v>
      </c>
      <c r="BM25">
        <v>300</v>
      </c>
      <c r="BN25">
        <v>10181.4</v>
      </c>
      <c r="BO25">
        <v>1056.6400000000001</v>
      </c>
      <c r="BP25">
        <v>-6.7847300000000001E-3</v>
      </c>
      <c r="BQ25">
        <v>-4.1924999999999999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1999.86</v>
      </c>
      <c r="CC25">
        <f t="shared" si="40"/>
        <v>1681.0797004250712</v>
      </c>
      <c r="CD25">
        <f t="shared" si="41"/>
        <v>0.84059869212098415</v>
      </c>
      <c r="CE25">
        <f t="shared" si="42"/>
        <v>0.19119738424196836</v>
      </c>
      <c r="CF25">
        <v>6</v>
      </c>
      <c r="CG25">
        <v>0.5</v>
      </c>
      <c r="CH25" t="s">
        <v>346</v>
      </c>
      <c r="CI25">
        <v>1566753688</v>
      </c>
      <c r="CJ25">
        <v>754.46699999999998</v>
      </c>
      <c r="CK25">
        <v>800.04899999999998</v>
      </c>
      <c r="CL25">
        <v>16.972899999999999</v>
      </c>
      <c r="CM25">
        <v>14.162000000000001</v>
      </c>
      <c r="CN25">
        <v>500.125</v>
      </c>
      <c r="CO25">
        <v>99.863</v>
      </c>
      <c r="CP25">
        <v>0.10000199999999999</v>
      </c>
      <c r="CQ25">
        <v>24.467700000000001</v>
      </c>
      <c r="CR25">
        <v>26.9772</v>
      </c>
      <c r="CS25">
        <v>999.9</v>
      </c>
      <c r="CT25">
        <v>0</v>
      </c>
      <c r="CU25">
        <v>0</v>
      </c>
      <c r="CV25">
        <v>10015</v>
      </c>
      <c r="CW25">
        <v>0</v>
      </c>
      <c r="CX25">
        <v>1583.52</v>
      </c>
      <c r="CY25">
        <v>-45.582099999999997</v>
      </c>
      <c r="CZ25">
        <v>767.49300000000005</v>
      </c>
      <c r="DA25">
        <v>811.54200000000003</v>
      </c>
      <c r="DB25">
        <v>2.8108300000000002</v>
      </c>
      <c r="DC25">
        <v>759.971</v>
      </c>
      <c r="DD25">
        <v>800.04899999999998</v>
      </c>
      <c r="DE25">
        <v>17.192900000000002</v>
      </c>
      <c r="DF25">
        <v>14.162000000000001</v>
      </c>
      <c r="DG25">
        <v>1.69496</v>
      </c>
      <c r="DH25">
        <v>1.4142600000000001</v>
      </c>
      <c r="DI25">
        <v>14.8504</v>
      </c>
      <c r="DJ25">
        <v>12.071400000000001</v>
      </c>
      <c r="DK25">
        <v>1999.86</v>
      </c>
      <c r="DL25">
        <v>0.97999400000000003</v>
      </c>
      <c r="DM25">
        <v>2.0006199999999998E-2</v>
      </c>
      <c r="DN25">
        <v>0</v>
      </c>
      <c r="DO25">
        <v>866.53899999999999</v>
      </c>
      <c r="DP25">
        <v>4.9992900000000002</v>
      </c>
      <c r="DQ25">
        <v>22080.799999999999</v>
      </c>
      <c r="DR25">
        <v>17313.099999999999</v>
      </c>
      <c r="DS25">
        <v>48.875</v>
      </c>
      <c r="DT25">
        <v>49.811999999999998</v>
      </c>
      <c r="DU25">
        <v>49.375</v>
      </c>
      <c r="DV25">
        <v>49.75</v>
      </c>
      <c r="DW25">
        <v>50</v>
      </c>
      <c r="DX25">
        <v>1954.95</v>
      </c>
      <c r="DY25">
        <v>39.909999999999997</v>
      </c>
      <c r="DZ25">
        <v>0</v>
      </c>
      <c r="EA25">
        <v>134.299999952316</v>
      </c>
      <c r="EB25">
        <v>866.13217647058798</v>
      </c>
      <c r="EC25">
        <v>-5.5281862868570402</v>
      </c>
      <c r="ED25">
        <v>-217.91667799409799</v>
      </c>
      <c r="EE25">
        <v>22102.252941176499</v>
      </c>
      <c r="EF25">
        <v>10</v>
      </c>
      <c r="EG25">
        <v>1566753641.5</v>
      </c>
      <c r="EH25" t="s">
        <v>393</v>
      </c>
      <c r="EI25">
        <v>49</v>
      </c>
      <c r="EJ25">
        <v>-5.5039999999999996</v>
      </c>
      <c r="EK25">
        <v>-0.22</v>
      </c>
      <c r="EL25">
        <v>800</v>
      </c>
      <c r="EM25">
        <v>15</v>
      </c>
      <c r="EN25">
        <v>0.08</v>
      </c>
      <c r="EO25">
        <v>0.03</v>
      </c>
      <c r="EP25">
        <v>36.107401290746402</v>
      </c>
      <c r="EQ25">
        <v>1.98632423468816E-2</v>
      </c>
      <c r="ER25">
        <v>8.5088866505288796E-2</v>
      </c>
      <c r="ES25">
        <v>1</v>
      </c>
      <c r="ET25">
        <v>0.135459097465988</v>
      </c>
      <c r="EU25">
        <v>-5.3639313561586299E-2</v>
      </c>
      <c r="EV25">
        <v>5.1856529274894696E-3</v>
      </c>
      <c r="EW25">
        <v>1</v>
      </c>
      <c r="EX25">
        <v>2</v>
      </c>
      <c r="EY25">
        <v>2</v>
      </c>
      <c r="EZ25" t="s">
        <v>348</v>
      </c>
      <c r="FA25">
        <v>2.9333499999999999</v>
      </c>
      <c r="FB25">
        <v>2.6375500000000001</v>
      </c>
      <c r="FC25">
        <v>0.14269399999999999</v>
      </c>
      <c r="FD25">
        <v>0.149898</v>
      </c>
      <c r="FE25">
        <v>8.5382200000000005E-2</v>
      </c>
      <c r="FF25">
        <v>7.5009699999999999E-2</v>
      </c>
      <c r="FG25">
        <v>30483.3</v>
      </c>
      <c r="FH25">
        <v>26499.9</v>
      </c>
      <c r="FI25">
        <v>30927.599999999999</v>
      </c>
      <c r="FJ25">
        <v>27333.7</v>
      </c>
      <c r="FK25">
        <v>39674</v>
      </c>
      <c r="FL25">
        <v>38227.1</v>
      </c>
      <c r="FM25">
        <v>43401.8</v>
      </c>
      <c r="FN25">
        <v>42197.8</v>
      </c>
      <c r="FO25">
        <v>1.9776800000000001</v>
      </c>
      <c r="FP25">
        <v>1.89272</v>
      </c>
      <c r="FQ25">
        <v>7.3097599999999999E-2</v>
      </c>
      <c r="FR25">
        <v>0</v>
      </c>
      <c r="FS25">
        <v>25.7806</v>
      </c>
      <c r="FT25">
        <v>999.9</v>
      </c>
      <c r="FU25">
        <v>47.978999999999999</v>
      </c>
      <c r="FV25">
        <v>31.420999999999999</v>
      </c>
      <c r="FW25">
        <v>22.200399999999998</v>
      </c>
      <c r="FX25">
        <v>59.779299999999999</v>
      </c>
      <c r="FY25">
        <v>40.180300000000003</v>
      </c>
      <c r="FZ25">
        <v>1</v>
      </c>
      <c r="GA25">
        <v>0.24663099999999999</v>
      </c>
      <c r="GB25">
        <v>5.51335</v>
      </c>
      <c r="GC25">
        <v>20.272500000000001</v>
      </c>
      <c r="GD25">
        <v>5.2394499999999997</v>
      </c>
      <c r="GE25">
        <v>12.069800000000001</v>
      </c>
      <c r="GF25">
        <v>4.9711999999999996</v>
      </c>
      <c r="GG25">
        <v>3.2903799999999999</v>
      </c>
      <c r="GH25">
        <v>9999</v>
      </c>
      <c r="GI25">
        <v>9999</v>
      </c>
      <c r="GJ25">
        <v>9999</v>
      </c>
      <c r="GK25">
        <v>451.3</v>
      </c>
      <c r="GL25">
        <v>1.8869</v>
      </c>
      <c r="GM25">
        <v>1.88293</v>
      </c>
      <c r="GN25">
        <v>1.8814599999999999</v>
      </c>
      <c r="GO25">
        <v>1.8821699999999999</v>
      </c>
      <c r="GP25">
        <v>1.8775599999999999</v>
      </c>
      <c r="GQ25">
        <v>1.8794299999999999</v>
      </c>
      <c r="GR25">
        <v>1.8788</v>
      </c>
      <c r="GS25">
        <v>1.8858299999999999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-5.5039999999999996</v>
      </c>
      <c r="HH25">
        <v>-0.22</v>
      </c>
      <c r="HI25">
        <v>2</v>
      </c>
      <c r="HJ25">
        <v>519.89400000000001</v>
      </c>
      <c r="HK25">
        <v>525.13699999999994</v>
      </c>
      <c r="HL25">
        <v>18.601400000000002</v>
      </c>
      <c r="HM25">
        <v>30.428100000000001</v>
      </c>
      <c r="HN25">
        <v>30.001200000000001</v>
      </c>
      <c r="HO25">
        <v>30.273800000000001</v>
      </c>
      <c r="HP25">
        <v>30.3186</v>
      </c>
      <c r="HQ25">
        <v>33.963000000000001</v>
      </c>
      <c r="HR25">
        <v>41.530900000000003</v>
      </c>
      <c r="HS25">
        <v>0</v>
      </c>
      <c r="HT25">
        <v>18.607600000000001</v>
      </c>
      <c r="HU25">
        <v>800</v>
      </c>
      <c r="HV25">
        <v>14.208299999999999</v>
      </c>
      <c r="HW25">
        <v>100.36799999999999</v>
      </c>
      <c r="HX25">
        <v>101.639</v>
      </c>
    </row>
    <row r="26" spans="1:232" x14ac:dyDescent="0.25">
      <c r="A26">
        <v>12</v>
      </c>
      <c r="B26">
        <v>1566753808.5</v>
      </c>
      <c r="C26">
        <v>1235.4000000953699</v>
      </c>
      <c r="D26" t="s">
        <v>394</v>
      </c>
      <c r="E26" t="s">
        <v>395</v>
      </c>
      <c r="G26">
        <v>1566753808.5</v>
      </c>
      <c r="H26">
        <f t="shared" si="0"/>
        <v>1.7495928818114794E-3</v>
      </c>
      <c r="I26">
        <f t="shared" si="1"/>
        <v>36.281225350952518</v>
      </c>
      <c r="J26">
        <f t="shared" si="2"/>
        <v>954.45899999999995</v>
      </c>
      <c r="K26">
        <f t="shared" si="3"/>
        <v>285.756942576813</v>
      </c>
      <c r="L26">
        <f t="shared" si="4"/>
        <v>28.564423860987603</v>
      </c>
      <c r="M26">
        <f t="shared" si="5"/>
        <v>95.408255659810507</v>
      </c>
      <c r="N26">
        <f t="shared" si="6"/>
        <v>9.1119865187838295E-2</v>
      </c>
      <c r="O26">
        <f t="shared" si="7"/>
        <v>2.2575033111498497</v>
      </c>
      <c r="P26">
        <f t="shared" si="8"/>
        <v>8.9124855661831842E-2</v>
      </c>
      <c r="Q26">
        <f t="shared" si="9"/>
        <v>5.5878640462782611E-2</v>
      </c>
      <c r="R26">
        <f t="shared" si="10"/>
        <v>321.44836528727842</v>
      </c>
      <c r="S26">
        <f t="shared" si="11"/>
        <v>26.088837184395551</v>
      </c>
      <c r="T26">
        <f t="shared" si="12"/>
        <v>27.058299999999999</v>
      </c>
      <c r="U26">
        <f t="shared" si="13"/>
        <v>3.591433436323582</v>
      </c>
      <c r="V26">
        <f t="shared" si="14"/>
        <v>55.279537167258418</v>
      </c>
      <c r="W26">
        <f t="shared" si="15"/>
        <v>1.6808767922163002</v>
      </c>
      <c r="X26">
        <f t="shared" si="16"/>
        <v>3.0406853572787664</v>
      </c>
      <c r="Y26">
        <f t="shared" si="17"/>
        <v>1.9105566441072819</v>
      </c>
      <c r="Z26">
        <f t="shared" si="18"/>
        <v>-77.157046087886243</v>
      </c>
      <c r="AA26">
        <f t="shared" si="19"/>
        <v>-341.49632028920291</v>
      </c>
      <c r="AB26">
        <f t="shared" si="20"/>
        <v>-32.209895850306467</v>
      </c>
      <c r="AC26">
        <f t="shared" si="21"/>
        <v>-129.41489694011719</v>
      </c>
      <c r="AD26">
        <v>-4.1386052747301498E-2</v>
      </c>
      <c r="AE26">
        <v>4.6459469826195601E-2</v>
      </c>
      <c r="AF26">
        <v>3.46864439109553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53262.812011023605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396</v>
      </c>
      <c r="AS26">
        <v>862.97488235294099</v>
      </c>
      <c r="AT26">
        <v>1139.96</v>
      </c>
      <c r="AU26">
        <f t="shared" si="27"/>
        <v>0.24297792698608633</v>
      </c>
      <c r="AV26">
        <v>0.5</v>
      </c>
      <c r="AW26">
        <f t="shared" si="28"/>
        <v>1681.2393004250307</v>
      </c>
      <c r="AX26">
        <f t="shared" si="29"/>
        <v>36.281225350952518</v>
      </c>
      <c r="AY26">
        <f t="shared" si="30"/>
        <v>204.25201999240599</v>
      </c>
      <c r="AZ26">
        <f t="shared" si="31"/>
        <v>0.45666514614547882</v>
      </c>
      <c r="BA26">
        <f t="shared" si="32"/>
        <v>2.2229379018975183E-2</v>
      </c>
      <c r="BB26">
        <f t="shared" si="33"/>
        <v>1.5681690585634585</v>
      </c>
      <c r="BC26" t="s">
        <v>397</v>
      </c>
      <c r="BD26">
        <v>619.38</v>
      </c>
      <c r="BE26">
        <f t="shared" si="34"/>
        <v>520.58000000000004</v>
      </c>
      <c r="BF26">
        <f t="shared" si="35"/>
        <v>0.53207022483971533</v>
      </c>
      <c r="BG26">
        <f t="shared" si="36"/>
        <v>0.77446788231675356</v>
      </c>
      <c r="BH26">
        <f t="shared" si="37"/>
        <v>0.47815071949861054</v>
      </c>
      <c r="BI26">
        <f t="shared" si="38"/>
        <v>0.75525972044252832</v>
      </c>
      <c r="BJ26">
        <v>1674</v>
      </c>
      <c r="BK26">
        <v>300</v>
      </c>
      <c r="BL26">
        <v>300</v>
      </c>
      <c r="BM26">
        <v>300</v>
      </c>
      <c r="BN26">
        <v>10181.200000000001</v>
      </c>
      <c r="BO26">
        <v>1052.3900000000001</v>
      </c>
      <c r="BP26">
        <v>-6.78417E-3</v>
      </c>
      <c r="BQ26">
        <v>-4.0929000000000002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2000.05</v>
      </c>
      <c r="CC26">
        <f t="shared" si="40"/>
        <v>1681.2393004250307</v>
      </c>
      <c r="CD26">
        <f t="shared" si="41"/>
        <v>0.84059863524663425</v>
      </c>
      <c r="CE26">
        <f t="shared" si="42"/>
        <v>0.19119727049326868</v>
      </c>
      <c r="CF26">
        <v>6</v>
      </c>
      <c r="CG26">
        <v>0.5</v>
      </c>
      <c r="CH26" t="s">
        <v>346</v>
      </c>
      <c r="CI26">
        <v>1566753808.5</v>
      </c>
      <c r="CJ26">
        <v>954.45899999999995</v>
      </c>
      <c r="CK26">
        <v>999.99800000000005</v>
      </c>
      <c r="CL26">
        <v>16.8154</v>
      </c>
      <c r="CM26">
        <v>14.751300000000001</v>
      </c>
      <c r="CN26">
        <v>500.02600000000001</v>
      </c>
      <c r="CO26">
        <v>99.860600000000005</v>
      </c>
      <c r="CP26">
        <v>9.9959500000000007E-2</v>
      </c>
      <c r="CQ26">
        <v>24.252400000000002</v>
      </c>
      <c r="CR26">
        <v>27.058299999999999</v>
      </c>
      <c r="CS26">
        <v>999.9</v>
      </c>
      <c r="CT26">
        <v>0</v>
      </c>
      <c r="CU26">
        <v>0</v>
      </c>
      <c r="CV26">
        <v>9994.3799999999992</v>
      </c>
      <c r="CW26">
        <v>0</v>
      </c>
      <c r="CX26">
        <v>828.81899999999996</v>
      </c>
      <c r="CY26">
        <v>-45.538800000000002</v>
      </c>
      <c r="CZ26">
        <v>970.78300000000002</v>
      </c>
      <c r="DA26">
        <v>1014.97</v>
      </c>
      <c r="DB26">
        <v>2.0641500000000002</v>
      </c>
      <c r="DC26">
        <v>960.78399999999999</v>
      </c>
      <c r="DD26">
        <v>999.99800000000005</v>
      </c>
      <c r="DE26">
        <v>17.0444</v>
      </c>
      <c r="DF26">
        <v>14.751300000000001</v>
      </c>
      <c r="DG26">
        <v>1.6792</v>
      </c>
      <c r="DH26">
        <v>1.4730700000000001</v>
      </c>
      <c r="DI26">
        <v>14.705399999999999</v>
      </c>
      <c r="DJ26">
        <v>12.6915</v>
      </c>
      <c r="DK26">
        <v>2000.05</v>
      </c>
      <c r="DL26">
        <v>0.97999700000000001</v>
      </c>
      <c r="DM26">
        <v>2.00035E-2</v>
      </c>
      <c r="DN26">
        <v>0</v>
      </c>
      <c r="DO26">
        <v>862.94500000000005</v>
      </c>
      <c r="DP26">
        <v>4.9992900000000002</v>
      </c>
      <c r="DQ26">
        <v>21811.200000000001</v>
      </c>
      <c r="DR26">
        <v>17314.8</v>
      </c>
      <c r="DS26">
        <v>48.811999999999998</v>
      </c>
      <c r="DT26">
        <v>49.875</v>
      </c>
      <c r="DU26">
        <v>49.375</v>
      </c>
      <c r="DV26">
        <v>49.25</v>
      </c>
      <c r="DW26">
        <v>50.25</v>
      </c>
      <c r="DX26">
        <v>1955.14</v>
      </c>
      <c r="DY26">
        <v>39.909999999999997</v>
      </c>
      <c r="DZ26">
        <v>0</v>
      </c>
      <c r="EA26">
        <v>119.90000009536701</v>
      </c>
      <c r="EB26">
        <v>862.97488235294099</v>
      </c>
      <c r="EC26">
        <v>-3.32058820826219</v>
      </c>
      <c r="ED26">
        <v>-609.90195497254399</v>
      </c>
      <c r="EE26">
        <v>21832.0058823529</v>
      </c>
      <c r="EF26">
        <v>10</v>
      </c>
      <c r="EG26">
        <v>1566753761.5</v>
      </c>
      <c r="EH26" t="s">
        <v>398</v>
      </c>
      <c r="EI26">
        <v>50</v>
      </c>
      <c r="EJ26">
        <v>-6.3250000000000002</v>
      </c>
      <c r="EK26">
        <v>-0.22900000000000001</v>
      </c>
      <c r="EL26">
        <v>1000</v>
      </c>
      <c r="EM26">
        <v>14</v>
      </c>
      <c r="EN26">
        <v>0.04</v>
      </c>
      <c r="EO26">
        <v>0.04</v>
      </c>
      <c r="EP26">
        <v>36.416279947950301</v>
      </c>
      <c r="EQ26">
        <v>-1.22147977689117</v>
      </c>
      <c r="ER26">
        <v>0.136508126636678</v>
      </c>
      <c r="ES26">
        <v>0</v>
      </c>
      <c r="ET26">
        <v>9.19752426239102E-2</v>
      </c>
      <c r="EU26">
        <v>2.91833183814987E-3</v>
      </c>
      <c r="EV26">
        <v>6.7598922984611902E-4</v>
      </c>
      <c r="EW26">
        <v>1</v>
      </c>
      <c r="EX26">
        <v>1</v>
      </c>
      <c r="EY26">
        <v>2</v>
      </c>
      <c r="EZ26" t="s">
        <v>363</v>
      </c>
      <c r="FA26">
        <v>2.9329100000000001</v>
      </c>
      <c r="FB26">
        <v>2.6375099999999998</v>
      </c>
      <c r="FC26">
        <v>0.16634299999999999</v>
      </c>
      <c r="FD26">
        <v>0.173184</v>
      </c>
      <c r="FE26">
        <v>8.4809300000000004E-2</v>
      </c>
      <c r="FF26">
        <v>7.7274700000000002E-2</v>
      </c>
      <c r="FG26">
        <v>29631.7</v>
      </c>
      <c r="FH26">
        <v>25768.2</v>
      </c>
      <c r="FI26">
        <v>30917.4</v>
      </c>
      <c r="FJ26">
        <v>27328.3</v>
      </c>
      <c r="FK26">
        <v>39689.4</v>
      </c>
      <c r="FL26">
        <v>38129.300000000003</v>
      </c>
      <c r="FM26">
        <v>43388.4</v>
      </c>
      <c r="FN26">
        <v>42190.8</v>
      </c>
      <c r="FO26">
        <v>1.9751700000000001</v>
      </c>
      <c r="FP26">
        <v>1.89212</v>
      </c>
      <c r="FQ26">
        <v>9.46298E-2</v>
      </c>
      <c r="FR26">
        <v>0</v>
      </c>
      <c r="FS26">
        <v>25.508900000000001</v>
      </c>
      <c r="FT26">
        <v>999.9</v>
      </c>
      <c r="FU26">
        <v>47.832999999999998</v>
      </c>
      <c r="FV26">
        <v>31.501000000000001</v>
      </c>
      <c r="FW26">
        <v>22.235700000000001</v>
      </c>
      <c r="FX26">
        <v>60.259300000000003</v>
      </c>
      <c r="FY26">
        <v>40.160299999999999</v>
      </c>
      <c r="FZ26">
        <v>1</v>
      </c>
      <c r="GA26">
        <v>0.26227899999999998</v>
      </c>
      <c r="GB26">
        <v>6.7618099999999997</v>
      </c>
      <c r="GC26">
        <v>20.2242</v>
      </c>
      <c r="GD26">
        <v>5.2409499999999998</v>
      </c>
      <c r="GE26">
        <v>12.069800000000001</v>
      </c>
      <c r="GF26">
        <v>4.9715499999999997</v>
      </c>
      <c r="GG26">
        <v>3.2903799999999999</v>
      </c>
      <c r="GH26">
        <v>9999</v>
      </c>
      <c r="GI26">
        <v>9999</v>
      </c>
      <c r="GJ26">
        <v>9999</v>
      </c>
      <c r="GK26">
        <v>451.3</v>
      </c>
      <c r="GL26">
        <v>1.8869</v>
      </c>
      <c r="GM26">
        <v>1.88293</v>
      </c>
      <c r="GN26">
        <v>1.8814200000000001</v>
      </c>
      <c r="GO26">
        <v>1.8821600000000001</v>
      </c>
      <c r="GP26">
        <v>1.87747</v>
      </c>
      <c r="GQ26">
        <v>1.8794200000000001</v>
      </c>
      <c r="GR26">
        <v>1.8787799999999999</v>
      </c>
      <c r="GS26">
        <v>1.88581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-6.3250000000000002</v>
      </c>
      <c r="HH26">
        <v>-0.22900000000000001</v>
      </c>
      <c r="HI26">
        <v>2</v>
      </c>
      <c r="HJ26">
        <v>519.452</v>
      </c>
      <c r="HK26">
        <v>525.96100000000001</v>
      </c>
      <c r="HL26">
        <v>17.7698</v>
      </c>
      <c r="HM26">
        <v>30.553599999999999</v>
      </c>
      <c r="HN26">
        <v>30.000699999999998</v>
      </c>
      <c r="HO26">
        <v>30.416799999999999</v>
      </c>
      <c r="HP26">
        <v>30.459700000000002</v>
      </c>
      <c r="HQ26">
        <v>40.772799999999997</v>
      </c>
      <c r="HR26">
        <v>38.468299999999999</v>
      </c>
      <c r="HS26">
        <v>0</v>
      </c>
      <c r="HT26">
        <v>17.712499999999999</v>
      </c>
      <c r="HU26">
        <v>1000</v>
      </c>
      <c r="HV26">
        <v>14.75</v>
      </c>
      <c r="HW26">
        <v>100.336</v>
      </c>
      <c r="HX26">
        <v>101.621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2019-08-24T12:26:40Z</dcterms:created>
  <dcterms:modified xsi:type="dcterms:W3CDTF">2019-08-27T23:56:15Z</dcterms:modified>
</cp:coreProperties>
</file>