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7B4CD1AF-B97A-4438-8C4E-19EE5241C82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6" i="1" l="1"/>
  <c r="CF26" i="1"/>
  <c r="CD26" i="1"/>
  <c r="BK26" i="1"/>
  <c r="BJ26" i="1"/>
  <c r="BI26" i="1"/>
  <c r="BH26" i="1"/>
  <c r="BG26" i="1"/>
  <c r="BB26" i="1" s="1"/>
  <c r="BD26" i="1"/>
  <c r="AW26" i="1"/>
  <c r="AQ26" i="1"/>
  <c r="AR26" i="1" s="1"/>
  <c r="AM26" i="1"/>
  <c r="AK26" i="1" s="1"/>
  <c r="J26" i="1" s="1"/>
  <c r="Z26" i="1"/>
  <c r="Y26" i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L25" i="1" s="1"/>
  <c r="Z25" i="1"/>
  <c r="Y25" i="1"/>
  <c r="X25" i="1"/>
  <c r="Q25" i="1"/>
  <c r="CG24" i="1"/>
  <c r="CF24" i="1"/>
  <c r="CD24" i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 s="1"/>
  <c r="O24" i="1" s="1"/>
  <c r="Z24" i="1"/>
  <c r="Y24" i="1"/>
  <c r="Q24" i="1"/>
  <c r="CG23" i="1"/>
  <c r="CF23" i="1"/>
  <c r="CD23" i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 s="1"/>
  <c r="Z23" i="1"/>
  <c r="Y23" i="1"/>
  <c r="Q23" i="1"/>
  <c r="CG22" i="1"/>
  <c r="CF22" i="1"/>
  <c r="CD22" i="1"/>
  <c r="BK22" i="1"/>
  <c r="BJ22" i="1"/>
  <c r="BI22" i="1"/>
  <c r="BH22" i="1"/>
  <c r="BG22" i="1"/>
  <c r="BB22" i="1" s="1"/>
  <c r="BD22" i="1"/>
  <c r="AW22" i="1"/>
  <c r="AQ22" i="1"/>
  <c r="AR22" i="1" s="1"/>
  <c r="AM22" i="1"/>
  <c r="AK22" i="1" s="1"/>
  <c r="Z22" i="1"/>
  <c r="Y22" i="1"/>
  <c r="Q22" i="1"/>
  <c r="CG21" i="1"/>
  <c r="CF21" i="1"/>
  <c r="CD21" i="1"/>
  <c r="BK21" i="1"/>
  <c r="BJ21" i="1"/>
  <c r="BI21" i="1"/>
  <c r="BH21" i="1"/>
  <c r="BG21" i="1"/>
  <c r="BB21" i="1" s="1"/>
  <c r="BD21" i="1"/>
  <c r="AW21" i="1"/>
  <c r="AQ21" i="1"/>
  <c r="AR21" i="1" s="1"/>
  <c r="AM21" i="1"/>
  <c r="AK21" i="1" s="1"/>
  <c r="Z21" i="1"/>
  <c r="Y21" i="1"/>
  <c r="Q21" i="1"/>
  <c r="CG20" i="1"/>
  <c r="CF20" i="1"/>
  <c r="CD20" i="1"/>
  <c r="BK20" i="1"/>
  <c r="BJ20" i="1"/>
  <c r="BI20" i="1"/>
  <c r="BH20" i="1"/>
  <c r="BG20" i="1"/>
  <c r="BB20" i="1" s="1"/>
  <c r="BD20" i="1"/>
  <c r="AW20" i="1"/>
  <c r="AQ20" i="1"/>
  <c r="AR20" i="1" s="1"/>
  <c r="AM20" i="1"/>
  <c r="AK20" i="1" s="1"/>
  <c r="O20" i="1" s="1"/>
  <c r="Z20" i="1"/>
  <c r="Y20" i="1"/>
  <c r="Q20" i="1"/>
  <c r="CG19" i="1"/>
  <c r="CF19" i="1"/>
  <c r="CD19" i="1"/>
  <c r="BK19" i="1"/>
  <c r="BJ19" i="1"/>
  <c r="BI19" i="1"/>
  <c r="BH19" i="1"/>
  <c r="BG19" i="1"/>
  <c r="BB19" i="1" s="1"/>
  <c r="BD19" i="1"/>
  <c r="AW19" i="1"/>
  <c r="AQ19" i="1"/>
  <c r="AR19" i="1" s="1"/>
  <c r="AM19" i="1"/>
  <c r="AK19" i="1" s="1"/>
  <c r="Z19" i="1"/>
  <c r="Y19" i="1"/>
  <c r="Q19" i="1"/>
  <c r="CG18" i="1"/>
  <c r="CF18" i="1"/>
  <c r="CD18" i="1"/>
  <c r="BK18" i="1"/>
  <c r="BJ18" i="1"/>
  <c r="BI18" i="1"/>
  <c r="BH18" i="1"/>
  <c r="BG18" i="1"/>
  <c r="BB18" i="1" s="1"/>
  <c r="BD18" i="1"/>
  <c r="AW18" i="1"/>
  <c r="AQ18" i="1"/>
  <c r="AR18" i="1" s="1"/>
  <c r="AM18" i="1"/>
  <c r="AK18" i="1" s="1"/>
  <c r="Z18" i="1"/>
  <c r="Y18" i="1"/>
  <c r="Q18" i="1"/>
  <c r="CG17" i="1"/>
  <c r="CF17" i="1"/>
  <c r="CD17" i="1"/>
  <c r="BK17" i="1"/>
  <c r="BJ17" i="1"/>
  <c r="BI17" i="1"/>
  <c r="BH17" i="1"/>
  <c r="BG17" i="1"/>
  <c r="BB17" i="1" s="1"/>
  <c r="BD17" i="1"/>
  <c r="AW17" i="1"/>
  <c r="AQ17" i="1"/>
  <c r="AR17" i="1" s="1"/>
  <c r="AM17" i="1"/>
  <c r="AK17" i="1" s="1"/>
  <c r="O17" i="1" s="1"/>
  <c r="Z17" i="1"/>
  <c r="Y17" i="1"/>
  <c r="Q17" i="1"/>
  <c r="CE21" i="1" l="1"/>
  <c r="X26" i="1"/>
  <c r="CE24" i="1"/>
  <c r="X17" i="1"/>
  <c r="CE26" i="1"/>
  <c r="AY26" i="1" s="1"/>
  <c r="BA26" i="1" s="1"/>
  <c r="X18" i="1"/>
  <c r="X19" i="1"/>
  <c r="X20" i="1"/>
  <c r="CE23" i="1"/>
  <c r="AY23" i="1" s="1"/>
  <c r="BA23" i="1" s="1"/>
  <c r="CE20" i="1"/>
  <c r="AY20" i="1" s="1"/>
  <c r="BA20" i="1" s="1"/>
  <c r="K24" i="1"/>
  <c r="AZ24" i="1" s="1"/>
  <c r="CE18" i="1"/>
  <c r="CE19" i="1"/>
  <c r="AY19" i="1" s="1"/>
  <c r="BA19" i="1" s="1"/>
  <c r="X24" i="1"/>
  <c r="J23" i="1"/>
  <c r="AB23" i="1" s="1"/>
  <c r="AL23" i="1"/>
  <c r="L23" i="1"/>
  <c r="K23" i="1"/>
  <c r="AZ23" i="1" s="1"/>
  <c r="L18" i="1"/>
  <c r="K18" i="1"/>
  <c r="AZ18" i="1" s="1"/>
  <c r="J19" i="1"/>
  <c r="K19" i="1"/>
  <c r="AZ19" i="1" s="1"/>
  <c r="AL17" i="1"/>
  <c r="X21" i="1"/>
  <c r="K25" i="1"/>
  <c r="AZ25" i="1" s="1"/>
  <c r="CE25" i="1"/>
  <c r="AY25" i="1" s="1"/>
  <c r="BA25" i="1" s="1"/>
  <c r="X22" i="1"/>
  <c r="AL24" i="1"/>
  <c r="K26" i="1"/>
  <c r="AZ26" i="1" s="1"/>
  <c r="K17" i="1"/>
  <c r="AZ17" i="1" s="1"/>
  <c r="CE17" i="1"/>
  <c r="AY17" i="1" s="1"/>
  <c r="BA17" i="1" s="1"/>
  <c r="X23" i="1"/>
  <c r="T21" i="1"/>
  <c r="CE22" i="1"/>
  <c r="AY22" i="1" s="1"/>
  <c r="BA22" i="1" s="1"/>
  <c r="AB26" i="1"/>
  <c r="T18" i="1"/>
  <c r="AY18" i="1"/>
  <c r="BA18" i="1" s="1"/>
  <c r="T25" i="1"/>
  <c r="L22" i="1"/>
  <c r="K22" i="1"/>
  <c r="AZ22" i="1" s="1"/>
  <c r="O22" i="1"/>
  <c r="J22" i="1"/>
  <c r="AL22" i="1"/>
  <c r="AY24" i="1"/>
  <c r="BA24" i="1" s="1"/>
  <c r="T24" i="1"/>
  <c r="L21" i="1"/>
  <c r="K21" i="1"/>
  <c r="AZ21" i="1" s="1"/>
  <c r="J21" i="1"/>
  <c r="AL21" i="1"/>
  <c r="O21" i="1"/>
  <c r="T23" i="1"/>
  <c r="AB19" i="1"/>
  <c r="J17" i="1"/>
  <c r="O18" i="1"/>
  <c r="L19" i="1"/>
  <c r="AL20" i="1"/>
  <c r="AY21" i="1"/>
  <c r="BA21" i="1" s="1"/>
  <c r="J24" i="1"/>
  <c r="O25" i="1"/>
  <c r="L26" i="1"/>
  <c r="J20" i="1"/>
  <c r="L17" i="1"/>
  <c r="AL18" i="1"/>
  <c r="K20" i="1"/>
  <c r="AZ20" i="1" s="1"/>
  <c r="O23" i="1"/>
  <c r="L24" i="1"/>
  <c r="AL25" i="1"/>
  <c r="J18" i="1"/>
  <c r="O19" i="1"/>
  <c r="L20" i="1"/>
  <c r="T20" i="1"/>
  <c r="J25" i="1"/>
  <c r="O26" i="1"/>
  <c r="AL19" i="1"/>
  <c r="AL26" i="1"/>
  <c r="T26" i="1" l="1"/>
  <c r="U26" i="1" s="1"/>
  <c r="V26" i="1" s="1"/>
  <c r="T22" i="1"/>
  <c r="U22" i="1" s="1"/>
  <c r="V22" i="1" s="1"/>
  <c r="R22" i="1" s="1"/>
  <c r="P22" i="1" s="1"/>
  <c r="S22" i="1" s="1"/>
  <c r="M22" i="1" s="1"/>
  <c r="N22" i="1" s="1"/>
  <c r="BC20" i="1"/>
  <c r="BC22" i="1"/>
  <c r="T19" i="1"/>
  <c r="T17" i="1"/>
  <c r="U17" i="1" s="1"/>
  <c r="V17" i="1" s="1"/>
  <c r="R17" i="1" s="1"/>
  <c r="P17" i="1" s="1"/>
  <c r="S17" i="1" s="1"/>
  <c r="M17" i="1" s="1"/>
  <c r="N17" i="1" s="1"/>
  <c r="BC25" i="1"/>
  <c r="AB24" i="1"/>
  <c r="AB25" i="1"/>
  <c r="BC23" i="1"/>
  <c r="U23" i="1"/>
  <c r="V23" i="1" s="1"/>
  <c r="U24" i="1"/>
  <c r="V24" i="1" s="1"/>
  <c r="U20" i="1"/>
  <c r="V20" i="1" s="1"/>
  <c r="R20" i="1" s="1"/>
  <c r="P20" i="1" s="1"/>
  <c r="S20" i="1" s="1"/>
  <c r="M20" i="1" s="1"/>
  <c r="N20" i="1" s="1"/>
  <c r="AB18" i="1"/>
  <c r="AB20" i="1"/>
  <c r="BC24" i="1"/>
  <c r="BC26" i="1"/>
  <c r="U18" i="1"/>
  <c r="V18" i="1" s="1"/>
  <c r="R18" i="1" s="1"/>
  <c r="P18" i="1" s="1"/>
  <c r="S18" i="1" s="1"/>
  <c r="M18" i="1" s="1"/>
  <c r="N18" i="1" s="1"/>
  <c r="BC19" i="1"/>
  <c r="AB21" i="1"/>
  <c r="U21" i="1"/>
  <c r="V21" i="1" s="1"/>
  <c r="AB22" i="1"/>
  <c r="BC17" i="1"/>
  <c r="U19" i="1"/>
  <c r="V19" i="1" s="1"/>
  <c r="AB17" i="1"/>
  <c r="BC18" i="1"/>
  <c r="BC21" i="1"/>
  <c r="U25" i="1"/>
  <c r="V25" i="1" s="1"/>
  <c r="R25" i="1" s="1"/>
  <c r="P25" i="1" s="1"/>
  <c r="S25" i="1" s="1"/>
  <c r="M25" i="1" s="1"/>
  <c r="N25" i="1" s="1"/>
  <c r="W17" i="1" l="1"/>
  <c r="AA17" i="1" s="1"/>
  <c r="AD17" i="1"/>
  <c r="AC17" i="1"/>
  <c r="W20" i="1"/>
  <c r="AA20" i="1" s="1"/>
  <c r="AD20" i="1"/>
  <c r="AC20" i="1"/>
  <c r="AC21" i="1"/>
  <c r="W21" i="1"/>
  <c r="AA21" i="1" s="1"/>
  <c r="AD21" i="1"/>
  <c r="W24" i="1"/>
  <c r="AA24" i="1" s="1"/>
  <c r="AD24" i="1"/>
  <c r="AC24" i="1"/>
  <c r="W19" i="1"/>
  <c r="AA19" i="1" s="1"/>
  <c r="AD19" i="1"/>
  <c r="AC19" i="1"/>
  <c r="R19" i="1"/>
  <c r="P19" i="1" s="1"/>
  <c r="S19" i="1" s="1"/>
  <c r="M19" i="1" s="1"/>
  <c r="N19" i="1" s="1"/>
  <c r="AC18" i="1"/>
  <c r="W18" i="1"/>
  <c r="AA18" i="1" s="1"/>
  <c r="AD18" i="1"/>
  <c r="AC25" i="1"/>
  <c r="AD25" i="1"/>
  <c r="W25" i="1"/>
  <c r="AA25" i="1" s="1"/>
  <c r="W23" i="1"/>
  <c r="AA23" i="1" s="1"/>
  <c r="AD23" i="1"/>
  <c r="R23" i="1"/>
  <c r="P23" i="1" s="1"/>
  <c r="S23" i="1" s="1"/>
  <c r="M23" i="1" s="1"/>
  <c r="N23" i="1" s="1"/>
  <c r="AC23" i="1"/>
  <c r="R21" i="1"/>
  <c r="P21" i="1" s="1"/>
  <c r="S21" i="1" s="1"/>
  <c r="M21" i="1" s="1"/>
  <c r="N21" i="1" s="1"/>
  <c r="AD22" i="1"/>
  <c r="W22" i="1"/>
  <c r="AA22" i="1" s="1"/>
  <c r="AC22" i="1"/>
  <c r="R24" i="1"/>
  <c r="P24" i="1" s="1"/>
  <c r="S24" i="1" s="1"/>
  <c r="M24" i="1" s="1"/>
  <c r="N24" i="1" s="1"/>
  <c r="W26" i="1"/>
  <c r="AA26" i="1" s="1"/>
  <c r="AD26" i="1"/>
  <c r="AC26" i="1"/>
  <c r="R26" i="1"/>
  <c r="P26" i="1" s="1"/>
  <c r="S26" i="1" s="1"/>
  <c r="M26" i="1" s="1"/>
  <c r="N26" i="1" s="1"/>
  <c r="AE19" i="1" l="1"/>
  <c r="AE22" i="1"/>
  <c r="AE18" i="1"/>
  <c r="AE25" i="1"/>
  <c r="AE24" i="1"/>
  <c r="AE20" i="1"/>
  <c r="AE23" i="1"/>
  <c r="AE26" i="1"/>
  <c r="AE17" i="1"/>
  <c r="AE21" i="1"/>
</calcChain>
</file>

<file path=xl/sharedStrings.xml><?xml version="1.0" encoding="utf-8"?>
<sst xmlns="http://schemas.openxmlformats.org/spreadsheetml/2006/main" count="912" uniqueCount="386">
  <si>
    <t>File opened</t>
  </si>
  <si>
    <t>2019-08-24 12:38:42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</si>
  <si>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</si>
  <si>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</si>
  <si>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</si>
  <si>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</si>
  <si>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</si>
  <si>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</si>
  <si>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</si>
  <si>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</si>
  <si>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</si>
  <si>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</si>
  <si>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</si>
  <si>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{"tazero": "0.0570469", "flowazero": "0.32914", "co2aspan2": "-0.0277198", "chamberpressurezero": "2.57628", "flowbzero": "0.27412", "co2bspan2a": "0.288907", "oxygen": "21", "co2bspan2b": "0.286587", "co2azero": "0.918824", "h2obspanconc1": "12.25", "tbzero": "0.0746346", "h2oaspan2": "0", "h2obspan1": "1.0009", "co2bspanconc1": "2500", "h2oaspanconc1": "12.25", "h2obspan2b": "0.0678932", "h2obzero": "1.03166", "co2aspanconc1": "2500", "h2oaspan1": "1.00354", "h2oazero": "1.0301", "h2oaspanconc2": "0", "co2bspan2": "-0.0291294", "h2oaspan2a": "0.0685548", "co2bzero": "0.939118", "h2oaspan2b": "0.0687974", "co2bspan1": "1.00038", "ssa_ref": "29445.5", "h2obspan2a": "0.0678321", "h2obspan2": "0", "co2aspanconc2": "296.4", "h2obspanconc2": "0", "co2aspan1": "1.00001", "ssb_ref": "27541.6", "co2aspan2b": "0.288774", "flowmeterzero": "0.997758", "co2bspanconc2": "296.4", "co2aspan2a": "0.291121"}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</si>
  <si>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</si>
  <si>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</si>
  <si>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</si>
  <si>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</si>
  <si>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</si>
  <si>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</si>
  <si>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</si>
  <si>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</si>
  <si>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</si>
  <si>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12:38:42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</si>
  <si>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</si>
  <si>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</si>
  <si>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</si>
  <si>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</si>
  <si>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</si>
  <si>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</si>
  <si>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</si>
  <si>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</si>
  <si>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</si>
  <si>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</si>
  <si>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</si>
  <si>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</si>
  <si>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</si>
  <si>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</si>
  <si>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</si>
  <si>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</si>
  <si>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</si>
  <si>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</si>
  <si>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</si>
  <si>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</si>
  <si>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</si>
  <si>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</si>
  <si>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</si>
  <si>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</si>
  <si>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</si>
  <si>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</si>
  <si>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</si>
  <si>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</si>
  <si>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</si>
  <si>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</si>
  <si>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</si>
  <si>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</si>
  <si>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</si>
  <si>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</si>
  <si>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</si>
  <si>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</si>
  <si>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</si>
  <si>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</si>
  <si>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</si>
  <si>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</si>
  <si>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</si>
  <si>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</si>
  <si>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</si>
  <si>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</si>
  <si>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2.29298 77.7226 378.309 619.725 871.829 1047.03 1214.11 1324.67</t>
  </si>
  <si>
    <t>Fs_true</t>
  </si>
  <si>
    <t>0.319532 99.4327 401.923 600.822 800.045 1000.85 1200.51 1401.44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</si>
  <si>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</si>
  <si>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</si>
  <si>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</si>
  <si>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</si>
  <si>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</si>
  <si>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</si>
  <si>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</si>
  <si>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</si>
  <si>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</si>
  <si>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</si>
  <si>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</si>
  <si>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</si>
  <si>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</si>
  <si>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</si>
  <si>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</si>
  <si>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</si>
  <si>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</si>
  <si>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</si>
  <si>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</si>
  <si>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</si>
  <si>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</si>
  <si>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</si>
  <si>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</si>
  <si>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</si>
  <si>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</si>
  <si>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</si>
  <si>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</si>
  <si>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</si>
  <si>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</si>
  <si>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</si>
  <si>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</si>
  <si>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</si>
  <si>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</si>
  <si>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</si>
  <si>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</si>
  <si>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</si>
  <si>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</si>
  <si>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</si>
  <si>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</si>
  <si>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</si>
  <si>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</si>
  <si>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</si>
  <si>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</si>
  <si>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</si>
  <si>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</si>
  <si>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</si>
  <si>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</si>
  <si>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</si>
  <si>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</si>
  <si>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</si>
  <si>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</si>
  <si>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</si>
  <si>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</si>
  <si>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</si>
  <si>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</si>
  <si>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</si>
  <si>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</si>
  <si>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</si>
  <si>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</si>
  <si>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</si>
  <si>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</si>
  <si>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</si>
  <si>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</si>
  <si>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</si>
  <si>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</si>
  <si>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</si>
  <si>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</si>
  <si>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</si>
  <si>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</si>
  <si>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</si>
  <si>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</si>
  <si>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</si>
  <si>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</si>
  <si>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</si>
  <si>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</si>
  <si>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</si>
  <si>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</si>
  <si>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</si>
  <si>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</si>
  <si>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</si>
  <si>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</si>
  <si>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</si>
  <si>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</si>
  <si>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</si>
  <si>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</si>
  <si>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</si>
  <si>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</si>
  <si>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</si>
  <si>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</si>
  <si>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</si>
  <si>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</si>
  <si>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</si>
  <si>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</si>
  <si>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</si>
  <si>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</si>
  <si>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</si>
  <si>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</si>
  <si>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</si>
  <si>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</si>
  <si>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</si>
  <si>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</si>
  <si>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</si>
  <si>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</si>
  <si>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</si>
  <si>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</si>
  <si>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</si>
  <si>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</si>
  <si>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</si>
  <si>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</si>
  <si>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</si>
  <si>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</si>
  <si>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</si>
  <si>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</si>
  <si>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</si>
  <si>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</si>
  <si>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</si>
  <si>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</si>
  <si>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</si>
  <si>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</si>
  <si>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</si>
  <si>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</si>
  <si>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</si>
  <si>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</si>
  <si>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</si>
  <si>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</si>
  <si>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</si>
  <si>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</si>
  <si>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</si>
  <si>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</si>
  <si>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</si>
  <si>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</si>
  <si>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</si>
  <si>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</si>
  <si>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</si>
  <si>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</si>
  <si>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</si>
  <si>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</si>
  <si>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</si>
  <si>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</si>
  <si>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</si>
  <si>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</si>
  <si>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</si>
  <si>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</si>
  <si>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</si>
  <si>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</si>
  <si>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</si>
  <si>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</si>
  <si>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</si>
  <si>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</si>
  <si>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</si>
  <si>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</si>
  <si>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</si>
  <si>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</si>
  <si>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</si>
  <si>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</si>
  <si>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</si>
  <si>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</si>
  <si>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</si>
  <si>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</si>
  <si>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</si>
  <si>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</si>
  <si>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</si>
  <si>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</si>
  <si>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</si>
  <si>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</si>
  <si>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</si>
  <si>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</si>
  <si>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</si>
  <si>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</si>
  <si>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</si>
  <si>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</si>
  <si>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</si>
  <si>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</si>
  <si>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</si>
  <si>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</si>
  <si>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</si>
  <si>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</si>
  <si>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</si>
  <si>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</si>
  <si>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</si>
  <si>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</si>
  <si>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</si>
  <si>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</si>
  <si>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</si>
  <si>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</si>
  <si>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</si>
  <si>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</si>
  <si>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</si>
  <si>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</si>
  <si>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</si>
  <si>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</si>
  <si>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</si>
  <si>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</si>
  <si>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</si>
  <si>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</si>
  <si>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</si>
  <si>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</si>
  <si>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</si>
  <si>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</si>
  <si>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</si>
  <si>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</si>
  <si>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</si>
  <si>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</si>
  <si>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</si>
  <si>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</si>
  <si>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</si>
  <si>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</si>
  <si>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</si>
  <si>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</si>
  <si>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</si>
  <si>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</si>
  <si>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</si>
  <si>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</si>
  <si>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</si>
  <si>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</si>
  <si>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</si>
  <si>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</si>
  <si>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</si>
  <si>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</si>
  <si>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</si>
  <si>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</si>
  <si>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</si>
  <si>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</si>
  <si>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</si>
  <si>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</si>
  <si>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</si>
  <si>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</si>
  <si>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</si>
  <si>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</si>
  <si>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</si>
  <si>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</si>
  <si>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</si>
  <si>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</si>
  <si>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</si>
  <si>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</si>
  <si>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</si>
  <si>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</si>
  <si>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</si>
  <si>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</si>
  <si>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</si>
  <si>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</si>
  <si>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</si>
  <si>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</si>
  <si>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</si>
  <si>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</si>
  <si>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</si>
  <si>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</si>
  <si>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</si>
  <si>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</si>
  <si>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</si>
  <si>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</si>
  <si>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</si>
  <si>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</si>
  <si>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</si>
  <si>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</si>
  <si>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</si>
  <si>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</si>
  <si>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</si>
  <si>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</si>
  <si>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</si>
  <si>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</si>
  <si>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</si>
  <si>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</si>
  <si>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</si>
  <si>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</si>
  <si>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</si>
  <si>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</si>
  <si>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</si>
  <si>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</si>
  <si>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</si>
  <si>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</si>
  <si>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</si>
  <si>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</si>
  <si>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12:44:19</t>
  </si>
  <si>
    <t>12:44:19</t>
  </si>
  <si>
    <t>ambient</t>
  </si>
  <si>
    <t>WT</t>
  </si>
  <si>
    <t>2</t>
  </si>
  <si>
    <t>-</t>
  </si>
  <si>
    <t>0: Broadleaf</t>
  </si>
  <si>
    <t>12:44:47</t>
  </si>
  <si>
    <t>2/2</t>
  </si>
  <si>
    <t>5</t>
  </si>
  <si>
    <t>11111111</t>
  </si>
  <si>
    <t>oooooooo</t>
  </si>
  <si>
    <t>off</t>
  </si>
  <si>
    <t>20190825 12:46:48</t>
  </si>
  <si>
    <t>12:46:48</t>
  </si>
  <si>
    <t>12:46:01</t>
  </si>
  <si>
    <t>1/2</t>
  </si>
  <si>
    <t>20190825 12:48:48</t>
  </si>
  <si>
    <t>12:48:48</t>
  </si>
  <si>
    <t>12:48:19</t>
  </si>
  <si>
    <t>0/2</t>
  </si>
  <si>
    <t>20190825 12:50:49</t>
  </si>
  <si>
    <t>12:50:49</t>
  </si>
  <si>
    <t>12:51:29</t>
  </si>
  <si>
    <t>20190825 12:52:41</t>
  </si>
  <si>
    <t>12:52:41</t>
  </si>
  <si>
    <t>12:53:17</t>
  </si>
  <si>
    <t>20190825 12:57:59</t>
  </si>
  <si>
    <t>12:57:59</t>
  </si>
  <si>
    <t>12:57:12</t>
  </si>
  <si>
    <t>20190825 12:59:27</t>
  </si>
  <si>
    <t>12:59:27</t>
  </si>
  <si>
    <t>13:00:01</t>
  </si>
  <si>
    <t>20190825 13:01:55</t>
  </si>
  <si>
    <t>13:01:55</t>
  </si>
  <si>
    <t>13:01:09</t>
  </si>
  <si>
    <t>20190825 13:03:40</t>
  </si>
  <si>
    <t>13:03:40</t>
  </si>
  <si>
    <t>13:02:56</t>
  </si>
  <si>
    <t>20190825 13:05:25</t>
  </si>
  <si>
    <t>13:05:25</t>
  </si>
  <si>
    <t>13:04:41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</si>
</sst>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Measurements!$K$17:$K$26</c:f>
              <c:numCache>
                <c:formatCode>General</c:formatCode>
                <c:ptCount val="10"/>
                <c:pt idx="0">
                  <c:v>38.290931333660318</c:v>
                </c:pt>
                <c:pt idx="1">
                  <c:v>31.920985509491469</c:v>
                </c:pt>
                <c:pt idx="2">
                  <c:v>25.730549356571263</c:v>
                </c:pt>
                <c:pt idx="3">
                  <c:v>15.589698266626625</c:v>
                </c:pt>
                <c:pt idx="4">
                  <c:v>0.97818023015890121</c:v>
                </c:pt>
                <c:pt idx="5">
                  <c:v>38.746941999369213</c:v>
                </c:pt>
                <c:pt idx="6">
                  <c:v>40.695354412282597</c:v>
                </c:pt>
                <c:pt idx="7">
                  <c:v>41.832424101735889</c:v>
                </c:pt>
                <c:pt idx="8">
                  <c:v>42.354340895256357</c:v>
                </c:pt>
                <c:pt idx="9">
                  <c:v>42.481228332903022</c:v>
                </c:pt>
              </c:numCache>
            </c:numRef>
          </c:xVal>
          <c:yVal>
            <c:numRef>
              <c:f>Measurements!$M$17:$M$26</c:f>
              <c:numCache>
                <c:formatCode>General</c:formatCode>
                <c:ptCount val="10"/>
                <c:pt idx="0">
                  <c:v>91.934252946293014</c:v>
                </c:pt>
                <c:pt idx="1">
                  <c:v>62.205350503068686</c:v>
                </c:pt>
                <c:pt idx="2">
                  <c:v>43.875538286673262</c:v>
                </c:pt>
                <c:pt idx="3">
                  <c:v>19.117999489629607</c:v>
                </c:pt>
                <c:pt idx="4">
                  <c:v>-0.54785956390965418</c:v>
                </c:pt>
                <c:pt idx="5">
                  <c:v>166.92028628353228</c:v>
                </c:pt>
                <c:pt idx="6">
                  <c:v>231.31351626620253</c:v>
                </c:pt>
                <c:pt idx="7">
                  <c:v>278.19838847028547</c:v>
                </c:pt>
                <c:pt idx="8">
                  <c:v>332.11833051509478</c:v>
                </c:pt>
                <c:pt idx="9">
                  <c:v>372.81780980868939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E-435C-8DC4-29B2E620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94440"/>
        <c:axId val="327292800"/>
      </c:scatterChart>
      <c:valAx>
        <c:axId val="3272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2800"/>
        <c:crosses val="autoZero"/>
        <c:crossBetween val="midCat"/>
      </c:valAx>
      <c:valAx>
        <c:axId val="3272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61912</xdr:rowOff>
    </xdr:from>
    <xdr:to>
      <xdr:col>23</xdr:col>
      <xdr:colOff>304800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861A5-7250-46BE-8E62-308B9854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Z26"/>
  <sheetViews>
    <sheetView tabSelected="1" topLeftCell="A8" workbookViewId="0">
      <selection activeCell="A27" sqref="A27:XFD27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343</v>
      </c>
      <c r="GL16" t="s">
        <v>343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1</v>
      </c>
      <c r="B17">
        <v>1566755059.0999999</v>
      </c>
      <c r="C17">
        <v>0</v>
      </c>
      <c r="D17" t="s">
        <v>344</v>
      </c>
      <c r="E17" t="s">
        <v>345</v>
      </c>
      <c r="F17" t="s">
        <v>346</v>
      </c>
      <c r="G17" t="s">
        <v>347</v>
      </c>
      <c r="H17" t="s">
        <v>348</v>
      </c>
      <c r="I17">
        <v>1566755059.0999999</v>
      </c>
      <c r="J17">
        <f t="shared" ref="J17:J26" si="0">CP17*AK17*(CN17-CO17)/(100*CH17*(1000-AK17*CN17))</f>
        <v>4.2131710294288083E-3</v>
      </c>
      <c r="K17">
        <f t="shared" ref="K17:K26" si="1">CP17*AK17*(CM17-CL17*(1000-AK17*CO17)/(1000-AK17*CN17))/(100*CH17)</f>
        <v>38.290931333660318</v>
      </c>
      <c r="L17">
        <f t="shared" ref="L17:L26" si="2">CL17 - IF(AK17&gt;1, K17*CH17*100/(AM17*CX17), 0)</f>
        <v>352.26299999999998</v>
      </c>
      <c r="M17">
        <f t="shared" ref="M17:M26" si="3">((S17-J17/2)*L17-K17)/(S17+J17/2)</f>
        <v>91.934252946293014</v>
      </c>
      <c r="N17">
        <f t="shared" ref="N17:N26" si="4">M17*(CQ17+CR17)/1000</f>
        <v>9.1837265343265031</v>
      </c>
      <c r="O17">
        <f t="shared" ref="O17:O26" si="5">(CL17 - IF(AK17&gt;1, K17*CH17*100/(AM17*CX17), 0))*(CQ17+CR17)/1000</f>
        <v>35.189137415967906</v>
      </c>
      <c r="P17">
        <f t="shared" ref="P17:P26" si="6">2/((1/R17-1/Q17)+SIGN(R17)*SQRT((1/R17-1/Q17)*(1/R17-1/Q17) + 4*CI17/((CI17+1)*(CI17+1))*(2*1/R17*1/Q17-1/Q17*1/Q17)))</f>
        <v>0.25395108230728231</v>
      </c>
      <c r="Q17">
        <f t="shared" ref="Q17:Q26" si="7">AH17+AG17*CH17+AF17*CH17*CH17</f>
        <v>2.255244936580902</v>
      </c>
      <c r="R17">
        <f t="shared" ref="R17:R26" si="8">J17*(1000-(1000*0.61365*EXP(17.502*V17/(240.97+V17))/(CQ17+CR17)+CN17)/2)/(1000*0.61365*EXP(17.502*V17/(240.97+V17))/(CQ17+CR17)-CN17)</f>
        <v>0.2390667881676827</v>
      </c>
      <c r="S17">
        <f t="shared" ref="S17:S26" si="9">1/((CI17+1)/(P17/1.6)+1/(Q17/1.37)) + CI17/((CI17+1)/(P17/1.6) + CI17/(Q17/1.37))</f>
        <v>0.15068128770389033</v>
      </c>
      <c r="T17">
        <f t="shared" ref="T17:T26" si="10">(CE17*CG17)</f>
        <v>330.40167171117491</v>
      </c>
      <c r="U17">
        <f t="shared" ref="U17:U26" si="11">(CS17+(T17+2*0.95*0.0000000567*(((CS17+$B$7)+273)^4-(CS17+273)^4)-44100*J17)/(1.84*29.3*Q17+8*0.95*0.0000000567*(CS17+273)^3))</f>
        <v>27.418463878035698</v>
      </c>
      <c r="V17">
        <f t="shared" ref="V17:V26" si="12">($C$7*CT17+$D$7*CU17+$E$7*U17)</f>
        <v>27.094799999999999</v>
      </c>
      <c r="W17">
        <f t="shared" ref="W17:W26" si="13">0.61365*EXP(17.502*V17/(240.97+V17))</f>
        <v>3.5991363711793549</v>
      </c>
      <c r="X17">
        <f t="shared" ref="X17:X26" si="14">(Y17/Z17*100)</f>
        <v>54.835436445126909</v>
      </c>
      <c r="Y17">
        <f t="shared" ref="Y17:Y26" si="15">CN17*(CQ17+CR17)/1000</f>
        <v>1.8869971778866703</v>
      </c>
      <c r="Z17">
        <f t="shared" ref="Z17:Z26" si="16">0.61365*EXP(17.502*CS17/(240.97+CS17))</f>
        <v>3.441200253370762</v>
      </c>
      <c r="AA17">
        <f t="shared" ref="AA17:AA26" si="17">(W17-CN17*(CQ17+CR17)/1000)</f>
        <v>1.7121391932926846</v>
      </c>
      <c r="AB17">
        <f t="shared" ref="AB17:AB26" si="18">(-J17*44100)</f>
        <v>-185.80084239781044</v>
      </c>
      <c r="AC17">
        <f t="shared" ref="AC17:AC26" si="19">2*29.3*Q17*0.92*(CS17-V17)</f>
        <v>-92.696224851971891</v>
      </c>
      <c r="AD17">
        <f t="shared" ref="AD17:AD26" si="20">2*0.95*0.0000000567*(((CS17+$B$7)+273)^4-(V17+273)^4)</f>
        <v>-8.8450357384772627</v>
      </c>
      <c r="AE17">
        <f t="shared" ref="AE17:AE26" si="21">T17+AD17+AB17+AC17</f>
        <v>43.059568722915344</v>
      </c>
      <c r="AF17">
        <v>-4.1325097702003898E-2</v>
      </c>
      <c r="AG17">
        <v>4.6391042447893702E-2</v>
      </c>
      <c r="AH17">
        <v>3.4646021991656801</v>
      </c>
      <c r="AI17">
        <v>0</v>
      </c>
      <c r="AJ17">
        <v>0</v>
      </c>
      <c r="AK17">
        <f t="shared" ref="AK17:AK26" si="22">IF(AI17*$H$13&gt;=AM17,1,(AM17/(AM17-AI17*$H$13)))</f>
        <v>1</v>
      </c>
      <c r="AL17">
        <f t="shared" ref="AL17:AL26" si="23">(AK17-1)*100</f>
        <v>0</v>
      </c>
      <c r="AM17">
        <f t="shared" ref="AM17:AM26" si="24">MAX(0,($B$13+$C$13*CX17)/(1+$D$13*CX17)*CQ17/(CS17+273)*$E$13)</f>
        <v>52816.543770539691</v>
      </c>
      <c r="AN17" t="s">
        <v>349</v>
      </c>
      <c r="AO17">
        <v>0</v>
      </c>
      <c r="AP17">
        <v>0</v>
      </c>
      <c r="AQ17">
        <f t="shared" ref="AQ17:AQ26" si="25">AP17-AO17</f>
        <v>0</v>
      </c>
      <c r="AR17" t="e">
        <f t="shared" ref="AR17:AR26" si="26">AQ17/AP17</f>
        <v>#DIV/0!</v>
      </c>
      <c r="AS17">
        <v>0</v>
      </c>
      <c r="AT17" t="s">
        <v>349</v>
      </c>
      <c r="AU17">
        <v>0</v>
      </c>
      <c r="AV17">
        <v>0</v>
      </c>
      <c r="AW17" t="e">
        <f t="shared" ref="AW17:AW26" si="27">1-AU17/AV17</f>
        <v>#DIV/0!</v>
      </c>
      <c r="AX17">
        <v>0.5</v>
      </c>
      <c r="AY17">
        <f t="shared" ref="AY17:AY26" si="28">CE17</f>
        <v>1685.8502995810372</v>
      </c>
      <c r="AZ17">
        <f t="shared" ref="AZ17:AZ26" si="29">K17</f>
        <v>38.290931333660318</v>
      </c>
      <c r="BA17" t="e">
        <f t="shared" ref="BA17:BA26" si="30">AW17*AX17*AY17</f>
        <v>#DIV/0!</v>
      </c>
      <c r="BB17" t="e">
        <f t="shared" ref="BB17:BB26" si="31">BG17/AV17</f>
        <v>#DIV/0!</v>
      </c>
      <c r="BC17">
        <f t="shared" ref="BC17:BC26" si="32">(AZ17-AS17)/AY17</f>
        <v>2.2713126630031309E-2</v>
      </c>
      <c r="BD17" t="e">
        <f t="shared" ref="BD17:BD26" si="33">(AP17-AV17)/AV17</f>
        <v>#DIV/0!</v>
      </c>
      <c r="BE17" t="s">
        <v>349</v>
      </c>
      <c r="BF17">
        <v>0</v>
      </c>
      <c r="BG17">
        <f t="shared" ref="BG17:BG26" si="34">AV17-BF17</f>
        <v>0</v>
      </c>
      <c r="BH17" t="e">
        <f t="shared" ref="BH17:BH26" si="35">(AV17-AU17)/(AV17-BF17)</f>
        <v>#DIV/0!</v>
      </c>
      <c r="BI17" t="e">
        <f t="shared" ref="BI17:BI26" si="36">(AP17-AV17)/(AP17-BF17)</f>
        <v>#DIV/0!</v>
      </c>
      <c r="BJ17" t="e">
        <f t="shared" ref="BJ17:BJ26" si="37">(AV17-AU17)/(AV17-AO17)</f>
        <v>#DIV/0!</v>
      </c>
      <c r="BK17" t="e">
        <f t="shared" ref="BK17:BK26" si="38">(AP17-AV17)/(AP17-AO17)</f>
        <v>#DIV/0!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ref="CD17:CD26" si="39">$B$11*CY17+$C$11*CZ17+$F$11*DM17</f>
        <v>1999.84</v>
      </c>
      <c r="CE17">
        <f t="shared" ref="CE17:CE26" si="40">CD17*CF17</f>
        <v>1685.8502995810372</v>
      </c>
      <c r="CF17">
        <f t="shared" ref="CF17:CF26" si="41">($B$11*$D$9+$C$11*$D$9+$F$11*((DZ17+DR17)/MAX(DZ17+DR17+EA17, 0.1)*$I$9+EA17/MAX(DZ17+DR17+EA17, 0.1)*$J$9))/($B$11+$C$11+$F$11)</f>
        <v>0.84299258919765452</v>
      </c>
      <c r="CG17">
        <f t="shared" ref="CG17:CG26" si="42">($B$11*$K$9+$C$11*$K$9+$F$11*((DZ17+DR17)/MAX(DZ17+DR17+EA17, 0.1)*$P$9+EA17/MAX(DZ17+DR17+EA17, 0.1)*$Q$9))/($B$11+$C$11+$F$11)</f>
        <v>0.19598517839530913</v>
      </c>
      <c r="CH17">
        <v>6</v>
      </c>
      <c r="CI17">
        <v>0.5</v>
      </c>
      <c r="CJ17" t="s">
        <v>350</v>
      </c>
      <c r="CK17">
        <v>1566755059.0999999</v>
      </c>
      <c r="CL17">
        <v>352.26299999999998</v>
      </c>
      <c r="CM17">
        <v>399.995</v>
      </c>
      <c r="CN17">
        <v>18.889900000000001</v>
      </c>
      <c r="CO17">
        <v>13.929399999999999</v>
      </c>
      <c r="CP17">
        <v>499.98</v>
      </c>
      <c r="CQ17">
        <v>99.794700000000006</v>
      </c>
      <c r="CR17">
        <v>9.9803299999999998E-2</v>
      </c>
      <c r="CS17">
        <v>26.3324</v>
      </c>
      <c r="CT17">
        <v>27.094799999999999</v>
      </c>
      <c r="CU17">
        <v>999.9</v>
      </c>
      <c r="CV17">
        <v>0</v>
      </c>
      <c r="CW17">
        <v>0</v>
      </c>
      <c r="CX17">
        <v>9986.25</v>
      </c>
      <c r="CY17">
        <v>0</v>
      </c>
      <c r="CZ17">
        <v>2042.27</v>
      </c>
      <c r="DA17">
        <v>-36.9544</v>
      </c>
      <c r="DB17">
        <v>370.041</v>
      </c>
      <c r="DC17">
        <v>405.64499999999998</v>
      </c>
      <c r="DD17">
        <v>4.9884899999999996</v>
      </c>
      <c r="DE17">
        <v>328.40300000000002</v>
      </c>
      <c r="DF17">
        <v>399.995</v>
      </c>
      <c r="DG17">
        <v>18.8599</v>
      </c>
      <c r="DH17">
        <v>13.929399999999999</v>
      </c>
      <c r="DI17">
        <v>1.88791</v>
      </c>
      <c r="DJ17">
        <v>1.39008</v>
      </c>
      <c r="DK17">
        <v>16.534300000000002</v>
      </c>
      <c r="DL17">
        <v>11.809900000000001</v>
      </c>
      <c r="DM17">
        <v>1999.84</v>
      </c>
      <c r="DN17">
        <v>0.89999700000000005</v>
      </c>
      <c r="DO17">
        <v>0.10000299999999999</v>
      </c>
      <c r="DP17">
        <v>0</v>
      </c>
      <c r="DQ17">
        <v>793.875</v>
      </c>
      <c r="DR17">
        <v>5.00014</v>
      </c>
      <c r="DS17">
        <v>20360.5</v>
      </c>
      <c r="DT17">
        <v>16921.400000000001</v>
      </c>
      <c r="DU17">
        <v>47.625</v>
      </c>
      <c r="DV17">
        <v>49.061999999999998</v>
      </c>
      <c r="DW17">
        <v>48.061999999999998</v>
      </c>
      <c r="DX17">
        <v>48.686999999999998</v>
      </c>
      <c r="DY17">
        <v>49.311999999999998</v>
      </c>
      <c r="DZ17">
        <v>1795.35</v>
      </c>
      <c r="EA17">
        <v>199.49</v>
      </c>
      <c r="EB17">
        <v>0</v>
      </c>
      <c r="EC17">
        <v>1566755026.3</v>
      </c>
      <c r="ED17">
        <v>794.51788461538501</v>
      </c>
      <c r="EE17">
        <v>-3.4940512681387399</v>
      </c>
      <c r="EF17">
        <v>417.114534712899</v>
      </c>
      <c r="EG17">
        <v>20256.5461538462</v>
      </c>
      <c r="EH17">
        <v>15</v>
      </c>
      <c r="EI17">
        <v>1566755087.0999999</v>
      </c>
      <c r="EJ17" t="s">
        <v>351</v>
      </c>
      <c r="EK17">
        <v>52</v>
      </c>
      <c r="EL17">
        <v>23.86</v>
      </c>
      <c r="EM17">
        <v>0.03</v>
      </c>
      <c r="EN17">
        <v>400</v>
      </c>
      <c r="EO17">
        <v>14</v>
      </c>
      <c r="EP17">
        <v>0.04</v>
      </c>
      <c r="EQ17">
        <v>0.02</v>
      </c>
      <c r="ER17">
        <v>29.180190349238</v>
      </c>
      <c r="ES17">
        <v>0.18694825943914101</v>
      </c>
      <c r="ET17">
        <v>3.7751146813184901E-2</v>
      </c>
      <c r="EU17">
        <v>1</v>
      </c>
      <c r="EV17">
        <v>0.25771126743538503</v>
      </c>
      <c r="EW17">
        <v>-2.0890068592890401E-3</v>
      </c>
      <c r="EX17">
        <v>1.0966775492500501E-3</v>
      </c>
      <c r="EY17">
        <v>1</v>
      </c>
      <c r="EZ17">
        <v>2</v>
      </c>
      <c r="FA17">
        <v>2</v>
      </c>
      <c r="FB17" t="s">
        <v>352</v>
      </c>
      <c r="FC17">
        <v>2.9133200000000001</v>
      </c>
      <c r="FD17">
        <v>2.7244000000000002</v>
      </c>
      <c r="FE17">
        <v>7.9036400000000007E-2</v>
      </c>
      <c r="FF17">
        <v>9.1398300000000002E-2</v>
      </c>
      <c r="FG17">
        <v>9.6041600000000005E-2</v>
      </c>
      <c r="FH17">
        <v>7.6021000000000005E-2</v>
      </c>
      <c r="FI17">
        <v>24184.5</v>
      </c>
      <c r="FJ17">
        <v>21956.3</v>
      </c>
      <c r="FK17">
        <v>24250</v>
      </c>
      <c r="FL17">
        <v>22830.1</v>
      </c>
      <c r="FM17">
        <v>30807.9</v>
      </c>
      <c r="FN17">
        <v>29479.7</v>
      </c>
      <c r="FO17">
        <v>35118.5</v>
      </c>
      <c r="FP17">
        <v>32938</v>
      </c>
      <c r="FQ17">
        <v>1.98787</v>
      </c>
      <c r="FR17">
        <v>1.8337000000000001</v>
      </c>
      <c r="FS17">
        <v>4.6469299999999998E-2</v>
      </c>
      <c r="FT17">
        <v>0</v>
      </c>
      <c r="FU17">
        <v>26.334599999999998</v>
      </c>
      <c r="FV17">
        <v>999.9</v>
      </c>
      <c r="FW17">
        <v>47.734999999999999</v>
      </c>
      <c r="FX17">
        <v>32.347000000000001</v>
      </c>
      <c r="FY17">
        <v>23.294699999999999</v>
      </c>
      <c r="FZ17">
        <v>61.4773</v>
      </c>
      <c r="GA17">
        <v>26.418299999999999</v>
      </c>
      <c r="GB17">
        <v>1</v>
      </c>
      <c r="GC17">
        <v>0.29022900000000001</v>
      </c>
      <c r="GD17">
        <v>5.1532499999999999</v>
      </c>
      <c r="GE17">
        <v>20.115100000000002</v>
      </c>
      <c r="GF17">
        <v>5.2491899999999996</v>
      </c>
      <c r="GG17">
        <v>12.0519</v>
      </c>
      <c r="GH17">
        <v>4.9811500000000004</v>
      </c>
      <c r="GI17">
        <v>3.3005499999999999</v>
      </c>
      <c r="GJ17">
        <v>423.9</v>
      </c>
      <c r="GK17">
        <v>9999</v>
      </c>
      <c r="GL17">
        <v>9999</v>
      </c>
      <c r="GM17">
        <v>9999</v>
      </c>
      <c r="GN17">
        <v>1.8792599999999999</v>
      </c>
      <c r="GO17">
        <v>1.87714</v>
      </c>
      <c r="GP17">
        <v>1.87473</v>
      </c>
      <c r="GQ17">
        <v>1.8750800000000001</v>
      </c>
      <c r="GR17">
        <v>1.8754500000000001</v>
      </c>
      <c r="GS17">
        <v>1.8742000000000001</v>
      </c>
      <c r="GT17">
        <v>1.8711500000000001</v>
      </c>
      <c r="GU17">
        <v>1.8755999999999999</v>
      </c>
      <c r="GV17" t="s">
        <v>353</v>
      </c>
      <c r="GW17" t="s">
        <v>19</v>
      </c>
      <c r="GX17" t="s">
        <v>19</v>
      </c>
      <c r="GY17" t="s">
        <v>19</v>
      </c>
      <c r="GZ17" t="s">
        <v>354</v>
      </c>
      <c r="HA17" t="s">
        <v>355</v>
      </c>
      <c r="HB17" t="s">
        <v>356</v>
      </c>
      <c r="HC17" t="s">
        <v>356</v>
      </c>
      <c r="HD17" t="s">
        <v>356</v>
      </c>
      <c r="HE17" t="s">
        <v>356</v>
      </c>
      <c r="HF17">
        <v>0</v>
      </c>
      <c r="HG17">
        <v>100</v>
      </c>
      <c r="HH17">
        <v>100</v>
      </c>
      <c r="HI17">
        <v>23.86</v>
      </c>
      <c r="HJ17">
        <v>0.03</v>
      </c>
      <c r="HK17">
        <v>2</v>
      </c>
      <c r="HL17">
        <v>508.46899999999999</v>
      </c>
      <c r="HM17">
        <v>473.70699999999999</v>
      </c>
      <c r="HN17">
        <v>20.053999999999998</v>
      </c>
      <c r="HO17">
        <v>30.746600000000001</v>
      </c>
      <c r="HP17">
        <v>30.001799999999999</v>
      </c>
      <c r="HQ17">
        <v>30.657</v>
      </c>
      <c r="HR17">
        <v>30.645299999999999</v>
      </c>
      <c r="HS17">
        <v>19.966999999999999</v>
      </c>
      <c r="HT17">
        <v>45.348199999999999</v>
      </c>
      <c r="HU17">
        <v>0</v>
      </c>
      <c r="HV17">
        <v>19.9251</v>
      </c>
      <c r="HW17">
        <v>400</v>
      </c>
      <c r="HX17">
        <v>13.929</v>
      </c>
      <c r="HY17">
        <v>100.81100000000001</v>
      </c>
      <c r="HZ17">
        <v>101.24299999999999</v>
      </c>
    </row>
    <row r="18" spans="1:234" x14ac:dyDescent="0.25">
      <c r="A18">
        <v>2</v>
      </c>
      <c r="B18">
        <v>1566755208.0999999</v>
      </c>
      <c r="C18">
        <v>149</v>
      </c>
      <c r="D18" t="s">
        <v>357</v>
      </c>
      <c r="E18" t="s">
        <v>358</v>
      </c>
      <c r="F18" t="s">
        <v>346</v>
      </c>
      <c r="G18" t="s">
        <v>347</v>
      </c>
      <c r="H18" t="s">
        <v>348</v>
      </c>
      <c r="I18">
        <v>1566755208.0999999</v>
      </c>
      <c r="J18">
        <f t="shared" si="0"/>
        <v>4.4803720056411879E-3</v>
      </c>
      <c r="K18">
        <f t="shared" si="1"/>
        <v>31.920985509491469</v>
      </c>
      <c r="L18">
        <f t="shared" si="2"/>
        <v>260.32</v>
      </c>
      <c r="M18">
        <f t="shared" si="3"/>
        <v>62.205350503068686</v>
      </c>
      <c r="N18">
        <f t="shared" si="4"/>
        <v>6.2145528239543388</v>
      </c>
      <c r="O18">
        <f t="shared" si="5"/>
        <v>26.00696528592</v>
      </c>
      <c r="P18">
        <f t="shared" si="6"/>
        <v>0.27908154119741374</v>
      </c>
      <c r="Q18">
        <f t="shared" si="7"/>
        <v>2.2553846119811136</v>
      </c>
      <c r="R18">
        <f t="shared" si="8"/>
        <v>0.26121785777008977</v>
      </c>
      <c r="S18">
        <f t="shared" si="9"/>
        <v>0.1647707646463008</v>
      </c>
      <c r="T18">
        <f t="shared" si="10"/>
        <v>330.39791547838087</v>
      </c>
      <c r="U18">
        <f t="shared" si="11"/>
        <v>27.181804145635066</v>
      </c>
      <c r="V18">
        <f t="shared" si="12"/>
        <v>26.899100000000001</v>
      </c>
      <c r="W18">
        <f t="shared" si="13"/>
        <v>3.5580039918898736</v>
      </c>
      <c r="X18">
        <f t="shared" si="14"/>
        <v>55.440683703168844</v>
      </c>
      <c r="Y18">
        <f t="shared" si="15"/>
        <v>1.8911995015961998</v>
      </c>
      <c r="Z18">
        <f t="shared" si="16"/>
        <v>3.4112124441353231</v>
      </c>
      <c r="AA18">
        <f t="shared" si="17"/>
        <v>1.6668044902936738</v>
      </c>
      <c r="AB18">
        <f t="shared" si="18"/>
        <v>-197.58440544877638</v>
      </c>
      <c r="AC18">
        <f t="shared" si="19"/>
        <v>-86.926331839284856</v>
      </c>
      <c r="AD18">
        <f t="shared" si="20"/>
        <v>-8.279692730582882</v>
      </c>
      <c r="AE18">
        <f t="shared" si="21"/>
        <v>37.607485459736736</v>
      </c>
      <c r="AF18">
        <v>-4.13288660222563E-2</v>
      </c>
      <c r="AG18">
        <v>4.6395272717499998E-2</v>
      </c>
      <c r="AH18">
        <v>3.4648521524773401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52847.524866582025</v>
      </c>
      <c r="AN18" t="s">
        <v>349</v>
      </c>
      <c r="AO18">
        <v>0</v>
      </c>
      <c r="AP18">
        <v>0</v>
      </c>
      <c r="AQ18">
        <f t="shared" si="25"/>
        <v>0</v>
      </c>
      <c r="AR18" t="e">
        <f t="shared" si="26"/>
        <v>#DIV/0!</v>
      </c>
      <c r="AS18">
        <v>0</v>
      </c>
      <c r="AT18" t="s">
        <v>349</v>
      </c>
      <c r="AU18">
        <v>0</v>
      </c>
      <c r="AV18">
        <v>0</v>
      </c>
      <c r="AW18" t="e">
        <f t="shared" si="27"/>
        <v>#DIV/0!</v>
      </c>
      <c r="AX18">
        <v>0.5</v>
      </c>
      <c r="AY18">
        <f t="shared" si="28"/>
        <v>1685.8331995810543</v>
      </c>
      <c r="AZ18">
        <f t="shared" si="29"/>
        <v>31.920985509491469</v>
      </c>
      <c r="BA18" t="e">
        <f t="shared" si="30"/>
        <v>#DIV/0!</v>
      </c>
      <c r="BB18" t="e">
        <f t="shared" si="31"/>
        <v>#DIV/0!</v>
      </c>
      <c r="BC18">
        <f t="shared" si="32"/>
        <v>1.8934842140624672E-2</v>
      </c>
      <c r="BD18" t="e">
        <f t="shared" si="33"/>
        <v>#DIV/0!</v>
      </c>
      <c r="BE18" t="s">
        <v>349</v>
      </c>
      <c r="BF18">
        <v>0</v>
      </c>
      <c r="BG18">
        <f t="shared" si="34"/>
        <v>0</v>
      </c>
      <c r="BH18" t="e">
        <f t="shared" si="35"/>
        <v>#DIV/0!</v>
      </c>
      <c r="BI18" t="e">
        <f t="shared" si="36"/>
        <v>#DIV/0!</v>
      </c>
      <c r="BJ18" t="e">
        <f t="shared" si="37"/>
        <v>#DIV/0!</v>
      </c>
      <c r="BK18" t="e">
        <f t="shared" si="38"/>
        <v>#DIV/0!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39"/>
        <v>1999.82</v>
      </c>
      <c r="CE18">
        <f t="shared" si="40"/>
        <v>1685.8331995810543</v>
      </c>
      <c r="CF18">
        <f t="shared" si="41"/>
        <v>0.84299246911274728</v>
      </c>
      <c r="CG18">
        <f t="shared" si="42"/>
        <v>0.19598493822549462</v>
      </c>
      <c r="CH18">
        <v>6</v>
      </c>
      <c r="CI18">
        <v>0.5</v>
      </c>
      <c r="CJ18" t="s">
        <v>350</v>
      </c>
      <c r="CK18">
        <v>1566755208.0999999</v>
      </c>
      <c r="CL18">
        <v>260.32</v>
      </c>
      <c r="CM18">
        <v>300.02199999999999</v>
      </c>
      <c r="CN18">
        <v>18.930199999999999</v>
      </c>
      <c r="CO18">
        <v>13.655900000000001</v>
      </c>
      <c r="CP18">
        <v>500.03500000000003</v>
      </c>
      <c r="CQ18">
        <v>99.803799999999995</v>
      </c>
      <c r="CR18">
        <v>0.10003099999999999</v>
      </c>
      <c r="CS18">
        <v>26.184200000000001</v>
      </c>
      <c r="CT18">
        <v>26.899100000000001</v>
      </c>
      <c r="CU18">
        <v>999.9</v>
      </c>
      <c r="CV18">
        <v>0</v>
      </c>
      <c r="CW18">
        <v>0</v>
      </c>
      <c r="CX18">
        <v>9986.25</v>
      </c>
      <c r="CY18">
        <v>0</v>
      </c>
      <c r="CZ18">
        <v>2065.2399999999998</v>
      </c>
      <c r="DA18">
        <v>-39.701900000000002</v>
      </c>
      <c r="DB18">
        <v>265.34300000000002</v>
      </c>
      <c r="DC18">
        <v>304.17599999999999</v>
      </c>
      <c r="DD18">
        <v>5.2743000000000002</v>
      </c>
      <c r="DE18">
        <v>238.69300000000001</v>
      </c>
      <c r="DF18">
        <v>300.02199999999999</v>
      </c>
      <c r="DG18">
        <v>18.8992</v>
      </c>
      <c r="DH18">
        <v>13.655900000000001</v>
      </c>
      <c r="DI18">
        <v>1.8893</v>
      </c>
      <c r="DJ18">
        <v>1.3629100000000001</v>
      </c>
      <c r="DK18">
        <v>16.5459</v>
      </c>
      <c r="DL18">
        <v>11.511100000000001</v>
      </c>
      <c r="DM18">
        <v>1999.82</v>
      </c>
      <c r="DN18">
        <v>0.9</v>
      </c>
      <c r="DO18">
        <v>0.1</v>
      </c>
      <c r="DP18">
        <v>0</v>
      </c>
      <c r="DQ18">
        <v>775.22500000000002</v>
      </c>
      <c r="DR18">
        <v>5.00014</v>
      </c>
      <c r="DS18">
        <v>20007</v>
      </c>
      <c r="DT18">
        <v>16921.3</v>
      </c>
      <c r="DU18">
        <v>47.25</v>
      </c>
      <c r="DV18">
        <v>48.561999999999998</v>
      </c>
      <c r="DW18">
        <v>47.625</v>
      </c>
      <c r="DX18">
        <v>48.311999999999998</v>
      </c>
      <c r="DY18">
        <v>49</v>
      </c>
      <c r="DZ18">
        <v>1795.34</v>
      </c>
      <c r="EA18">
        <v>199.48</v>
      </c>
      <c r="EB18">
        <v>0</v>
      </c>
      <c r="EC18">
        <v>1566755175.0999999</v>
      </c>
      <c r="ED18">
        <v>775.33369230769199</v>
      </c>
      <c r="EE18">
        <v>0.33388034084521701</v>
      </c>
      <c r="EF18">
        <v>69.203419604886705</v>
      </c>
      <c r="EG18">
        <v>19985.5461538462</v>
      </c>
      <c r="EH18">
        <v>15</v>
      </c>
      <c r="EI18">
        <v>1566755161.5999999</v>
      </c>
      <c r="EJ18" t="s">
        <v>359</v>
      </c>
      <c r="EK18">
        <v>53</v>
      </c>
      <c r="EL18">
        <v>21.626999999999999</v>
      </c>
      <c r="EM18">
        <v>3.1E-2</v>
      </c>
      <c r="EN18">
        <v>300</v>
      </c>
      <c r="EO18">
        <v>14</v>
      </c>
      <c r="EP18">
        <v>0.04</v>
      </c>
      <c r="EQ18">
        <v>0.02</v>
      </c>
      <c r="ER18">
        <v>31.416518418189298</v>
      </c>
      <c r="ES18">
        <v>1.96453128689971</v>
      </c>
      <c r="ET18">
        <v>0.282896690063689</v>
      </c>
      <c r="EU18">
        <v>0</v>
      </c>
      <c r="EV18">
        <v>0.274282865583649</v>
      </c>
      <c r="EW18">
        <v>6.05905549186736E-3</v>
      </c>
      <c r="EX18">
        <v>1.7051644335165401E-3</v>
      </c>
      <c r="EY18">
        <v>1</v>
      </c>
      <c r="EZ18">
        <v>1</v>
      </c>
      <c r="FA18">
        <v>2</v>
      </c>
      <c r="FB18" t="s">
        <v>360</v>
      </c>
      <c r="FC18">
        <v>2.9135499999999999</v>
      </c>
      <c r="FD18">
        <v>2.72464</v>
      </c>
      <c r="FE18">
        <v>6.0709199999999998E-2</v>
      </c>
      <c r="FF18">
        <v>7.2813799999999998E-2</v>
      </c>
      <c r="FG18">
        <v>9.6211400000000002E-2</v>
      </c>
      <c r="FH18">
        <v>7.4935299999999996E-2</v>
      </c>
      <c r="FI18">
        <v>24675.4</v>
      </c>
      <c r="FJ18">
        <v>22414.2</v>
      </c>
      <c r="FK18">
        <v>24259.200000000001</v>
      </c>
      <c r="FL18">
        <v>22838.6</v>
      </c>
      <c r="FM18">
        <v>30813.9</v>
      </c>
      <c r="FN18">
        <v>29524.9</v>
      </c>
      <c r="FO18">
        <v>35132.300000000003</v>
      </c>
      <c r="FP18">
        <v>32949.9</v>
      </c>
      <c r="FQ18">
        <v>1.9896199999999999</v>
      </c>
      <c r="FR18">
        <v>1.83473</v>
      </c>
      <c r="FS18">
        <v>5.85467E-2</v>
      </c>
      <c r="FT18">
        <v>0</v>
      </c>
      <c r="FU18">
        <v>25.9407</v>
      </c>
      <c r="FV18">
        <v>999.9</v>
      </c>
      <c r="FW18">
        <v>47.686</v>
      </c>
      <c r="FX18">
        <v>32.417999999999999</v>
      </c>
      <c r="FY18">
        <v>23.362100000000002</v>
      </c>
      <c r="FZ18">
        <v>60.737299999999998</v>
      </c>
      <c r="GA18">
        <v>26.510400000000001</v>
      </c>
      <c r="GB18">
        <v>1</v>
      </c>
      <c r="GC18">
        <v>0.26941300000000001</v>
      </c>
      <c r="GD18">
        <v>3.4057400000000002</v>
      </c>
      <c r="GE18">
        <v>20.159400000000002</v>
      </c>
      <c r="GF18">
        <v>5.2532300000000003</v>
      </c>
      <c r="GG18">
        <v>12.0519</v>
      </c>
      <c r="GH18">
        <v>4.9813499999999999</v>
      </c>
      <c r="GI18">
        <v>3.3001999999999998</v>
      </c>
      <c r="GJ18">
        <v>423.9</v>
      </c>
      <c r="GK18">
        <v>9999</v>
      </c>
      <c r="GL18">
        <v>9999</v>
      </c>
      <c r="GM18">
        <v>9999</v>
      </c>
      <c r="GN18">
        <v>1.87927</v>
      </c>
      <c r="GO18">
        <v>1.87714</v>
      </c>
      <c r="GP18">
        <v>1.8747199999999999</v>
      </c>
      <c r="GQ18">
        <v>1.87514</v>
      </c>
      <c r="GR18">
        <v>1.8754599999999999</v>
      </c>
      <c r="GS18">
        <v>1.8742399999999999</v>
      </c>
      <c r="GT18">
        <v>1.8711899999999999</v>
      </c>
      <c r="GU18">
        <v>1.8755999999999999</v>
      </c>
      <c r="GV18" t="s">
        <v>353</v>
      </c>
      <c r="GW18" t="s">
        <v>19</v>
      </c>
      <c r="GX18" t="s">
        <v>19</v>
      </c>
      <c r="GY18" t="s">
        <v>19</v>
      </c>
      <c r="GZ18" t="s">
        <v>354</v>
      </c>
      <c r="HA18" t="s">
        <v>355</v>
      </c>
      <c r="HB18" t="s">
        <v>356</v>
      </c>
      <c r="HC18" t="s">
        <v>356</v>
      </c>
      <c r="HD18" t="s">
        <v>356</v>
      </c>
      <c r="HE18" t="s">
        <v>356</v>
      </c>
      <c r="HF18">
        <v>0</v>
      </c>
      <c r="HG18">
        <v>100</v>
      </c>
      <c r="HH18">
        <v>100</v>
      </c>
      <c r="HI18">
        <v>21.626999999999999</v>
      </c>
      <c r="HJ18">
        <v>3.1E-2</v>
      </c>
      <c r="HK18">
        <v>2</v>
      </c>
      <c r="HL18">
        <v>508.99700000000001</v>
      </c>
      <c r="HM18">
        <v>473.78199999999998</v>
      </c>
      <c r="HN18">
        <v>20.5321</v>
      </c>
      <c r="HO18">
        <v>30.6114</v>
      </c>
      <c r="HP18">
        <v>29.998999999999999</v>
      </c>
      <c r="HQ18">
        <v>30.583100000000002</v>
      </c>
      <c r="HR18">
        <v>30.567499999999999</v>
      </c>
      <c r="HS18">
        <v>15.8454</v>
      </c>
      <c r="HT18">
        <v>46.668300000000002</v>
      </c>
      <c r="HU18">
        <v>0</v>
      </c>
      <c r="HV18">
        <v>20.612500000000001</v>
      </c>
      <c r="HW18">
        <v>300</v>
      </c>
      <c r="HX18">
        <v>13.5684</v>
      </c>
      <c r="HY18">
        <v>100.85</v>
      </c>
      <c r="HZ18">
        <v>101.28</v>
      </c>
    </row>
    <row r="19" spans="1:234" x14ac:dyDescent="0.25">
      <c r="A19">
        <v>3</v>
      </c>
      <c r="B19">
        <v>1566755328.5999999</v>
      </c>
      <c r="C19">
        <v>269.5</v>
      </c>
      <c r="D19" t="s">
        <v>361</v>
      </c>
      <c r="E19" t="s">
        <v>362</v>
      </c>
      <c r="F19" t="s">
        <v>346</v>
      </c>
      <c r="G19" t="s">
        <v>347</v>
      </c>
      <c r="H19" t="s">
        <v>348</v>
      </c>
      <c r="I19">
        <v>1566755328.5999999</v>
      </c>
      <c r="J19">
        <f t="shared" si="0"/>
        <v>5.5413104477544982E-3</v>
      </c>
      <c r="K19">
        <f t="shared" si="1"/>
        <v>25.730549356571263</v>
      </c>
      <c r="L19">
        <f t="shared" si="2"/>
        <v>167.99100000000001</v>
      </c>
      <c r="M19">
        <f t="shared" si="3"/>
        <v>43.875538286673262</v>
      </c>
      <c r="N19">
        <f t="shared" si="4"/>
        <v>4.3832891965467233</v>
      </c>
      <c r="O19">
        <f t="shared" si="5"/>
        <v>16.7827715435856</v>
      </c>
      <c r="P19">
        <f t="shared" si="6"/>
        <v>0.36516742036168359</v>
      </c>
      <c r="Q19">
        <f t="shared" si="7"/>
        <v>2.2620742509145009</v>
      </c>
      <c r="R19">
        <f t="shared" si="8"/>
        <v>0.33529801753226107</v>
      </c>
      <c r="S19">
        <f t="shared" si="9"/>
        <v>0.2120409345003807</v>
      </c>
      <c r="T19">
        <f t="shared" si="10"/>
        <v>330.44748387834653</v>
      </c>
      <c r="U19">
        <f t="shared" si="11"/>
        <v>26.955124379107577</v>
      </c>
      <c r="V19">
        <f t="shared" si="12"/>
        <v>26.811399999999999</v>
      </c>
      <c r="W19">
        <f t="shared" si="13"/>
        <v>3.539704693589611</v>
      </c>
      <c r="X19">
        <f t="shared" si="14"/>
        <v>56.271110681926437</v>
      </c>
      <c r="Y19">
        <f t="shared" si="15"/>
        <v>1.9338884625323201</v>
      </c>
      <c r="Z19">
        <f t="shared" si="16"/>
        <v>3.4367341235961426</v>
      </c>
      <c r="AA19">
        <f t="shared" si="17"/>
        <v>1.605816231057291</v>
      </c>
      <c r="AB19">
        <f t="shared" si="18"/>
        <v>-244.37179074597339</v>
      </c>
      <c r="AC19">
        <f t="shared" si="19"/>
        <v>-61.09842645466631</v>
      </c>
      <c r="AD19">
        <f t="shared" si="20"/>
        <v>-5.8035009632380383</v>
      </c>
      <c r="AE19">
        <f t="shared" si="21"/>
        <v>19.1737657144688</v>
      </c>
      <c r="AF19">
        <v>-4.1509596040134197E-2</v>
      </c>
      <c r="AG19">
        <v>4.65981579953871E-2</v>
      </c>
      <c r="AH19">
        <v>3.4768307603870099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53046.72173138737</v>
      </c>
      <c r="AN19" t="s">
        <v>349</v>
      </c>
      <c r="AO19">
        <v>0</v>
      </c>
      <c r="AP19">
        <v>0</v>
      </c>
      <c r="AQ19">
        <f t="shared" si="25"/>
        <v>0</v>
      </c>
      <c r="AR19" t="e">
        <f t="shared" si="26"/>
        <v>#DIV/0!</v>
      </c>
      <c r="AS19">
        <v>0</v>
      </c>
      <c r="AT19" t="s">
        <v>349</v>
      </c>
      <c r="AU19">
        <v>0</v>
      </c>
      <c r="AV19">
        <v>0</v>
      </c>
      <c r="AW19" t="e">
        <f t="shared" si="27"/>
        <v>#DIV/0!</v>
      </c>
      <c r="AX19">
        <v>0.5</v>
      </c>
      <c r="AY19">
        <f t="shared" si="28"/>
        <v>1686.086099581054</v>
      </c>
      <c r="AZ19">
        <f t="shared" si="29"/>
        <v>25.730549356571263</v>
      </c>
      <c r="BA19" t="e">
        <f t="shared" si="30"/>
        <v>#DIV/0!</v>
      </c>
      <c r="BB19" t="e">
        <f t="shared" si="31"/>
        <v>#DIV/0!</v>
      </c>
      <c r="BC19">
        <f t="shared" si="32"/>
        <v>1.5260519236214923E-2</v>
      </c>
      <c r="BD19" t="e">
        <f t="shared" si="33"/>
        <v>#DIV/0!</v>
      </c>
      <c r="BE19" t="s">
        <v>349</v>
      </c>
      <c r="BF19">
        <v>0</v>
      </c>
      <c r="BG19">
        <f t="shared" si="34"/>
        <v>0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 t="e">
        <f t="shared" si="38"/>
        <v>#DIV/0!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39"/>
        <v>2000.12</v>
      </c>
      <c r="CE19">
        <f t="shared" si="40"/>
        <v>1686.086099581054</v>
      </c>
      <c r="CF19">
        <f t="shared" si="41"/>
        <v>0.8429924702423125</v>
      </c>
      <c r="CG19">
        <f t="shared" si="42"/>
        <v>0.19598494048462511</v>
      </c>
      <c r="CH19">
        <v>6</v>
      </c>
      <c r="CI19">
        <v>0.5</v>
      </c>
      <c r="CJ19" t="s">
        <v>350</v>
      </c>
      <c r="CK19">
        <v>1566755328.5999999</v>
      </c>
      <c r="CL19">
        <v>167.99100000000001</v>
      </c>
      <c r="CM19">
        <v>199.983</v>
      </c>
      <c r="CN19">
        <v>19.357700000000001</v>
      </c>
      <c r="CO19">
        <v>12.837199999999999</v>
      </c>
      <c r="CP19">
        <v>500.02699999999999</v>
      </c>
      <c r="CQ19">
        <v>99.802999999999997</v>
      </c>
      <c r="CR19">
        <v>9.9801600000000004E-2</v>
      </c>
      <c r="CS19">
        <v>26.310400000000001</v>
      </c>
      <c r="CT19">
        <v>26.811399999999999</v>
      </c>
      <c r="CU19">
        <v>999.9</v>
      </c>
      <c r="CV19">
        <v>0</v>
      </c>
      <c r="CW19">
        <v>0</v>
      </c>
      <c r="CX19">
        <v>10030</v>
      </c>
      <c r="CY19">
        <v>0</v>
      </c>
      <c r="CZ19">
        <v>1115.48</v>
      </c>
      <c r="DA19">
        <v>-31.991900000000001</v>
      </c>
      <c r="DB19">
        <v>171.30699999999999</v>
      </c>
      <c r="DC19">
        <v>202.584</v>
      </c>
      <c r="DD19">
        <v>6.5205000000000002</v>
      </c>
      <c r="DE19">
        <v>148.71100000000001</v>
      </c>
      <c r="DF19">
        <v>199.983</v>
      </c>
      <c r="DG19">
        <v>19.3367</v>
      </c>
      <c r="DH19">
        <v>12.837199999999999</v>
      </c>
      <c r="DI19">
        <v>1.9319599999999999</v>
      </c>
      <c r="DJ19">
        <v>1.2811900000000001</v>
      </c>
      <c r="DK19">
        <v>16.897400000000001</v>
      </c>
      <c r="DL19">
        <v>10.58</v>
      </c>
      <c r="DM19">
        <v>2000.12</v>
      </c>
      <c r="DN19">
        <v>0.9</v>
      </c>
      <c r="DO19">
        <v>0.1</v>
      </c>
      <c r="DP19">
        <v>0</v>
      </c>
      <c r="DQ19">
        <v>775.01099999999997</v>
      </c>
      <c r="DR19">
        <v>5.00014</v>
      </c>
      <c r="DS19">
        <v>18282.900000000001</v>
      </c>
      <c r="DT19">
        <v>16923.8</v>
      </c>
      <c r="DU19">
        <v>47</v>
      </c>
      <c r="DV19">
        <v>48.061999999999998</v>
      </c>
      <c r="DW19">
        <v>47.375</v>
      </c>
      <c r="DX19">
        <v>47.811999999999998</v>
      </c>
      <c r="DY19">
        <v>48.686999999999998</v>
      </c>
      <c r="DZ19">
        <v>1795.61</v>
      </c>
      <c r="EA19">
        <v>199.51</v>
      </c>
      <c r="EB19">
        <v>0</v>
      </c>
      <c r="EC19">
        <v>1566755295.7</v>
      </c>
      <c r="ED19">
        <v>774.63776923076898</v>
      </c>
      <c r="EE19">
        <v>4.5996581156601</v>
      </c>
      <c r="EF19">
        <v>4553.6888927808996</v>
      </c>
      <c r="EG19">
        <v>17492.107692307702</v>
      </c>
      <c r="EH19">
        <v>15</v>
      </c>
      <c r="EI19">
        <v>1566755299.0999999</v>
      </c>
      <c r="EJ19" t="s">
        <v>363</v>
      </c>
      <c r="EK19">
        <v>54</v>
      </c>
      <c r="EL19">
        <v>19.28</v>
      </c>
      <c r="EM19">
        <v>2.1000000000000001E-2</v>
      </c>
      <c r="EN19">
        <v>200</v>
      </c>
      <c r="EO19">
        <v>13</v>
      </c>
      <c r="EP19">
        <v>7.0000000000000007E-2</v>
      </c>
      <c r="EQ19">
        <v>0.02</v>
      </c>
      <c r="ER19">
        <v>21.419234591721199</v>
      </c>
      <c r="ES19">
        <v>41.593536876715298</v>
      </c>
      <c r="ET19">
        <v>8.4335825757700995</v>
      </c>
      <c r="EU19">
        <v>0</v>
      </c>
      <c r="EV19">
        <v>0.28498684559771098</v>
      </c>
      <c r="EW19">
        <v>0.69003110064983597</v>
      </c>
      <c r="EX19">
        <v>0.120429586328946</v>
      </c>
      <c r="EY19">
        <v>0</v>
      </c>
      <c r="EZ19">
        <v>0</v>
      </c>
      <c r="FA19">
        <v>2</v>
      </c>
      <c r="FB19" t="s">
        <v>364</v>
      </c>
      <c r="FC19">
        <v>2.9136700000000002</v>
      </c>
      <c r="FD19">
        <v>2.72478</v>
      </c>
      <c r="FE19">
        <v>3.9896500000000001E-2</v>
      </c>
      <c r="FF19">
        <v>5.1612900000000003E-2</v>
      </c>
      <c r="FG19">
        <v>9.7841399999999995E-2</v>
      </c>
      <c r="FH19">
        <v>7.1595099999999995E-2</v>
      </c>
      <c r="FI19">
        <v>25231.4</v>
      </c>
      <c r="FJ19">
        <v>22934.7</v>
      </c>
      <c r="FK19">
        <v>24267.7</v>
      </c>
      <c r="FL19">
        <v>22845.9</v>
      </c>
      <c r="FM19">
        <v>30768.6</v>
      </c>
      <c r="FN19">
        <v>29640.3</v>
      </c>
      <c r="FO19">
        <v>35144.699999999997</v>
      </c>
      <c r="FP19">
        <v>32959.800000000003</v>
      </c>
      <c r="FQ19">
        <v>1.9923999999999999</v>
      </c>
      <c r="FR19">
        <v>1.83585</v>
      </c>
      <c r="FS19">
        <v>5.7809100000000002E-2</v>
      </c>
      <c r="FT19">
        <v>0</v>
      </c>
      <c r="FU19">
        <v>25.864999999999998</v>
      </c>
      <c r="FV19">
        <v>999.9</v>
      </c>
      <c r="FW19">
        <v>47.54</v>
      </c>
      <c r="FX19">
        <v>32.457999999999998</v>
      </c>
      <c r="FY19">
        <v>23.342099999999999</v>
      </c>
      <c r="FZ19">
        <v>60.467399999999998</v>
      </c>
      <c r="GA19">
        <v>26.5745</v>
      </c>
      <c r="GB19">
        <v>1</v>
      </c>
      <c r="GC19">
        <v>0.25245699999999999</v>
      </c>
      <c r="GD19">
        <v>3.2056800000000001</v>
      </c>
      <c r="GE19">
        <v>20.163399999999999</v>
      </c>
      <c r="GF19">
        <v>5.2524800000000003</v>
      </c>
      <c r="GG19">
        <v>12.0519</v>
      </c>
      <c r="GH19">
        <v>4.9814499999999997</v>
      </c>
      <c r="GI19">
        <v>3.3001299999999998</v>
      </c>
      <c r="GJ19">
        <v>424</v>
      </c>
      <c r="GK19">
        <v>9999</v>
      </c>
      <c r="GL19">
        <v>9999</v>
      </c>
      <c r="GM19">
        <v>9999</v>
      </c>
      <c r="GN19">
        <v>1.87927</v>
      </c>
      <c r="GO19">
        <v>1.87714</v>
      </c>
      <c r="GP19">
        <v>1.87477</v>
      </c>
      <c r="GQ19">
        <v>1.8751199999999999</v>
      </c>
      <c r="GR19">
        <v>1.8754599999999999</v>
      </c>
      <c r="GS19">
        <v>1.8742399999999999</v>
      </c>
      <c r="GT19">
        <v>1.8711800000000001</v>
      </c>
      <c r="GU19">
        <v>1.87561</v>
      </c>
      <c r="GV19" t="s">
        <v>353</v>
      </c>
      <c r="GW19" t="s">
        <v>19</v>
      </c>
      <c r="GX19" t="s">
        <v>19</v>
      </c>
      <c r="GY19" t="s">
        <v>19</v>
      </c>
      <c r="GZ19" t="s">
        <v>354</v>
      </c>
      <c r="HA19" t="s">
        <v>355</v>
      </c>
      <c r="HB19" t="s">
        <v>356</v>
      </c>
      <c r="HC19" t="s">
        <v>356</v>
      </c>
      <c r="HD19" t="s">
        <v>356</v>
      </c>
      <c r="HE19" t="s">
        <v>356</v>
      </c>
      <c r="HF19">
        <v>0</v>
      </c>
      <c r="HG19">
        <v>100</v>
      </c>
      <c r="HH19">
        <v>100</v>
      </c>
      <c r="HI19">
        <v>19.28</v>
      </c>
      <c r="HJ19">
        <v>2.1000000000000001E-2</v>
      </c>
      <c r="HK19">
        <v>2</v>
      </c>
      <c r="HL19">
        <v>509.64</v>
      </c>
      <c r="HM19">
        <v>473.428</v>
      </c>
      <c r="HN19">
        <v>20.773499999999999</v>
      </c>
      <c r="HO19">
        <v>30.406600000000001</v>
      </c>
      <c r="HP19">
        <v>29.998699999999999</v>
      </c>
      <c r="HQ19">
        <v>30.443000000000001</v>
      </c>
      <c r="HR19">
        <v>30.428599999999999</v>
      </c>
      <c r="HS19">
        <v>11.5745</v>
      </c>
      <c r="HT19">
        <v>50.436700000000002</v>
      </c>
      <c r="HU19">
        <v>0</v>
      </c>
      <c r="HV19">
        <v>20.900099999999998</v>
      </c>
      <c r="HW19">
        <v>200</v>
      </c>
      <c r="HX19">
        <v>12.714499999999999</v>
      </c>
      <c r="HY19">
        <v>100.88500000000001</v>
      </c>
      <c r="HZ19">
        <v>101.312</v>
      </c>
    </row>
    <row r="20" spans="1:234" x14ac:dyDescent="0.25">
      <c r="A20">
        <v>4</v>
      </c>
      <c r="B20">
        <v>1566755449.0999999</v>
      </c>
      <c r="C20">
        <v>390</v>
      </c>
      <c r="D20" t="s">
        <v>365</v>
      </c>
      <c r="E20" t="s">
        <v>366</v>
      </c>
      <c r="F20" t="s">
        <v>346</v>
      </c>
      <c r="G20" t="s">
        <v>347</v>
      </c>
      <c r="H20" t="s">
        <v>348</v>
      </c>
      <c r="I20">
        <v>1566755449.0999999</v>
      </c>
      <c r="J20">
        <f t="shared" si="0"/>
        <v>6.7575147795978004E-3</v>
      </c>
      <c r="K20">
        <f t="shared" si="1"/>
        <v>15.589698266626625</v>
      </c>
      <c r="L20">
        <f t="shared" si="2"/>
        <v>80.620599999999996</v>
      </c>
      <c r="M20">
        <f t="shared" si="3"/>
        <v>19.117999489629607</v>
      </c>
      <c r="N20">
        <f t="shared" si="4"/>
        <v>1.9098801519548112</v>
      </c>
      <c r="O20">
        <f t="shared" si="5"/>
        <v>8.0539642164030187</v>
      </c>
      <c r="P20">
        <f t="shared" si="6"/>
        <v>0.45365796834328587</v>
      </c>
      <c r="Q20">
        <f t="shared" si="7"/>
        <v>2.2577241835840418</v>
      </c>
      <c r="R20">
        <f t="shared" si="8"/>
        <v>0.40843744942519133</v>
      </c>
      <c r="S20">
        <f t="shared" si="9"/>
        <v>0.25895963202425715</v>
      </c>
      <c r="T20">
        <f t="shared" si="10"/>
        <v>330.42566534042783</v>
      </c>
      <c r="U20">
        <f t="shared" si="11"/>
        <v>26.937672883063804</v>
      </c>
      <c r="V20">
        <f t="shared" si="12"/>
        <v>26.9148</v>
      </c>
      <c r="W20">
        <f t="shared" si="13"/>
        <v>3.5612886217444362</v>
      </c>
      <c r="X20">
        <f t="shared" si="14"/>
        <v>55.586087467108904</v>
      </c>
      <c r="Y20">
        <f t="shared" si="15"/>
        <v>1.9540957578010201</v>
      </c>
      <c r="Z20">
        <f t="shared" si="16"/>
        <v>3.5154403679828823</v>
      </c>
      <c r="AA20">
        <f t="shared" si="17"/>
        <v>1.6071928639434161</v>
      </c>
      <c r="AB20">
        <f t="shared" si="18"/>
        <v>-298.00640178026299</v>
      </c>
      <c r="AC20">
        <f t="shared" si="19"/>
        <v>-26.814569288639621</v>
      </c>
      <c r="AD20">
        <f t="shared" si="20"/>
        <v>-2.5581517332972896</v>
      </c>
      <c r="AE20">
        <f t="shared" si="21"/>
        <v>3.0465425382279356</v>
      </c>
      <c r="AF20">
        <v>-4.1392017229247902E-2</v>
      </c>
      <c r="AG20">
        <v>4.6466165479697702E-2</v>
      </c>
      <c r="AH20">
        <v>3.4690398109587801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52834.784088204346</v>
      </c>
      <c r="AN20" t="s">
        <v>349</v>
      </c>
      <c r="AO20">
        <v>0</v>
      </c>
      <c r="AP20">
        <v>0</v>
      </c>
      <c r="AQ20">
        <f t="shared" si="25"/>
        <v>0</v>
      </c>
      <c r="AR20" t="e">
        <f t="shared" si="26"/>
        <v>#DIV/0!</v>
      </c>
      <c r="AS20">
        <v>0</v>
      </c>
      <c r="AT20" t="s">
        <v>349</v>
      </c>
      <c r="AU20">
        <v>0</v>
      </c>
      <c r="AV20">
        <v>0</v>
      </c>
      <c r="AW20" t="e">
        <f t="shared" si="27"/>
        <v>#DIV/0!</v>
      </c>
      <c r="AX20">
        <v>0.5</v>
      </c>
      <c r="AY20">
        <f t="shared" si="28"/>
        <v>1685.976329504864</v>
      </c>
      <c r="AZ20">
        <f t="shared" si="29"/>
        <v>15.589698266626625</v>
      </c>
      <c r="BA20" t="e">
        <f t="shared" si="30"/>
        <v>#DIV/0!</v>
      </c>
      <c r="BB20" t="e">
        <f t="shared" si="31"/>
        <v>#DIV/0!</v>
      </c>
      <c r="BC20">
        <f t="shared" si="32"/>
        <v>9.2466886953300187E-3</v>
      </c>
      <c r="BD20" t="e">
        <f t="shared" si="33"/>
        <v>#DIV/0!</v>
      </c>
      <c r="BE20" t="s">
        <v>349</v>
      </c>
      <c r="BF20">
        <v>0</v>
      </c>
      <c r="BG20">
        <f t="shared" si="34"/>
        <v>0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 t="e">
        <f t="shared" si="38"/>
        <v>#DIV/0!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39"/>
        <v>1999.99</v>
      </c>
      <c r="CE20">
        <f t="shared" si="40"/>
        <v>1685.976329504864</v>
      </c>
      <c r="CF20">
        <f t="shared" si="41"/>
        <v>0.84299237971433061</v>
      </c>
      <c r="CG20">
        <f t="shared" si="42"/>
        <v>0.19598475942866111</v>
      </c>
      <c r="CH20">
        <v>6</v>
      </c>
      <c r="CI20">
        <v>0.5</v>
      </c>
      <c r="CJ20" t="s">
        <v>350</v>
      </c>
      <c r="CK20">
        <v>1566755449.0999999</v>
      </c>
      <c r="CL20">
        <v>80.620599999999996</v>
      </c>
      <c r="CM20">
        <v>99.985399999999998</v>
      </c>
      <c r="CN20">
        <v>19.560600000000001</v>
      </c>
      <c r="CO20">
        <v>11.6088</v>
      </c>
      <c r="CP20">
        <v>499.91199999999998</v>
      </c>
      <c r="CQ20">
        <v>99.799899999999994</v>
      </c>
      <c r="CR20">
        <v>9.9681699999999998E-2</v>
      </c>
      <c r="CS20">
        <v>26.694500000000001</v>
      </c>
      <c r="CT20">
        <v>26.9148</v>
      </c>
      <c r="CU20">
        <v>999.9</v>
      </c>
      <c r="CV20">
        <v>0</v>
      </c>
      <c r="CW20">
        <v>0</v>
      </c>
      <c r="CX20">
        <v>10001.9</v>
      </c>
      <c r="CY20">
        <v>0</v>
      </c>
      <c r="CZ20">
        <v>1931.11</v>
      </c>
      <c r="DA20">
        <v>-17.576799999999999</v>
      </c>
      <c r="DB20">
        <v>84.054500000000004</v>
      </c>
      <c r="DC20">
        <v>101.16</v>
      </c>
      <c r="DD20">
        <v>7.9728399999999997</v>
      </c>
      <c r="DE20">
        <v>63.128599999999999</v>
      </c>
      <c r="DF20">
        <v>99.985399999999998</v>
      </c>
      <c r="DG20">
        <v>19.560600000000001</v>
      </c>
      <c r="DH20">
        <v>11.6088</v>
      </c>
      <c r="DI20">
        <v>1.95424</v>
      </c>
      <c r="DJ20">
        <v>1.15855</v>
      </c>
      <c r="DK20">
        <v>17.078399999999998</v>
      </c>
      <c r="DL20">
        <v>9.0793499999999998</v>
      </c>
      <c r="DM20">
        <v>1999.99</v>
      </c>
      <c r="DN20">
        <v>0.90000199999999997</v>
      </c>
      <c r="DO20">
        <v>9.9997500000000003E-2</v>
      </c>
      <c r="DP20">
        <v>0</v>
      </c>
      <c r="DQ20">
        <v>791.51400000000001</v>
      </c>
      <c r="DR20">
        <v>5.00014</v>
      </c>
      <c r="DS20">
        <v>19838.3</v>
      </c>
      <c r="DT20">
        <v>16922.7</v>
      </c>
      <c r="DU20">
        <v>46.936999999999998</v>
      </c>
      <c r="DV20">
        <v>47.875</v>
      </c>
      <c r="DW20">
        <v>47.186999999999998</v>
      </c>
      <c r="DX20">
        <v>47.625</v>
      </c>
      <c r="DY20">
        <v>48.625</v>
      </c>
      <c r="DZ20">
        <v>1795.49</v>
      </c>
      <c r="EA20">
        <v>199.49</v>
      </c>
      <c r="EB20">
        <v>0</v>
      </c>
      <c r="EC20">
        <v>1566755416.4000001</v>
      </c>
      <c r="ED20">
        <v>791.79173076923098</v>
      </c>
      <c r="EE20">
        <v>-3.0671521099049102</v>
      </c>
      <c r="EF20">
        <v>-761.50740732208101</v>
      </c>
      <c r="EG20">
        <v>19943.95</v>
      </c>
      <c r="EH20">
        <v>15</v>
      </c>
      <c r="EI20">
        <v>1566755489.5999999</v>
      </c>
      <c r="EJ20" t="s">
        <v>367</v>
      </c>
      <c r="EK20">
        <v>55</v>
      </c>
      <c r="EL20">
        <v>17.492000000000001</v>
      </c>
      <c r="EM20">
        <v>0</v>
      </c>
      <c r="EN20">
        <v>100</v>
      </c>
      <c r="EO20">
        <v>11</v>
      </c>
      <c r="EP20">
        <v>0.04</v>
      </c>
      <c r="EQ20">
        <v>0.02</v>
      </c>
      <c r="ER20">
        <v>13.7186033850502</v>
      </c>
      <c r="ES20">
        <v>1.65325013774635</v>
      </c>
      <c r="ET20">
        <v>0.23549941438074701</v>
      </c>
      <c r="EU20">
        <v>0</v>
      </c>
      <c r="EV20">
        <v>0.43881141445175098</v>
      </c>
      <c r="EW20">
        <v>6.7822603157118397E-2</v>
      </c>
      <c r="EX20">
        <v>9.7249417581078603E-3</v>
      </c>
      <c r="EY20">
        <v>1</v>
      </c>
      <c r="EZ20">
        <v>1</v>
      </c>
      <c r="FA20">
        <v>2</v>
      </c>
      <c r="FB20" t="s">
        <v>360</v>
      </c>
      <c r="FC20">
        <v>2.9135200000000001</v>
      </c>
      <c r="FD20">
        <v>2.7244199999999998</v>
      </c>
      <c r="FE20">
        <v>1.76294E-2</v>
      </c>
      <c r="FF20">
        <v>2.7248499999999998E-2</v>
      </c>
      <c r="FG20">
        <v>9.8691399999999999E-2</v>
      </c>
      <c r="FH20">
        <v>6.6417900000000002E-2</v>
      </c>
      <c r="FI20">
        <v>25824.9</v>
      </c>
      <c r="FJ20">
        <v>23531.5</v>
      </c>
      <c r="FK20">
        <v>24275.1</v>
      </c>
      <c r="FL20">
        <v>22852.7</v>
      </c>
      <c r="FM20">
        <v>30749.200000000001</v>
      </c>
      <c r="FN20">
        <v>29813.8</v>
      </c>
      <c r="FO20">
        <v>35156.1</v>
      </c>
      <c r="FP20">
        <v>32968.800000000003</v>
      </c>
      <c r="FQ20">
        <v>1.9958499999999999</v>
      </c>
      <c r="FR20">
        <v>1.83707</v>
      </c>
      <c r="FS20">
        <v>6.2257100000000003E-2</v>
      </c>
      <c r="FT20">
        <v>0</v>
      </c>
      <c r="FU20">
        <v>25.895600000000002</v>
      </c>
      <c r="FV20">
        <v>999.9</v>
      </c>
      <c r="FW20">
        <v>47.369</v>
      </c>
      <c r="FX20">
        <v>32.488</v>
      </c>
      <c r="FY20">
        <v>23.296199999999999</v>
      </c>
      <c r="FZ20">
        <v>60.487400000000001</v>
      </c>
      <c r="GA20">
        <v>26.722799999999999</v>
      </c>
      <c r="GB20">
        <v>1</v>
      </c>
      <c r="GC20">
        <v>0.23546700000000001</v>
      </c>
      <c r="GD20">
        <v>2.8126199999999999</v>
      </c>
      <c r="GE20">
        <v>20.1691</v>
      </c>
      <c r="GF20">
        <v>5.2493400000000001</v>
      </c>
      <c r="GG20">
        <v>12.0519</v>
      </c>
      <c r="GH20">
        <v>4.9804500000000003</v>
      </c>
      <c r="GI20">
        <v>3.29962</v>
      </c>
      <c r="GJ20">
        <v>424</v>
      </c>
      <c r="GK20">
        <v>9999</v>
      </c>
      <c r="GL20">
        <v>9999</v>
      </c>
      <c r="GM20">
        <v>9999</v>
      </c>
      <c r="GN20">
        <v>1.87927</v>
      </c>
      <c r="GO20">
        <v>1.8771599999999999</v>
      </c>
      <c r="GP20">
        <v>1.87479</v>
      </c>
      <c r="GQ20">
        <v>1.8751</v>
      </c>
      <c r="GR20">
        <v>1.8754599999999999</v>
      </c>
      <c r="GS20">
        <v>1.8742399999999999</v>
      </c>
      <c r="GT20">
        <v>1.8711899999999999</v>
      </c>
      <c r="GU20">
        <v>1.87561</v>
      </c>
      <c r="GV20" t="s">
        <v>353</v>
      </c>
      <c r="GW20" t="s">
        <v>19</v>
      </c>
      <c r="GX20" t="s">
        <v>19</v>
      </c>
      <c r="GY20" t="s">
        <v>19</v>
      </c>
      <c r="GZ20" t="s">
        <v>354</v>
      </c>
      <c r="HA20" t="s">
        <v>355</v>
      </c>
      <c r="HB20" t="s">
        <v>356</v>
      </c>
      <c r="HC20" t="s">
        <v>356</v>
      </c>
      <c r="HD20" t="s">
        <v>356</v>
      </c>
      <c r="HE20" t="s">
        <v>356</v>
      </c>
      <c r="HF20">
        <v>0</v>
      </c>
      <c r="HG20">
        <v>100</v>
      </c>
      <c r="HH20">
        <v>100</v>
      </c>
      <c r="HI20">
        <v>17.492000000000001</v>
      </c>
      <c r="HJ20">
        <v>0</v>
      </c>
      <c r="HK20">
        <v>2</v>
      </c>
      <c r="HL20">
        <v>510.44099999999997</v>
      </c>
      <c r="HM20">
        <v>472.91899999999998</v>
      </c>
      <c r="HN20">
        <v>21.652200000000001</v>
      </c>
      <c r="HO20">
        <v>30.192900000000002</v>
      </c>
      <c r="HP20">
        <v>29.9969</v>
      </c>
      <c r="HQ20">
        <v>30.2698</v>
      </c>
      <c r="HR20">
        <v>30.262799999999999</v>
      </c>
      <c r="HS20">
        <v>7.1707000000000001</v>
      </c>
      <c r="HT20">
        <v>54.828699999999998</v>
      </c>
      <c r="HU20">
        <v>0</v>
      </c>
      <c r="HV20">
        <v>21.766500000000001</v>
      </c>
      <c r="HW20">
        <v>100</v>
      </c>
      <c r="HX20">
        <v>11.4673</v>
      </c>
      <c r="HY20">
        <v>100.917</v>
      </c>
      <c r="HZ20">
        <v>101.34</v>
      </c>
    </row>
    <row r="21" spans="1:234" x14ac:dyDescent="0.25">
      <c r="A21">
        <v>5</v>
      </c>
      <c r="B21">
        <v>1566755561.5999999</v>
      </c>
      <c r="C21">
        <v>502.5</v>
      </c>
      <c r="D21" t="s">
        <v>368</v>
      </c>
      <c r="E21" t="s">
        <v>369</v>
      </c>
      <c r="F21" t="s">
        <v>346</v>
      </c>
      <c r="G21" t="s">
        <v>347</v>
      </c>
      <c r="H21" t="s">
        <v>348</v>
      </c>
      <c r="I21">
        <v>1566755561.5999999</v>
      </c>
      <c r="J21">
        <f t="shared" si="0"/>
        <v>7.5611212560990635E-3</v>
      </c>
      <c r="K21">
        <f t="shared" si="1"/>
        <v>0.97818023015890121</v>
      </c>
      <c r="L21">
        <f t="shared" si="2"/>
        <v>2.8363200000000002</v>
      </c>
      <c r="M21">
        <f t="shared" si="3"/>
        <v>-0.54785956390965418</v>
      </c>
      <c r="N21">
        <f t="shared" si="4"/>
        <v>-5.4729314122014053E-2</v>
      </c>
      <c r="O21">
        <f t="shared" si="5"/>
        <v>0.283338757696944</v>
      </c>
      <c r="P21">
        <f t="shared" si="6"/>
        <v>0.51678714841136852</v>
      </c>
      <c r="Q21">
        <f t="shared" si="7"/>
        <v>2.2654215493877898</v>
      </c>
      <c r="R21">
        <f t="shared" si="8"/>
        <v>0.45913514990969256</v>
      </c>
      <c r="S21">
        <f t="shared" si="9"/>
        <v>0.29160151668854484</v>
      </c>
      <c r="T21">
        <f t="shared" si="10"/>
        <v>330.40599253538608</v>
      </c>
      <c r="U21">
        <f t="shared" si="11"/>
        <v>26.773374176010648</v>
      </c>
      <c r="V21">
        <f t="shared" si="12"/>
        <v>26.9377</v>
      </c>
      <c r="W21">
        <f t="shared" si="13"/>
        <v>3.5660843249135739</v>
      </c>
      <c r="X21">
        <f t="shared" si="14"/>
        <v>55.60619967066728</v>
      </c>
      <c r="Y21">
        <f t="shared" si="15"/>
        <v>1.9665247392815199</v>
      </c>
      <c r="Z21">
        <f t="shared" si="16"/>
        <v>3.5365206594380481</v>
      </c>
      <c r="AA21">
        <f t="shared" si="17"/>
        <v>1.5995595856320539</v>
      </c>
      <c r="AB21">
        <f t="shared" si="18"/>
        <v>-333.44544739396872</v>
      </c>
      <c r="AC21">
        <f t="shared" si="19"/>
        <v>-17.294090370396233</v>
      </c>
      <c r="AD21">
        <f t="shared" si="20"/>
        <v>-1.6453015948113023</v>
      </c>
      <c r="AE21">
        <f t="shared" si="21"/>
        <v>-21.978846823790192</v>
      </c>
      <c r="AF21">
        <v>-4.1600212189562398E-2</v>
      </c>
      <c r="AG21">
        <v>4.6699882561531E-2</v>
      </c>
      <c r="AH21">
        <v>3.4828298928428501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53071.416333065885</v>
      </c>
      <c r="AN21" t="s">
        <v>349</v>
      </c>
      <c r="AO21">
        <v>0</v>
      </c>
      <c r="AP21">
        <v>0</v>
      </c>
      <c r="AQ21">
        <f t="shared" si="25"/>
        <v>0</v>
      </c>
      <c r="AR21" t="e">
        <f t="shared" si="26"/>
        <v>#DIV/0!</v>
      </c>
      <c r="AS21">
        <v>0</v>
      </c>
      <c r="AT21" t="s">
        <v>349</v>
      </c>
      <c r="AU21">
        <v>0</v>
      </c>
      <c r="AV21">
        <v>0</v>
      </c>
      <c r="AW21" t="e">
        <f t="shared" si="27"/>
        <v>#DIV/0!</v>
      </c>
      <c r="AX21">
        <v>0.5</v>
      </c>
      <c r="AY21">
        <f t="shared" si="28"/>
        <v>1685.8676995809997</v>
      </c>
      <c r="AZ21">
        <f t="shared" si="29"/>
        <v>0.97818023015890121</v>
      </c>
      <c r="BA21" t="e">
        <f t="shared" si="30"/>
        <v>#DIV/0!</v>
      </c>
      <c r="BB21" t="e">
        <f t="shared" si="31"/>
        <v>#DIV/0!</v>
      </c>
      <c r="BC21">
        <f t="shared" si="32"/>
        <v>5.8022360260061637E-4</v>
      </c>
      <c r="BD21" t="e">
        <f t="shared" si="33"/>
        <v>#DIV/0!</v>
      </c>
      <c r="BE21" t="s">
        <v>349</v>
      </c>
      <c r="BF21">
        <v>0</v>
      </c>
      <c r="BG21">
        <f t="shared" si="34"/>
        <v>0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 t="e">
        <f t="shared" si="38"/>
        <v>#DIV/0!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39"/>
        <v>1999.86</v>
      </c>
      <c r="CE21">
        <f t="shared" si="40"/>
        <v>1685.8676995809997</v>
      </c>
      <c r="CF21">
        <f t="shared" si="41"/>
        <v>0.84299285929065026</v>
      </c>
      <c r="CG21">
        <f t="shared" si="42"/>
        <v>0.1959857185813004</v>
      </c>
      <c r="CH21">
        <v>6</v>
      </c>
      <c r="CI21">
        <v>0.5</v>
      </c>
      <c r="CJ21" t="s">
        <v>350</v>
      </c>
      <c r="CK21">
        <v>1566755561.5999999</v>
      </c>
      <c r="CL21">
        <v>2.8363200000000002</v>
      </c>
      <c r="CM21">
        <v>4.0358400000000003</v>
      </c>
      <c r="CN21">
        <v>19.685600000000001</v>
      </c>
      <c r="CO21">
        <v>10.7911</v>
      </c>
      <c r="CP21">
        <v>500.01299999999998</v>
      </c>
      <c r="CQ21">
        <v>99.796999999999997</v>
      </c>
      <c r="CR21">
        <v>9.9611699999999997E-2</v>
      </c>
      <c r="CS21">
        <v>26.796099999999999</v>
      </c>
      <c r="CT21">
        <v>26.9377</v>
      </c>
      <c r="CU21">
        <v>999.9</v>
      </c>
      <c r="CV21">
        <v>0</v>
      </c>
      <c r="CW21">
        <v>0</v>
      </c>
      <c r="CX21">
        <v>10052.5</v>
      </c>
      <c r="CY21">
        <v>0</v>
      </c>
      <c r="CZ21">
        <v>1948.4</v>
      </c>
      <c r="DA21">
        <v>-0.57351700000000005</v>
      </c>
      <c r="DB21">
        <v>3.5318800000000001</v>
      </c>
      <c r="DC21">
        <v>4.07986</v>
      </c>
      <c r="DD21">
        <v>8.9044699999999999</v>
      </c>
      <c r="DE21">
        <v>-14.0297</v>
      </c>
      <c r="DF21">
        <v>4.0358400000000003</v>
      </c>
      <c r="DG21">
        <v>19.695599999999999</v>
      </c>
      <c r="DH21">
        <v>10.7911</v>
      </c>
      <c r="DI21">
        <v>1.96556</v>
      </c>
      <c r="DJ21">
        <v>1.0769200000000001</v>
      </c>
      <c r="DK21">
        <v>17.169599999999999</v>
      </c>
      <c r="DL21">
        <v>8.0008400000000002</v>
      </c>
      <c r="DM21">
        <v>1999.86</v>
      </c>
      <c r="DN21">
        <v>0.89998999999999996</v>
      </c>
      <c r="DO21">
        <v>0.10001</v>
      </c>
      <c r="DP21">
        <v>0</v>
      </c>
      <c r="DQ21">
        <v>835.44799999999998</v>
      </c>
      <c r="DR21">
        <v>5.00014</v>
      </c>
      <c r="DS21">
        <v>20615.8</v>
      </c>
      <c r="DT21">
        <v>16921.599999999999</v>
      </c>
      <c r="DU21">
        <v>46.75</v>
      </c>
      <c r="DV21">
        <v>47.811999999999998</v>
      </c>
      <c r="DW21">
        <v>47.061999999999998</v>
      </c>
      <c r="DX21">
        <v>47.625</v>
      </c>
      <c r="DY21">
        <v>48.561999999999998</v>
      </c>
      <c r="DZ21">
        <v>1795.35</v>
      </c>
      <c r="EA21">
        <v>199.51</v>
      </c>
      <c r="EB21">
        <v>0</v>
      </c>
      <c r="EC21">
        <v>1566755528.5999999</v>
      </c>
      <c r="ED21">
        <v>835.79899999999998</v>
      </c>
      <c r="EE21">
        <v>1.13545300220254</v>
      </c>
      <c r="EF21">
        <v>-421.374358286259</v>
      </c>
      <c r="EG21">
        <v>20619.8615384615</v>
      </c>
      <c r="EH21">
        <v>15</v>
      </c>
      <c r="EI21">
        <v>1566755597.0999999</v>
      </c>
      <c r="EJ21" t="s">
        <v>370</v>
      </c>
      <c r="EK21">
        <v>56</v>
      </c>
      <c r="EL21">
        <v>16.866</v>
      </c>
      <c r="EM21">
        <v>-0.01</v>
      </c>
      <c r="EN21">
        <v>4</v>
      </c>
      <c r="EO21">
        <v>11</v>
      </c>
      <c r="EP21">
        <v>0.18</v>
      </c>
      <c r="EQ21">
        <v>0.01</v>
      </c>
      <c r="ER21">
        <v>0.39712505792779101</v>
      </c>
      <c r="ES21">
        <v>0.27278818070535599</v>
      </c>
      <c r="ET21">
        <v>4.6869463877796697E-2</v>
      </c>
      <c r="EU21">
        <v>1</v>
      </c>
      <c r="EV21">
        <v>0.50638305477166001</v>
      </c>
      <c r="EW21">
        <v>4.3338244191523899E-2</v>
      </c>
      <c r="EX21">
        <v>6.2542716330168703E-3</v>
      </c>
      <c r="EY21">
        <v>1</v>
      </c>
      <c r="EZ21">
        <v>2</v>
      </c>
      <c r="FA21">
        <v>2</v>
      </c>
      <c r="FB21" t="s">
        <v>352</v>
      </c>
      <c r="FC21">
        <v>2.9138199999999999</v>
      </c>
      <c r="FD21">
        <v>2.72479</v>
      </c>
      <c r="FE21">
        <v>-3.9773400000000002E-3</v>
      </c>
      <c r="FF21">
        <v>1.13119E-3</v>
      </c>
      <c r="FG21">
        <v>9.9198700000000001E-2</v>
      </c>
      <c r="FH21">
        <v>6.2855300000000003E-2</v>
      </c>
      <c r="FI21">
        <v>26396.1</v>
      </c>
      <c r="FJ21">
        <v>24166.1</v>
      </c>
      <c r="FK21">
        <v>24278.400000000001</v>
      </c>
      <c r="FL21">
        <v>22855.599999999999</v>
      </c>
      <c r="FM21">
        <v>30736.1</v>
      </c>
      <c r="FN21">
        <v>29931.1</v>
      </c>
      <c r="FO21">
        <v>35161.300000000003</v>
      </c>
      <c r="FP21">
        <v>32972.6</v>
      </c>
      <c r="FQ21">
        <v>1.99743</v>
      </c>
      <c r="FR21">
        <v>1.8364799999999999</v>
      </c>
      <c r="FS21">
        <v>4.5448500000000003E-2</v>
      </c>
      <c r="FT21">
        <v>0</v>
      </c>
      <c r="FU21">
        <v>26.193899999999999</v>
      </c>
      <c r="FV21">
        <v>999.9</v>
      </c>
      <c r="FW21">
        <v>47.271000000000001</v>
      </c>
      <c r="FX21">
        <v>32.518999999999998</v>
      </c>
      <c r="FY21">
        <v>23.290800000000001</v>
      </c>
      <c r="FZ21">
        <v>60.297400000000003</v>
      </c>
      <c r="GA21">
        <v>26.738800000000001</v>
      </c>
      <c r="GB21">
        <v>1</v>
      </c>
      <c r="GC21">
        <v>0.229352</v>
      </c>
      <c r="GD21">
        <v>2.8899900000000001</v>
      </c>
      <c r="GE21">
        <v>20.168500000000002</v>
      </c>
      <c r="GF21">
        <v>5.2520300000000004</v>
      </c>
      <c r="GG21">
        <v>12.0519</v>
      </c>
      <c r="GH21">
        <v>4.9815500000000004</v>
      </c>
      <c r="GI21">
        <v>3.3001999999999998</v>
      </c>
      <c r="GJ21">
        <v>424</v>
      </c>
      <c r="GK21">
        <v>9999</v>
      </c>
      <c r="GL21">
        <v>9999</v>
      </c>
      <c r="GM21">
        <v>9999</v>
      </c>
      <c r="GN21">
        <v>1.87927</v>
      </c>
      <c r="GO21">
        <v>1.87724</v>
      </c>
      <c r="GP21">
        <v>1.8748400000000001</v>
      </c>
      <c r="GQ21">
        <v>1.87513</v>
      </c>
      <c r="GR21">
        <v>1.8754599999999999</v>
      </c>
      <c r="GS21">
        <v>1.8742399999999999</v>
      </c>
      <c r="GT21">
        <v>1.8711899999999999</v>
      </c>
      <c r="GU21">
        <v>1.87561</v>
      </c>
      <c r="GV21" t="s">
        <v>353</v>
      </c>
      <c r="GW21" t="s">
        <v>19</v>
      </c>
      <c r="GX21" t="s">
        <v>19</v>
      </c>
      <c r="GY21" t="s">
        <v>19</v>
      </c>
      <c r="GZ21" t="s">
        <v>354</v>
      </c>
      <c r="HA21" t="s">
        <v>355</v>
      </c>
      <c r="HB21" t="s">
        <v>356</v>
      </c>
      <c r="HC21" t="s">
        <v>356</v>
      </c>
      <c r="HD21" t="s">
        <v>356</v>
      </c>
      <c r="HE21" t="s">
        <v>356</v>
      </c>
      <c r="HF21">
        <v>0</v>
      </c>
      <c r="HG21">
        <v>100</v>
      </c>
      <c r="HH21">
        <v>100</v>
      </c>
      <c r="HI21">
        <v>16.866</v>
      </c>
      <c r="HJ21">
        <v>-0.01</v>
      </c>
      <c r="HK21">
        <v>2</v>
      </c>
      <c r="HL21">
        <v>510.69200000000001</v>
      </c>
      <c r="HM21">
        <v>471.75700000000001</v>
      </c>
      <c r="HN21">
        <v>21.812999999999999</v>
      </c>
      <c r="HO21">
        <v>30.114899999999999</v>
      </c>
      <c r="HP21">
        <v>30</v>
      </c>
      <c r="HQ21">
        <v>30.177199999999999</v>
      </c>
      <c r="HR21">
        <v>30.1709</v>
      </c>
      <c r="HS21">
        <v>0</v>
      </c>
      <c r="HT21">
        <v>57.670900000000003</v>
      </c>
      <c r="HU21">
        <v>0</v>
      </c>
      <c r="HV21">
        <v>21.830200000000001</v>
      </c>
      <c r="HW21">
        <v>0</v>
      </c>
      <c r="HX21">
        <v>10.6609</v>
      </c>
      <c r="HY21">
        <v>100.932</v>
      </c>
      <c r="HZ21">
        <v>101.352</v>
      </c>
    </row>
    <row r="22" spans="1:234" x14ac:dyDescent="0.25">
      <c r="A22">
        <v>7</v>
      </c>
      <c r="B22">
        <v>1566755879.5999999</v>
      </c>
      <c r="C22">
        <v>820.5</v>
      </c>
      <c r="D22" t="s">
        <v>371</v>
      </c>
      <c r="E22" t="s">
        <v>372</v>
      </c>
      <c r="F22" t="s">
        <v>346</v>
      </c>
      <c r="G22" t="s">
        <v>347</v>
      </c>
      <c r="H22" t="s">
        <v>348</v>
      </c>
      <c r="I22">
        <v>1566755879.5999999</v>
      </c>
      <c r="J22">
        <f t="shared" si="0"/>
        <v>5.9664252390378616E-3</v>
      </c>
      <c r="K22">
        <f t="shared" si="1"/>
        <v>38.746941999369213</v>
      </c>
      <c r="L22">
        <f t="shared" si="2"/>
        <v>350.91</v>
      </c>
      <c r="M22">
        <f t="shared" si="3"/>
        <v>166.92028628353228</v>
      </c>
      <c r="N22">
        <f t="shared" si="4"/>
        <v>16.674060661056522</v>
      </c>
      <c r="O22">
        <f t="shared" si="5"/>
        <v>35.053226643960002</v>
      </c>
      <c r="P22">
        <f t="shared" si="6"/>
        <v>0.37825927669661835</v>
      </c>
      <c r="Q22">
        <f t="shared" si="7"/>
        <v>2.2480022370699073</v>
      </c>
      <c r="R22">
        <f t="shared" si="8"/>
        <v>0.34612822481154909</v>
      </c>
      <c r="S22">
        <f t="shared" si="9"/>
        <v>0.21898908928283792</v>
      </c>
      <c r="T22">
        <f t="shared" si="10"/>
        <v>330.39960925196107</v>
      </c>
      <c r="U22">
        <f t="shared" si="11"/>
        <v>27.172165590376839</v>
      </c>
      <c r="V22">
        <f t="shared" si="12"/>
        <v>27.039899999999999</v>
      </c>
      <c r="W22">
        <f t="shared" si="13"/>
        <v>3.5875557716135891</v>
      </c>
      <c r="X22">
        <f t="shared" si="14"/>
        <v>54.511733230785161</v>
      </c>
      <c r="Y22">
        <f t="shared" si="15"/>
        <v>1.9130584882271999</v>
      </c>
      <c r="Z22">
        <f t="shared" si="16"/>
        <v>3.5094435176513743</v>
      </c>
      <c r="AA22">
        <f t="shared" si="17"/>
        <v>1.6744972833863891</v>
      </c>
      <c r="AB22">
        <f t="shared" si="18"/>
        <v>-263.1193530415697</v>
      </c>
      <c r="AC22">
        <f t="shared" si="19"/>
        <v>-45.375144648879115</v>
      </c>
      <c r="AD22">
        <f t="shared" si="20"/>
        <v>-4.3496724294399955</v>
      </c>
      <c r="AE22">
        <f t="shared" si="21"/>
        <v>17.55543913207228</v>
      </c>
      <c r="AF22">
        <v>-4.1129986236441797E-2</v>
      </c>
      <c r="AG22">
        <v>4.61720127350971E-2</v>
      </c>
      <c r="AH22">
        <v>3.4516496651712298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52518.620350269201</v>
      </c>
      <c r="AN22" t="s">
        <v>349</v>
      </c>
      <c r="AO22">
        <v>0</v>
      </c>
      <c r="AP22">
        <v>0</v>
      </c>
      <c r="AQ22">
        <f t="shared" si="25"/>
        <v>0</v>
      </c>
      <c r="AR22" t="e">
        <f t="shared" si="26"/>
        <v>#DIV/0!</v>
      </c>
      <c r="AS22">
        <v>0</v>
      </c>
      <c r="AT22" t="s">
        <v>349</v>
      </c>
      <c r="AU22">
        <v>0</v>
      </c>
      <c r="AV22">
        <v>0</v>
      </c>
      <c r="AW22" t="e">
        <f t="shared" si="27"/>
        <v>#DIV/0!</v>
      </c>
      <c r="AX22">
        <v>0.5</v>
      </c>
      <c r="AY22">
        <f t="shared" si="28"/>
        <v>1685.8340995809908</v>
      </c>
      <c r="AZ22">
        <f t="shared" si="29"/>
        <v>38.746941999369213</v>
      </c>
      <c r="BA22" t="e">
        <f t="shared" si="30"/>
        <v>#DIV/0!</v>
      </c>
      <c r="BB22" t="e">
        <f t="shared" si="31"/>
        <v>#DIV/0!</v>
      </c>
      <c r="BC22">
        <f t="shared" si="32"/>
        <v>2.2983840467457415E-2</v>
      </c>
      <c r="BD22" t="e">
        <f t="shared" si="33"/>
        <v>#DIV/0!</v>
      </c>
      <c r="BE22" t="s">
        <v>349</v>
      </c>
      <c r="BF22">
        <v>0</v>
      </c>
      <c r="BG22">
        <f t="shared" si="34"/>
        <v>0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 t="e">
        <f t="shared" si="38"/>
        <v>#DIV/0!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39"/>
        <v>1999.82</v>
      </c>
      <c r="CE22">
        <f t="shared" si="40"/>
        <v>1685.8340995809908</v>
      </c>
      <c r="CF22">
        <f t="shared" si="41"/>
        <v>0.84299291915321928</v>
      </c>
      <c r="CG22">
        <f t="shared" si="42"/>
        <v>0.1959858383064389</v>
      </c>
      <c r="CH22">
        <v>6</v>
      </c>
      <c r="CI22">
        <v>0.5</v>
      </c>
      <c r="CJ22" t="s">
        <v>350</v>
      </c>
      <c r="CK22">
        <v>1566755879.5999999</v>
      </c>
      <c r="CL22">
        <v>350.91</v>
      </c>
      <c r="CM22">
        <v>399.916</v>
      </c>
      <c r="CN22">
        <v>19.151199999999999</v>
      </c>
      <c r="CO22">
        <v>12.129</v>
      </c>
      <c r="CP22">
        <v>500.02800000000002</v>
      </c>
      <c r="CQ22">
        <v>99.791899999999998</v>
      </c>
      <c r="CR22">
        <v>0.100456</v>
      </c>
      <c r="CS22">
        <v>26.665500000000002</v>
      </c>
      <c r="CT22">
        <v>27.039899999999999</v>
      </c>
      <c r="CU22">
        <v>999.9</v>
      </c>
      <c r="CV22">
        <v>0</v>
      </c>
      <c r="CW22">
        <v>0</v>
      </c>
      <c r="CX22">
        <v>9939.3799999999992</v>
      </c>
      <c r="CY22">
        <v>0</v>
      </c>
      <c r="CZ22">
        <v>2200.69</v>
      </c>
      <c r="DA22">
        <v>-49.006300000000003</v>
      </c>
      <c r="DB22">
        <v>357.76100000000002</v>
      </c>
      <c r="DC22">
        <v>404.82600000000002</v>
      </c>
      <c r="DD22">
        <v>7.0221799999999996</v>
      </c>
      <c r="DE22">
        <v>326.98700000000002</v>
      </c>
      <c r="DF22">
        <v>399.916</v>
      </c>
      <c r="DG22">
        <v>19.148199999999999</v>
      </c>
      <c r="DH22">
        <v>12.129</v>
      </c>
      <c r="DI22">
        <v>1.9111400000000001</v>
      </c>
      <c r="DJ22">
        <v>1.21038</v>
      </c>
      <c r="DK22">
        <v>16.726700000000001</v>
      </c>
      <c r="DL22">
        <v>9.7298200000000001</v>
      </c>
      <c r="DM22">
        <v>1999.82</v>
      </c>
      <c r="DN22">
        <v>0.89998800000000001</v>
      </c>
      <c r="DO22">
        <v>0.100012</v>
      </c>
      <c r="DP22">
        <v>0</v>
      </c>
      <c r="DQ22">
        <v>773.00900000000001</v>
      </c>
      <c r="DR22">
        <v>5.00014</v>
      </c>
      <c r="DS22">
        <v>20164.8</v>
      </c>
      <c r="DT22">
        <v>16921.2</v>
      </c>
      <c r="DU22">
        <v>46.75</v>
      </c>
      <c r="DV22">
        <v>47.811999999999998</v>
      </c>
      <c r="DW22">
        <v>47</v>
      </c>
      <c r="DX22">
        <v>47.561999999999998</v>
      </c>
      <c r="DY22">
        <v>48.5</v>
      </c>
      <c r="DZ22">
        <v>1795.31</v>
      </c>
      <c r="EA22">
        <v>199.51</v>
      </c>
      <c r="EB22">
        <v>0</v>
      </c>
      <c r="EC22">
        <v>1566755846.5999999</v>
      </c>
      <c r="ED22">
        <v>773.44292307692297</v>
      </c>
      <c r="EE22">
        <v>-2.6712478624167399</v>
      </c>
      <c r="EF22">
        <v>-345.96239518064903</v>
      </c>
      <c r="EG22">
        <v>20190.0461538462</v>
      </c>
      <c r="EH22">
        <v>15</v>
      </c>
      <c r="EI22">
        <v>1566755832.5999999</v>
      </c>
      <c r="EJ22" t="s">
        <v>373</v>
      </c>
      <c r="EK22">
        <v>58</v>
      </c>
      <c r="EL22">
        <v>23.922999999999998</v>
      </c>
      <c r="EM22">
        <v>3.0000000000000001E-3</v>
      </c>
      <c r="EN22">
        <v>400</v>
      </c>
      <c r="EO22">
        <v>12</v>
      </c>
      <c r="EP22">
        <v>0.05</v>
      </c>
      <c r="EQ22">
        <v>0.01</v>
      </c>
      <c r="ER22">
        <v>38.637554512365497</v>
      </c>
      <c r="ES22">
        <v>0.65880778884857605</v>
      </c>
      <c r="ET22">
        <v>0.124391596562864</v>
      </c>
      <c r="EU22">
        <v>0</v>
      </c>
      <c r="EV22">
        <v>0.39174035112764499</v>
      </c>
      <c r="EW22">
        <v>-5.6279014815852998E-2</v>
      </c>
      <c r="EX22">
        <v>8.0209225418933303E-3</v>
      </c>
      <c r="EY22">
        <v>1</v>
      </c>
      <c r="EZ22">
        <v>1</v>
      </c>
      <c r="FA22">
        <v>2</v>
      </c>
      <c r="FB22" t="s">
        <v>360</v>
      </c>
      <c r="FC22">
        <v>2.91384</v>
      </c>
      <c r="FD22">
        <v>2.72465</v>
      </c>
      <c r="FE22">
        <v>7.8874399999999997E-2</v>
      </c>
      <c r="FF22">
        <v>9.1489200000000007E-2</v>
      </c>
      <c r="FG22">
        <v>9.7217899999999996E-2</v>
      </c>
      <c r="FH22">
        <v>6.8665500000000004E-2</v>
      </c>
      <c r="FI22">
        <v>24217.200000000001</v>
      </c>
      <c r="FJ22">
        <v>21977.8</v>
      </c>
      <c r="FK22">
        <v>24276.400000000001</v>
      </c>
      <c r="FL22">
        <v>22852.2</v>
      </c>
      <c r="FM22">
        <v>30802.1</v>
      </c>
      <c r="FN22">
        <v>29742.3</v>
      </c>
      <c r="FO22">
        <v>35158.699999999997</v>
      </c>
      <c r="FP22">
        <v>32968.9</v>
      </c>
      <c r="FQ22">
        <v>1.99603</v>
      </c>
      <c r="FR22">
        <v>1.83832</v>
      </c>
      <c r="FS22">
        <v>4.6022199999999999E-2</v>
      </c>
      <c r="FT22">
        <v>0</v>
      </c>
      <c r="FU22">
        <v>26.286899999999999</v>
      </c>
      <c r="FV22">
        <v>999.9</v>
      </c>
      <c r="FW22">
        <v>47.003</v>
      </c>
      <c r="FX22">
        <v>32.558999999999997</v>
      </c>
      <c r="FY22">
        <v>23.212700000000002</v>
      </c>
      <c r="FZ22">
        <v>60.927399999999999</v>
      </c>
      <c r="GA22">
        <v>26.666699999999999</v>
      </c>
      <c r="GB22">
        <v>1</v>
      </c>
      <c r="GC22">
        <v>0.23874999999999999</v>
      </c>
      <c r="GD22">
        <v>4.2108100000000004</v>
      </c>
      <c r="GE22">
        <v>20.142499999999998</v>
      </c>
      <c r="GF22">
        <v>5.2532300000000003</v>
      </c>
      <c r="GG22">
        <v>12.0519</v>
      </c>
      <c r="GH22">
        <v>4.9817</v>
      </c>
      <c r="GI22">
        <v>3.3003</v>
      </c>
      <c r="GJ22">
        <v>424.1</v>
      </c>
      <c r="GK22">
        <v>9999</v>
      </c>
      <c r="GL22">
        <v>9999</v>
      </c>
      <c r="GM22">
        <v>9999</v>
      </c>
      <c r="GN22">
        <v>1.87927</v>
      </c>
      <c r="GO22">
        <v>1.8771899999999999</v>
      </c>
      <c r="GP22">
        <v>1.87483</v>
      </c>
      <c r="GQ22">
        <v>1.87514</v>
      </c>
      <c r="GR22">
        <v>1.8754599999999999</v>
      </c>
      <c r="GS22">
        <v>1.8742399999999999</v>
      </c>
      <c r="GT22">
        <v>1.8711899999999999</v>
      </c>
      <c r="GU22">
        <v>1.87561</v>
      </c>
      <c r="GV22" t="s">
        <v>353</v>
      </c>
      <c r="GW22" t="s">
        <v>19</v>
      </c>
      <c r="GX22" t="s">
        <v>19</v>
      </c>
      <c r="GY22" t="s">
        <v>19</v>
      </c>
      <c r="GZ22" t="s">
        <v>354</v>
      </c>
      <c r="HA22" t="s">
        <v>355</v>
      </c>
      <c r="HB22" t="s">
        <v>356</v>
      </c>
      <c r="HC22" t="s">
        <v>356</v>
      </c>
      <c r="HD22" t="s">
        <v>356</v>
      </c>
      <c r="HE22" t="s">
        <v>356</v>
      </c>
      <c r="HF22">
        <v>0</v>
      </c>
      <c r="HG22">
        <v>100</v>
      </c>
      <c r="HH22">
        <v>100</v>
      </c>
      <c r="HI22">
        <v>23.922999999999998</v>
      </c>
      <c r="HJ22">
        <v>3.0000000000000001E-3</v>
      </c>
      <c r="HK22">
        <v>2</v>
      </c>
      <c r="HL22">
        <v>509.30399999999997</v>
      </c>
      <c r="HM22">
        <v>472.548</v>
      </c>
      <c r="HN22">
        <v>20.749099999999999</v>
      </c>
      <c r="HO22">
        <v>30.1523</v>
      </c>
      <c r="HP22">
        <v>30.000299999999999</v>
      </c>
      <c r="HQ22">
        <v>30.120799999999999</v>
      </c>
      <c r="HR22">
        <v>30.112400000000001</v>
      </c>
      <c r="HS22">
        <v>19.9575</v>
      </c>
      <c r="HT22">
        <v>51.627600000000001</v>
      </c>
      <c r="HU22">
        <v>0</v>
      </c>
      <c r="HV22">
        <v>20.718800000000002</v>
      </c>
      <c r="HW22">
        <v>400</v>
      </c>
      <c r="HX22">
        <v>12.284700000000001</v>
      </c>
      <c r="HY22">
        <v>100.92400000000001</v>
      </c>
      <c r="HZ22">
        <v>101.34</v>
      </c>
    </row>
    <row r="23" spans="1:234" x14ac:dyDescent="0.25">
      <c r="A23">
        <v>8</v>
      </c>
      <c r="B23">
        <v>1566755967.5999999</v>
      </c>
      <c r="C23">
        <v>908.5</v>
      </c>
      <c r="D23" t="s">
        <v>374</v>
      </c>
      <c r="E23" t="s">
        <v>375</v>
      </c>
      <c r="F23" t="s">
        <v>346</v>
      </c>
      <c r="G23" t="s">
        <v>347</v>
      </c>
      <c r="H23" t="s">
        <v>348</v>
      </c>
      <c r="I23">
        <v>1566755967.5999999</v>
      </c>
      <c r="J23">
        <f t="shared" si="0"/>
        <v>5.3656033245630761E-3</v>
      </c>
      <c r="K23">
        <f t="shared" si="1"/>
        <v>40.695354412282597</v>
      </c>
      <c r="L23">
        <f t="shared" si="2"/>
        <v>448.39499999999998</v>
      </c>
      <c r="M23">
        <f t="shared" si="3"/>
        <v>231.31351626620253</v>
      </c>
      <c r="N23">
        <f t="shared" si="4"/>
        <v>23.104968377056558</v>
      </c>
      <c r="O23">
        <f t="shared" si="5"/>
        <v>44.788356783731999</v>
      </c>
      <c r="P23">
        <f t="shared" si="6"/>
        <v>0.33540160661913487</v>
      </c>
      <c r="Q23">
        <f t="shared" si="7"/>
        <v>2.2589369172144003</v>
      </c>
      <c r="R23">
        <f t="shared" si="8"/>
        <v>0.3099896086208429</v>
      </c>
      <c r="S23">
        <f t="shared" si="9"/>
        <v>0.19586597999177352</v>
      </c>
      <c r="T23">
        <f t="shared" si="10"/>
        <v>330.38946973539629</v>
      </c>
      <c r="U23">
        <f t="shared" si="11"/>
        <v>27.279157564006532</v>
      </c>
      <c r="V23">
        <f t="shared" si="12"/>
        <v>27.034099999999999</v>
      </c>
      <c r="W23">
        <f t="shared" si="13"/>
        <v>3.5863342220611236</v>
      </c>
      <c r="X23">
        <f t="shared" si="14"/>
        <v>54.566822450426123</v>
      </c>
      <c r="Y23">
        <f t="shared" si="15"/>
        <v>1.9049347808477604</v>
      </c>
      <c r="Z23">
        <f t="shared" si="16"/>
        <v>3.4910128449909115</v>
      </c>
      <c r="AA23">
        <f t="shared" si="17"/>
        <v>1.6813994412133633</v>
      </c>
      <c r="AB23">
        <f t="shared" si="18"/>
        <v>-236.62310661323167</v>
      </c>
      <c r="AC23">
        <f t="shared" si="19"/>
        <v>-55.776983643034946</v>
      </c>
      <c r="AD23">
        <f t="shared" si="20"/>
        <v>-5.318380821896163</v>
      </c>
      <c r="AE23">
        <f t="shared" si="21"/>
        <v>32.670998657233532</v>
      </c>
      <c r="AF23">
        <v>-4.1424775619596003E-2</v>
      </c>
      <c r="AG23">
        <v>4.6502939642655998E-2</v>
      </c>
      <c r="AH23">
        <v>3.4712112016639201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52895.47953650893</v>
      </c>
      <c r="AN23" t="s">
        <v>349</v>
      </c>
      <c r="AO23">
        <v>0</v>
      </c>
      <c r="AP23">
        <v>0</v>
      </c>
      <c r="AQ23">
        <f t="shared" si="25"/>
        <v>0</v>
      </c>
      <c r="AR23" t="e">
        <f t="shared" si="26"/>
        <v>#DIV/0!</v>
      </c>
      <c r="AS23">
        <v>0</v>
      </c>
      <c r="AT23" t="s">
        <v>349</v>
      </c>
      <c r="AU23">
        <v>0</v>
      </c>
      <c r="AV23">
        <v>0</v>
      </c>
      <c r="AW23" t="e">
        <f t="shared" si="27"/>
        <v>#DIV/0!</v>
      </c>
      <c r="AX23">
        <v>0.5</v>
      </c>
      <c r="AY23">
        <f t="shared" si="28"/>
        <v>1685.7833995809995</v>
      </c>
      <c r="AZ23">
        <f t="shared" si="29"/>
        <v>40.695354412282597</v>
      </c>
      <c r="BA23" t="e">
        <f t="shared" si="30"/>
        <v>#DIV/0!</v>
      </c>
      <c r="BB23" t="e">
        <f t="shared" si="31"/>
        <v>#DIV/0!</v>
      </c>
      <c r="BC23">
        <f t="shared" si="32"/>
        <v>2.4140322192280104E-2</v>
      </c>
      <c r="BD23" t="e">
        <f t="shared" si="33"/>
        <v>#DIV/0!</v>
      </c>
      <c r="BE23" t="s">
        <v>349</v>
      </c>
      <c r="BF23">
        <v>0</v>
      </c>
      <c r="BG23">
        <f t="shared" si="34"/>
        <v>0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 t="e">
        <f t="shared" si="38"/>
        <v>#DIV/0!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39"/>
        <v>1999.76</v>
      </c>
      <c r="CE23">
        <f t="shared" si="40"/>
        <v>1685.7833995809995</v>
      </c>
      <c r="CF23">
        <f t="shared" si="41"/>
        <v>0.84299285893357179</v>
      </c>
      <c r="CG23">
        <f t="shared" si="42"/>
        <v>0.1959857178671438</v>
      </c>
      <c r="CH23">
        <v>6</v>
      </c>
      <c r="CI23">
        <v>0.5</v>
      </c>
      <c r="CJ23" t="s">
        <v>350</v>
      </c>
      <c r="CK23">
        <v>1566755967.5999999</v>
      </c>
      <c r="CL23">
        <v>448.39499999999998</v>
      </c>
      <c r="CM23">
        <v>500.12200000000001</v>
      </c>
      <c r="CN23">
        <v>19.071100000000001</v>
      </c>
      <c r="CO23">
        <v>12.7545</v>
      </c>
      <c r="CP23">
        <v>499.947</v>
      </c>
      <c r="CQ23">
        <v>99.786100000000005</v>
      </c>
      <c r="CR23">
        <v>9.9841600000000003E-2</v>
      </c>
      <c r="CS23">
        <v>26.5761</v>
      </c>
      <c r="CT23">
        <v>27.034099999999999</v>
      </c>
      <c r="CU23">
        <v>999.9</v>
      </c>
      <c r="CV23">
        <v>0</v>
      </c>
      <c r="CW23">
        <v>0</v>
      </c>
      <c r="CX23">
        <v>10011.200000000001</v>
      </c>
      <c r="CY23">
        <v>0</v>
      </c>
      <c r="CZ23">
        <v>2158.73</v>
      </c>
      <c r="DA23">
        <v>-53.7971</v>
      </c>
      <c r="DB23">
        <v>454.99700000000001</v>
      </c>
      <c r="DC23">
        <v>506.584</v>
      </c>
      <c r="DD23">
        <v>6.3046199999999999</v>
      </c>
      <c r="DE23">
        <v>422.40199999999999</v>
      </c>
      <c r="DF23">
        <v>500.12200000000001</v>
      </c>
      <c r="DG23">
        <v>19.056100000000001</v>
      </c>
      <c r="DH23">
        <v>12.7545</v>
      </c>
      <c r="DI23">
        <v>1.90184</v>
      </c>
      <c r="DJ23">
        <v>1.2727200000000001</v>
      </c>
      <c r="DK23">
        <v>16.649899999999999</v>
      </c>
      <c r="DL23">
        <v>10.480600000000001</v>
      </c>
      <c r="DM23">
        <v>1999.76</v>
      </c>
      <c r="DN23">
        <v>0.89998999999999996</v>
      </c>
      <c r="DO23">
        <v>0.10001</v>
      </c>
      <c r="DP23">
        <v>0</v>
      </c>
      <c r="DQ23">
        <v>775.303</v>
      </c>
      <c r="DR23">
        <v>5.00014</v>
      </c>
      <c r="DS23">
        <v>20107</v>
      </c>
      <c r="DT23">
        <v>16920.7</v>
      </c>
      <c r="DU23">
        <v>46.811999999999998</v>
      </c>
      <c r="DV23">
        <v>48</v>
      </c>
      <c r="DW23">
        <v>47.125</v>
      </c>
      <c r="DX23">
        <v>47.686999999999998</v>
      </c>
      <c r="DY23">
        <v>48.561999999999998</v>
      </c>
      <c r="DZ23">
        <v>1795.26</v>
      </c>
      <c r="EA23">
        <v>199.5</v>
      </c>
      <c r="EB23">
        <v>0</v>
      </c>
      <c r="EC23">
        <v>1566755934.8</v>
      </c>
      <c r="ED23">
        <v>775.28896153846199</v>
      </c>
      <c r="EE23">
        <v>0.29952137925808497</v>
      </c>
      <c r="EF23">
        <v>-53.565811325441203</v>
      </c>
      <c r="EG23">
        <v>20104.9230769231</v>
      </c>
      <c r="EH23">
        <v>15</v>
      </c>
      <c r="EI23">
        <v>1566756001.0999999</v>
      </c>
      <c r="EJ23" t="s">
        <v>376</v>
      </c>
      <c r="EK23">
        <v>59</v>
      </c>
      <c r="EL23">
        <v>25.992999999999999</v>
      </c>
      <c r="EM23">
        <v>1.4999999999999999E-2</v>
      </c>
      <c r="EN23">
        <v>500</v>
      </c>
      <c r="EO23">
        <v>13</v>
      </c>
      <c r="EP23">
        <v>0.05</v>
      </c>
      <c r="EQ23">
        <v>0.02</v>
      </c>
      <c r="ER23">
        <v>42.377059157103602</v>
      </c>
      <c r="ES23">
        <v>-0.26991143392088501</v>
      </c>
      <c r="ET23">
        <v>8.1441595939307596E-2</v>
      </c>
      <c r="EU23">
        <v>1</v>
      </c>
      <c r="EV23">
        <v>0.34323673761963602</v>
      </c>
      <c r="EW23">
        <v>-2.81456849836536E-2</v>
      </c>
      <c r="EX23">
        <v>4.0153167463376398E-3</v>
      </c>
      <c r="EY23">
        <v>1</v>
      </c>
      <c r="EZ23">
        <v>2</v>
      </c>
      <c r="FA23">
        <v>2</v>
      </c>
      <c r="FB23" t="s">
        <v>352</v>
      </c>
      <c r="FC23">
        <v>2.9136199999999999</v>
      </c>
      <c r="FD23">
        <v>2.7246700000000001</v>
      </c>
      <c r="FE23">
        <v>9.6288499999999999E-2</v>
      </c>
      <c r="FF23">
        <v>0.108138</v>
      </c>
      <c r="FG23">
        <v>9.6876100000000007E-2</v>
      </c>
      <c r="FH23">
        <v>7.12946E-2</v>
      </c>
      <c r="FI23">
        <v>23759.599999999999</v>
      </c>
      <c r="FJ23">
        <v>21575.7</v>
      </c>
      <c r="FK23">
        <v>24276.6</v>
      </c>
      <c r="FL23">
        <v>22853</v>
      </c>
      <c r="FM23">
        <v>30814.7</v>
      </c>
      <c r="FN23">
        <v>29659.1</v>
      </c>
      <c r="FO23">
        <v>35159.699999999997</v>
      </c>
      <c r="FP23">
        <v>32969.800000000003</v>
      </c>
      <c r="FQ23">
        <v>1.99535</v>
      </c>
      <c r="FR23">
        <v>1.84002</v>
      </c>
      <c r="FS23">
        <v>4.7787999999999997E-2</v>
      </c>
      <c r="FT23">
        <v>0</v>
      </c>
      <c r="FU23">
        <v>26.252199999999998</v>
      </c>
      <c r="FV23">
        <v>999.9</v>
      </c>
      <c r="FW23">
        <v>46.954000000000001</v>
      </c>
      <c r="FX23">
        <v>32.569000000000003</v>
      </c>
      <c r="FY23">
        <v>23.204499999999999</v>
      </c>
      <c r="FZ23">
        <v>60.527500000000003</v>
      </c>
      <c r="GA23">
        <v>26.826899999999998</v>
      </c>
      <c r="GB23">
        <v>1</v>
      </c>
      <c r="GC23">
        <v>0.238953</v>
      </c>
      <c r="GD23">
        <v>4.39839</v>
      </c>
      <c r="GE23">
        <v>20.1373</v>
      </c>
      <c r="GF23">
        <v>5.2503799999999998</v>
      </c>
      <c r="GG23">
        <v>12.0519</v>
      </c>
      <c r="GH23">
        <v>4.9806999999999997</v>
      </c>
      <c r="GI23">
        <v>3.2998500000000002</v>
      </c>
      <c r="GJ23">
        <v>424.1</v>
      </c>
      <c r="GK23">
        <v>9999</v>
      </c>
      <c r="GL23">
        <v>9999</v>
      </c>
      <c r="GM23">
        <v>9999</v>
      </c>
      <c r="GN23">
        <v>1.87927</v>
      </c>
      <c r="GO23">
        <v>1.8771500000000001</v>
      </c>
      <c r="GP23">
        <v>1.8748100000000001</v>
      </c>
      <c r="GQ23">
        <v>1.87513</v>
      </c>
      <c r="GR23">
        <v>1.8754599999999999</v>
      </c>
      <c r="GS23">
        <v>1.8742399999999999</v>
      </c>
      <c r="GT23">
        <v>1.8711899999999999</v>
      </c>
      <c r="GU23">
        <v>1.87561</v>
      </c>
      <c r="GV23" t="s">
        <v>353</v>
      </c>
      <c r="GW23" t="s">
        <v>19</v>
      </c>
      <c r="GX23" t="s">
        <v>19</v>
      </c>
      <c r="GY23" t="s">
        <v>19</v>
      </c>
      <c r="GZ23" t="s">
        <v>354</v>
      </c>
      <c r="HA23" t="s">
        <v>355</v>
      </c>
      <c r="HB23" t="s">
        <v>356</v>
      </c>
      <c r="HC23" t="s">
        <v>356</v>
      </c>
      <c r="HD23" t="s">
        <v>356</v>
      </c>
      <c r="HE23" t="s">
        <v>356</v>
      </c>
      <c r="HF23">
        <v>0</v>
      </c>
      <c r="HG23">
        <v>100</v>
      </c>
      <c r="HH23">
        <v>100</v>
      </c>
      <c r="HI23">
        <v>25.992999999999999</v>
      </c>
      <c r="HJ23">
        <v>1.4999999999999999E-2</v>
      </c>
      <c r="HK23">
        <v>2</v>
      </c>
      <c r="HL23">
        <v>508.84300000000002</v>
      </c>
      <c r="HM23">
        <v>473.69400000000002</v>
      </c>
      <c r="HN23">
        <v>20.393799999999999</v>
      </c>
      <c r="HO23">
        <v>30.162700000000001</v>
      </c>
      <c r="HP23">
        <v>30.000699999999998</v>
      </c>
      <c r="HQ23">
        <v>30.118200000000002</v>
      </c>
      <c r="HR23">
        <v>30.1098</v>
      </c>
      <c r="HS23">
        <v>23.904800000000002</v>
      </c>
      <c r="HT23">
        <v>48.807299999999998</v>
      </c>
      <c r="HU23">
        <v>0</v>
      </c>
      <c r="HV23">
        <v>20.3748</v>
      </c>
      <c r="HW23">
        <v>500</v>
      </c>
      <c r="HX23">
        <v>12.8909</v>
      </c>
      <c r="HY23">
        <v>100.926</v>
      </c>
      <c r="HZ23">
        <v>101.343</v>
      </c>
    </row>
    <row r="24" spans="1:234" x14ac:dyDescent="0.25">
      <c r="A24">
        <v>9</v>
      </c>
      <c r="B24">
        <v>1566756115.5999999</v>
      </c>
      <c r="C24">
        <v>1056.5</v>
      </c>
      <c r="D24" t="s">
        <v>377</v>
      </c>
      <c r="E24" t="s">
        <v>378</v>
      </c>
      <c r="F24" t="s">
        <v>346</v>
      </c>
      <c r="G24" t="s">
        <v>347</v>
      </c>
      <c r="H24" t="s">
        <v>348</v>
      </c>
      <c r="I24">
        <v>1566756115.5999999</v>
      </c>
      <c r="J24">
        <f t="shared" si="0"/>
        <v>4.5086405206336165E-3</v>
      </c>
      <c r="K24">
        <f t="shared" si="1"/>
        <v>41.832424101735889</v>
      </c>
      <c r="L24">
        <f t="shared" si="2"/>
        <v>546.81600000000003</v>
      </c>
      <c r="M24">
        <f t="shared" si="3"/>
        <v>278.19838847028547</v>
      </c>
      <c r="N24">
        <f t="shared" si="4"/>
        <v>27.787890265898231</v>
      </c>
      <c r="O24">
        <f t="shared" si="5"/>
        <v>54.618803103744</v>
      </c>
      <c r="P24">
        <f t="shared" si="6"/>
        <v>0.27529896740215648</v>
      </c>
      <c r="Q24">
        <f t="shared" si="7"/>
        <v>2.254615905123905</v>
      </c>
      <c r="R24">
        <f t="shared" si="8"/>
        <v>0.25789451728886431</v>
      </c>
      <c r="S24">
        <f t="shared" si="9"/>
        <v>0.16265601687059925</v>
      </c>
      <c r="T24">
        <f t="shared" si="10"/>
        <v>330.42082156200962</v>
      </c>
      <c r="U24">
        <f t="shared" si="11"/>
        <v>27.160330890794977</v>
      </c>
      <c r="V24">
        <f t="shared" si="12"/>
        <v>26.9968</v>
      </c>
      <c r="W24">
        <f t="shared" si="13"/>
        <v>3.5784870666482234</v>
      </c>
      <c r="X24">
        <f t="shared" si="14"/>
        <v>55.152204869025553</v>
      </c>
      <c r="Y24">
        <f t="shared" si="15"/>
        <v>1.8799585545708</v>
      </c>
      <c r="Z24">
        <f t="shared" si="16"/>
        <v>3.4086734320691097</v>
      </c>
      <c r="AA24">
        <f t="shared" si="17"/>
        <v>1.6985285120774234</v>
      </c>
      <c r="AB24">
        <f t="shared" si="18"/>
        <v>-198.83104695994248</v>
      </c>
      <c r="AC24">
        <f t="shared" si="19"/>
        <v>-100.30376362909325</v>
      </c>
      <c r="AD24">
        <f t="shared" si="20"/>
        <v>-9.5612221600153351</v>
      </c>
      <c r="AE24">
        <f t="shared" si="21"/>
        <v>21.724788812958536</v>
      </c>
      <c r="AF24">
        <v>-4.1308129614700997E-2</v>
      </c>
      <c r="AG24">
        <v>4.6371994283410101E-2</v>
      </c>
      <c r="AH24">
        <v>3.46347660555268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52823.904400072817</v>
      </c>
      <c r="AN24" t="s">
        <v>349</v>
      </c>
      <c r="AO24">
        <v>0</v>
      </c>
      <c r="AP24">
        <v>0</v>
      </c>
      <c r="AQ24">
        <f t="shared" si="25"/>
        <v>0</v>
      </c>
      <c r="AR24" t="e">
        <f t="shared" si="26"/>
        <v>#DIV/0!</v>
      </c>
      <c r="AS24">
        <v>0</v>
      </c>
      <c r="AT24" t="s">
        <v>349</v>
      </c>
      <c r="AU24">
        <v>0</v>
      </c>
      <c r="AV24">
        <v>0</v>
      </c>
      <c r="AW24" t="e">
        <f t="shared" si="27"/>
        <v>#DIV/0!</v>
      </c>
      <c r="AX24">
        <v>0.5</v>
      </c>
      <c r="AY24">
        <f t="shared" si="28"/>
        <v>1685.9510995810626</v>
      </c>
      <c r="AZ24">
        <f t="shared" si="29"/>
        <v>41.832424101735889</v>
      </c>
      <c r="BA24" t="e">
        <f t="shared" si="30"/>
        <v>#DIV/0!</v>
      </c>
      <c r="BB24" t="e">
        <f t="shared" si="31"/>
        <v>#DIV/0!</v>
      </c>
      <c r="BC24">
        <f t="shared" si="32"/>
        <v>2.481235909637635E-2</v>
      </c>
      <c r="BD24" t="e">
        <f t="shared" si="33"/>
        <v>#DIV/0!</v>
      </c>
      <c r="BE24" t="s">
        <v>349</v>
      </c>
      <c r="BF24">
        <v>0</v>
      </c>
      <c r="BG24">
        <f t="shared" si="34"/>
        <v>0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 t="e">
        <f t="shared" si="38"/>
        <v>#DIV/0!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39"/>
        <v>1999.96</v>
      </c>
      <c r="CE24">
        <f t="shared" si="40"/>
        <v>1685.9510995810626</v>
      </c>
      <c r="CF24">
        <f t="shared" si="41"/>
        <v>0.84299240963872413</v>
      </c>
      <c r="CG24">
        <f t="shared" si="42"/>
        <v>0.19598481927744821</v>
      </c>
      <c r="CH24">
        <v>6</v>
      </c>
      <c r="CI24">
        <v>0.5</v>
      </c>
      <c r="CJ24" t="s">
        <v>350</v>
      </c>
      <c r="CK24">
        <v>1566756115.5999999</v>
      </c>
      <c r="CL24">
        <v>546.81600000000003</v>
      </c>
      <c r="CM24">
        <v>599.97699999999998</v>
      </c>
      <c r="CN24">
        <v>18.821200000000001</v>
      </c>
      <c r="CO24">
        <v>13.5123</v>
      </c>
      <c r="CP24">
        <v>499.96600000000001</v>
      </c>
      <c r="CQ24">
        <v>99.784999999999997</v>
      </c>
      <c r="CR24">
        <v>0.100159</v>
      </c>
      <c r="CS24">
        <v>26.171600000000002</v>
      </c>
      <c r="CT24">
        <v>26.9968</v>
      </c>
      <c r="CU24">
        <v>999.9</v>
      </c>
      <c r="CV24">
        <v>0</v>
      </c>
      <c r="CW24">
        <v>0</v>
      </c>
      <c r="CX24">
        <v>9983.1200000000008</v>
      </c>
      <c r="CY24">
        <v>0</v>
      </c>
      <c r="CZ24">
        <v>1807.93</v>
      </c>
      <c r="DA24">
        <v>-53.160200000000003</v>
      </c>
      <c r="DB24">
        <v>557.30499999999995</v>
      </c>
      <c r="DC24">
        <v>608.19500000000005</v>
      </c>
      <c r="DD24">
        <v>5.3088300000000004</v>
      </c>
      <c r="DE24">
        <v>518.80899999999997</v>
      </c>
      <c r="DF24">
        <v>599.97699999999998</v>
      </c>
      <c r="DG24">
        <v>18.8032</v>
      </c>
      <c r="DH24">
        <v>13.5123</v>
      </c>
      <c r="DI24">
        <v>1.8780699999999999</v>
      </c>
      <c r="DJ24">
        <v>1.34833</v>
      </c>
      <c r="DK24">
        <v>16.452200000000001</v>
      </c>
      <c r="DL24">
        <v>11.348699999999999</v>
      </c>
      <c r="DM24">
        <v>1999.96</v>
      </c>
      <c r="DN24">
        <v>0.90000500000000005</v>
      </c>
      <c r="DO24">
        <v>9.9994899999999998E-2</v>
      </c>
      <c r="DP24">
        <v>0</v>
      </c>
      <c r="DQ24">
        <v>774.97400000000005</v>
      </c>
      <c r="DR24">
        <v>5.00014</v>
      </c>
      <c r="DS24">
        <v>19426.5</v>
      </c>
      <c r="DT24">
        <v>16922.5</v>
      </c>
      <c r="DU24">
        <v>46.936999999999998</v>
      </c>
      <c r="DV24">
        <v>48.311999999999998</v>
      </c>
      <c r="DW24">
        <v>47.25</v>
      </c>
      <c r="DX24">
        <v>48.061999999999998</v>
      </c>
      <c r="DY24">
        <v>48.75</v>
      </c>
      <c r="DZ24">
        <v>1795.47</v>
      </c>
      <c r="EA24">
        <v>199.49</v>
      </c>
      <c r="EB24">
        <v>0</v>
      </c>
      <c r="EC24">
        <v>1566756083</v>
      </c>
      <c r="ED24">
        <v>775.37596153846198</v>
      </c>
      <c r="EE24">
        <v>-2.4566495731368199</v>
      </c>
      <c r="EF24">
        <v>-3733.9384571605001</v>
      </c>
      <c r="EG24">
        <v>19910.580769230801</v>
      </c>
      <c r="EH24">
        <v>15</v>
      </c>
      <c r="EI24">
        <v>1566756069.0999999</v>
      </c>
      <c r="EJ24" t="s">
        <v>379</v>
      </c>
      <c r="EK24">
        <v>60</v>
      </c>
      <c r="EL24">
        <v>28.007000000000001</v>
      </c>
      <c r="EM24">
        <v>1.7999999999999999E-2</v>
      </c>
      <c r="EN24">
        <v>600</v>
      </c>
      <c r="EO24">
        <v>13</v>
      </c>
      <c r="EP24">
        <v>0.03</v>
      </c>
      <c r="EQ24">
        <v>0.01</v>
      </c>
      <c r="ER24">
        <v>41.9460746799719</v>
      </c>
      <c r="ES24">
        <v>-0.29761127361253198</v>
      </c>
      <c r="ET24">
        <v>6.4088802849403201E-2</v>
      </c>
      <c r="EU24">
        <v>1</v>
      </c>
      <c r="EV24">
        <v>0.28454569776239302</v>
      </c>
      <c r="EW24">
        <v>-3.6447500453824201E-2</v>
      </c>
      <c r="EX24">
        <v>5.2512546876850004E-3</v>
      </c>
      <c r="EY24">
        <v>1</v>
      </c>
      <c r="EZ24">
        <v>2</v>
      </c>
      <c r="FA24">
        <v>2</v>
      </c>
      <c r="FB24" t="s">
        <v>352</v>
      </c>
      <c r="FC24">
        <v>2.9136199999999999</v>
      </c>
      <c r="FD24">
        <v>2.7247300000000001</v>
      </c>
      <c r="FE24">
        <v>0.112105</v>
      </c>
      <c r="FF24">
        <v>0.123169</v>
      </c>
      <c r="FG24">
        <v>9.5935400000000004E-2</v>
      </c>
      <c r="FH24">
        <v>7.4411099999999994E-2</v>
      </c>
      <c r="FI24">
        <v>23341</v>
      </c>
      <c r="FJ24">
        <v>21209.4</v>
      </c>
      <c r="FK24">
        <v>24274.1</v>
      </c>
      <c r="FL24">
        <v>22850.7</v>
      </c>
      <c r="FM24">
        <v>30844.400000000001</v>
      </c>
      <c r="FN24">
        <v>29556.5</v>
      </c>
      <c r="FO24">
        <v>35156.6</v>
      </c>
      <c r="FP24">
        <v>32966.5</v>
      </c>
      <c r="FQ24">
        <v>1.9930300000000001</v>
      </c>
      <c r="FR24">
        <v>1.8396999999999999</v>
      </c>
      <c r="FS24">
        <v>3.7819100000000001E-2</v>
      </c>
      <c r="FT24">
        <v>0</v>
      </c>
      <c r="FU24">
        <v>26.378</v>
      </c>
      <c r="FV24">
        <v>999.9</v>
      </c>
      <c r="FW24">
        <v>46.881</v>
      </c>
      <c r="FX24">
        <v>32.598999999999997</v>
      </c>
      <c r="FY24">
        <v>23.207000000000001</v>
      </c>
      <c r="FZ24">
        <v>61.477499999999999</v>
      </c>
      <c r="GA24">
        <v>26.8429</v>
      </c>
      <c r="GB24">
        <v>1</v>
      </c>
      <c r="GC24">
        <v>0.25074400000000002</v>
      </c>
      <c r="GD24">
        <v>5.6052600000000004</v>
      </c>
      <c r="GE24">
        <v>20.104700000000001</v>
      </c>
      <c r="GF24">
        <v>5.2499399999999996</v>
      </c>
      <c r="GG24">
        <v>12.0519</v>
      </c>
      <c r="GH24">
        <v>4.9804500000000003</v>
      </c>
      <c r="GI24">
        <v>3.29983</v>
      </c>
      <c r="GJ24">
        <v>424.2</v>
      </c>
      <c r="GK24">
        <v>9999</v>
      </c>
      <c r="GL24">
        <v>9999</v>
      </c>
      <c r="GM24">
        <v>9999</v>
      </c>
      <c r="GN24">
        <v>1.87927</v>
      </c>
      <c r="GO24">
        <v>1.87714</v>
      </c>
      <c r="GP24">
        <v>1.87473</v>
      </c>
      <c r="GQ24">
        <v>1.8751</v>
      </c>
      <c r="GR24">
        <v>1.8754599999999999</v>
      </c>
      <c r="GS24">
        <v>1.8742399999999999</v>
      </c>
      <c r="GT24">
        <v>1.8711</v>
      </c>
      <c r="GU24">
        <v>1.87561</v>
      </c>
      <c r="GV24" t="s">
        <v>353</v>
      </c>
      <c r="GW24" t="s">
        <v>19</v>
      </c>
      <c r="GX24" t="s">
        <v>19</v>
      </c>
      <c r="GY24" t="s">
        <v>19</v>
      </c>
      <c r="GZ24" t="s">
        <v>354</v>
      </c>
      <c r="HA24" t="s">
        <v>355</v>
      </c>
      <c r="HB24" t="s">
        <v>356</v>
      </c>
      <c r="HC24" t="s">
        <v>356</v>
      </c>
      <c r="HD24" t="s">
        <v>356</v>
      </c>
      <c r="HE24" t="s">
        <v>356</v>
      </c>
      <c r="HF24">
        <v>0</v>
      </c>
      <c r="HG24">
        <v>100</v>
      </c>
      <c r="HH24">
        <v>100</v>
      </c>
      <c r="HI24">
        <v>28.007000000000001</v>
      </c>
      <c r="HJ24">
        <v>1.7999999999999999E-2</v>
      </c>
      <c r="HK24">
        <v>2</v>
      </c>
      <c r="HL24">
        <v>507.75700000000001</v>
      </c>
      <c r="HM24">
        <v>473.89100000000002</v>
      </c>
      <c r="HN24">
        <v>18.627300000000002</v>
      </c>
      <c r="HO24">
        <v>30.244299999999999</v>
      </c>
      <c r="HP24">
        <v>30.0002</v>
      </c>
      <c r="HQ24">
        <v>30.1691</v>
      </c>
      <c r="HR24">
        <v>30.161200000000001</v>
      </c>
      <c r="HS24">
        <v>27.744800000000001</v>
      </c>
      <c r="HT24">
        <v>46.506300000000003</v>
      </c>
      <c r="HU24">
        <v>0</v>
      </c>
      <c r="HV24">
        <v>18.634899999999998</v>
      </c>
      <c r="HW24">
        <v>600</v>
      </c>
      <c r="HX24">
        <v>13.4978</v>
      </c>
      <c r="HY24">
        <v>100.916</v>
      </c>
      <c r="HZ24">
        <v>101.333</v>
      </c>
    </row>
    <row r="25" spans="1:234" x14ac:dyDescent="0.25">
      <c r="A25">
        <v>10</v>
      </c>
      <c r="B25">
        <v>1566756220.5999999</v>
      </c>
      <c r="C25">
        <v>1161.5</v>
      </c>
      <c r="D25" t="s">
        <v>380</v>
      </c>
      <c r="E25" t="s">
        <v>381</v>
      </c>
      <c r="F25" t="s">
        <v>346</v>
      </c>
      <c r="G25" t="s">
        <v>347</v>
      </c>
      <c r="H25" t="s">
        <v>348</v>
      </c>
      <c r="I25">
        <v>1566756220.5999999</v>
      </c>
      <c r="J25">
        <f t="shared" si="0"/>
        <v>3.9622486990858047E-3</v>
      </c>
      <c r="K25">
        <f t="shared" si="1"/>
        <v>42.354340895256357</v>
      </c>
      <c r="L25">
        <f t="shared" si="2"/>
        <v>646.08900000000006</v>
      </c>
      <c r="M25">
        <f t="shared" si="3"/>
        <v>332.11833051509478</v>
      </c>
      <c r="N25">
        <f t="shared" si="4"/>
        <v>33.174442837741765</v>
      </c>
      <c r="O25">
        <f t="shared" si="5"/>
        <v>64.536162654291005</v>
      </c>
      <c r="P25">
        <f t="shared" si="6"/>
        <v>0.23692625578089438</v>
      </c>
      <c r="Q25">
        <f t="shared" si="7"/>
        <v>2.2602123891136499</v>
      </c>
      <c r="R25">
        <f t="shared" si="8"/>
        <v>0.22394278127272887</v>
      </c>
      <c r="S25">
        <f t="shared" si="9"/>
        <v>0.14107142979089837</v>
      </c>
      <c r="T25">
        <f t="shared" si="10"/>
        <v>330.41387368753561</v>
      </c>
      <c r="U25">
        <f t="shared" si="11"/>
        <v>27.330491266709323</v>
      </c>
      <c r="V25">
        <f t="shared" si="12"/>
        <v>27.041399999999999</v>
      </c>
      <c r="W25">
        <f t="shared" si="13"/>
        <v>3.5878717487057989</v>
      </c>
      <c r="X25">
        <f t="shared" si="14"/>
        <v>54.852117715028427</v>
      </c>
      <c r="Y25">
        <f t="shared" si="15"/>
        <v>1.8688236882967</v>
      </c>
      <c r="Z25">
        <f t="shared" si="16"/>
        <v>3.4070219458175601</v>
      </c>
      <c r="AA25">
        <f t="shared" si="17"/>
        <v>1.719048060409099</v>
      </c>
      <c r="AB25">
        <f t="shared" si="18"/>
        <v>-174.73516762968399</v>
      </c>
      <c r="AC25">
        <f t="shared" si="19"/>
        <v>-106.98655674262392</v>
      </c>
      <c r="AD25">
        <f t="shared" si="20"/>
        <v>-10.17484878341763</v>
      </c>
      <c r="AE25">
        <f t="shared" si="21"/>
        <v>38.517300531810065</v>
      </c>
      <c r="AF25">
        <v>-4.1459246052142899E-2</v>
      </c>
      <c r="AG25">
        <v>4.6541635722965699E-2</v>
      </c>
      <c r="AH25">
        <v>3.4734954326529999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53010.735764019671</v>
      </c>
      <c r="AN25" t="s">
        <v>349</v>
      </c>
      <c r="AO25">
        <v>0</v>
      </c>
      <c r="AP25">
        <v>0</v>
      </c>
      <c r="AQ25">
        <f t="shared" si="25"/>
        <v>0</v>
      </c>
      <c r="AR25" t="e">
        <f t="shared" si="26"/>
        <v>#DIV/0!</v>
      </c>
      <c r="AS25">
        <v>0</v>
      </c>
      <c r="AT25" t="s">
        <v>349</v>
      </c>
      <c r="AU25">
        <v>0</v>
      </c>
      <c r="AV25">
        <v>0</v>
      </c>
      <c r="AW25" t="e">
        <f t="shared" si="27"/>
        <v>#DIV/0!</v>
      </c>
      <c r="AX25">
        <v>0.5</v>
      </c>
      <c r="AY25">
        <f t="shared" si="28"/>
        <v>1685.9171995810755</v>
      </c>
      <c r="AZ25">
        <f t="shared" si="29"/>
        <v>42.354340895256357</v>
      </c>
      <c r="BA25" t="e">
        <f t="shared" si="30"/>
        <v>#DIV/0!</v>
      </c>
      <c r="BB25" t="e">
        <f t="shared" si="31"/>
        <v>#DIV/0!</v>
      </c>
      <c r="BC25">
        <f t="shared" si="32"/>
        <v>2.5122432409955105E-2</v>
      </c>
      <c r="BD25" t="e">
        <f t="shared" si="33"/>
        <v>#DIV/0!</v>
      </c>
      <c r="BE25" t="s">
        <v>349</v>
      </c>
      <c r="BF25">
        <v>0</v>
      </c>
      <c r="BG25">
        <f t="shared" si="34"/>
        <v>0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 t="e">
        <f t="shared" si="38"/>
        <v>#DIV/0!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39"/>
        <v>1999.92</v>
      </c>
      <c r="CE25">
        <f t="shared" si="40"/>
        <v>1685.9171995810755</v>
      </c>
      <c r="CF25">
        <f t="shared" si="41"/>
        <v>0.84299231948331699</v>
      </c>
      <c r="CG25">
        <f t="shared" si="42"/>
        <v>0.19598463896663393</v>
      </c>
      <c r="CH25">
        <v>6</v>
      </c>
      <c r="CI25">
        <v>0.5</v>
      </c>
      <c r="CJ25" t="s">
        <v>350</v>
      </c>
      <c r="CK25">
        <v>1566756220.5999999</v>
      </c>
      <c r="CL25">
        <v>646.08900000000006</v>
      </c>
      <c r="CM25">
        <v>699.98800000000006</v>
      </c>
      <c r="CN25">
        <v>18.709299999999999</v>
      </c>
      <c r="CO25">
        <v>14.0434</v>
      </c>
      <c r="CP25">
        <v>499.983</v>
      </c>
      <c r="CQ25">
        <v>99.787400000000005</v>
      </c>
      <c r="CR25">
        <v>0.100019</v>
      </c>
      <c r="CS25">
        <v>26.163399999999999</v>
      </c>
      <c r="CT25">
        <v>27.041399999999999</v>
      </c>
      <c r="CU25">
        <v>999.9</v>
      </c>
      <c r="CV25">
        <v>0</v>
      </c>
      <c r="CW25">
        <v>0</v>
      </c>
      <c r="CX25">
        <v>10019.4</v>
      </c>
      <c r="CY25">
        <v>0</v>
      </c>
      <c r="CZ25">
        <v>2044.7</v>
      </c>
      <c r="DA25">
        <v>-53.8994</v>
      </c>
      <c r="DB25">
        <v>658.40700000000004</v>
      </c>
      <c r="DC25">
        <v>709.95899999999995</v>
      </c>
      <c r="DD25">
        <v>4.6658999999999997</v>
      </c>
      <c r="DE25">
        <v>616.07899999999995</v>
      </c>
      <c r="DF25">
        <v>699.98800000000006</v>
      </c>
      <c r="DG25">
        <v>18.688300000000002</v>
      </c>
      <c r="DH25">
        <v>14.0434</v>
      </c>
      <c r="DI25">
        <v>1.86696</v>
      </c>
      <c r="DJ25">
        <v>1.4013599999999999</v>
      </c>
      <c r="DK25">
        <v>16.359000000000002</v>
      </c>
      <c r="DL25">
        <v>11.9323</v>
      </c>
      <c r="DM25">
        <v>1999.92</v>
      </c>
      <c r="DN25">
        <v>0.90000500000000005</v>
      </c>
      <c r="DO25">
        <v>9.9994899999999998E-2</v>
      </c>
      <c r="DP25">
        <v>0</v>
      </c>
      <c r="DQ25">
        <v>774.55600000000004</v>
      </c>
      <c r="DR25">
        <v>5.00014</v>
      </c>
      <c r="DS25">
        <v>20004.099999999999</v>
      </c>
      <c r="DT25">
        <v>16922.2</v>
      </c>
      <c r="DU25">
        <v>47.061999999999998</v>
      </c>
      <c r="DV25">
        <v>48.375</v>
      </c>
      <c r="DW25">
        <v>47.375</v>
      </c>
      <c r="DX25">
        <v>48.125</v>
      </c>
      <c r="DY25">
        <v>48.75</v>
      </c>
      <c r="DZ25">
        <v>1795.44</v>
      </c>
      <c r="EA25">
        <v>199.48</v>
      </c>
      <c r="EB25">
        <v>0</v>
      </c>
      <c r="EC25">
        <v>1566756188</v>
      </c>
      <c r="ED25">
        <v>774.90646153846103</v>
      </c>
      <c r="EE25">
        <v>-1.17394871341294</v>
      </c>
      <c r="EF25">
        <v>-230.013674358359</v>
      </c>
      <c r="EG25">
        <v>20084.503846153799</v>
      </c>
      <c r="EH25">
        <v>15</v>
      </c>
      <c r="EI25">
        <v>1566756176.5999999</v>
      </c>
      <c r="EJ25" t="s">
        <v>382</v>
      </c>
      <c r="EK25">
        <v>61</v>
      </c>
      <c r="EL25">
        <v>30.01</v>
      </c>
      <c r="EM25">
        <v>2.1000000000000001E-2</v>
      </c>
      <c r="EN25">
        <v>700</v>
      </c>
      <c r="EO25">
        <v>14</v>
      </c>
      <c r="EP25">
        <v>0.05</v>
      </c>
      <c r="EQ25">
        <v>0.02</v>
      </c>
      <c r="ER25">
        <v>42.391672534855203</v>
      </c>
      <c r="ES25">
        <v>-0.26254965100215399</v>
      </c>
      <c r="ET25">
        <v>6.8110064379402702E-2</v>
      </c>
      <c r="EU25">
        <v>1</v>
      </c>
      <c r="EV25">
        <v>0.24234694198559301</v>
      </c>
      <c r="EW25">
        <v>-1.4876469386981801E-2</v>
      </c>
      <c r="EX25">
        <v>2.3033848559085601E-3</v>
      </c>
      <c r="EY25">
        <v>1</v>
      </c>
      <c r="EZ25">
        <v>2</v>
      </c>
      <c r="FA25">
        <v>2</v>
      </c>
      <c r="FB25" t="s">
        <v>352</v>
      </c>
      <c r="FC25">
        <v>2.9135900000000001</v>
      </c>
      <c r="FD25">
        <v>2.7248999999999999</v>
      </c>
      <c r="FE25">
        <v>0.12664400000000001</v>
      </c>
      <c r="FF25">
        <v>0.136989</v>
      </c>
      <c r="FG25">
        <v>9.5497399999999996E-2</v>
      </c>
      <c r="FH25">
        <v>7.6550900000000005E-2</v>
      </c>
      <c r="FI25">
        <v>22954</v>
      </c>
      <c r="FJ25">
        <v>20870.8</v>
      </c>
      <c r="FK25">
        <v>24269.5</v>
      </c>
      <c r="FL25">
        <v>22846.6</v>
      </c>
      <c r="FM25">
        <v>30853.8</v>
      </c>
      <c r="FN25">
        <v>29483.1</v>
      </c>
      <c r="FO25">
        <v>35150</v>
      </c>
      <c r="FP25">
        <v>32960.699999999997</v>
      </c>
      <c r="FQ25">
        <v>1.9920500000000001</v>
      </c>
      <c r="FR25">
        <v>1.83847</v>
      </c>
      <c r="FS25">
        <v>4.1268800000000001E-2</v>
      </c>
      <c r="FT25">
        <v>0</v>
      </c>
      <c r="FU25">
        <v>26.366199999999999</v>
      </c>
      <c r="FV25">
        <v>999.9</v>
      </c>
      <c r="FW25">
        <v>46.856000000000002</v>
      </c>
      <c r="FX25">
        <v>32.628999999999998</v>
      </c>
      <c r="FY25">
        <v>23.235700000000001</v>
      </c>
      <c r="FZ25">
        <v>61.327500000000001</v>
      </c>
      <c r="GA25">
        <v>26.7348</v>
      </c>
      <c r="GB25">
        <v>1</v>
      </c>
      <c r="GC25">
        <v>0.25879099999999999</v>
      </c>
      <c r="GD25">
        <v>5.4932600000000003</v>
      </c>
      <c r="GE25">
        <v>20.107600000000001</v>
      </c>
      <c r="GF25">
        <v>5.2530799999999997</v>
      </c>
      <c r="GG25">
        <v>12.0519</v>
      </c>
      <c r="GH25">
        <v>4.9817</v>
      </c>
      <c r="GI25">
        <v>3.3005300000000002</v>
      </c>
      <c r="GJ25">
        <v>424.2</v>
      </c>
      <c r="GK25">
        <v>9999</v>
      </c>
      <c r="GL25">
        <v>9999</v>
      </c>
      <c r="GM25">
        <v>9999</v>
      </c>
      <c r="GN25">
        <v>1.87927</v>
      </c>
      <c r="GO25">
        <v>1.87714</v>
      </c>
      <c r="GP25">
        <v>1.8747400000000001</v>
      </c>
      <c r="GQ25">
        <v>1.87514</v>
      </c>
      <c r="GR25">
        <v>1.8754599999999999</v>
      </c>
      <c r="GS25">
        <v>1.8742399999999999</v>
      </c>
      <c r="GT25">
        <v>1.8711800000000001</v>
      </c>
      <c r="GU25">
        <v>1.8755999999999999</v>
      </c>
      <c r="GV25" t="s">
        <v>353</v>
      </c>
      <c r="GW25" t="s">
        <v>19</v>
      </c>
      <c r="GX25" t="s">
        <v>19</v>
      </c>
      <c r="GY25" t="s">
        <v>19</v>
      </c>
      <c r="GZ25" t="s">
        <v>354</v>
      </c>
      <c r="HA25" t="s">
        <v>355</v>
      </c>
      <c r="HB25" t="s">
        <v>356</v>
      </c>
      <c r="HC25" t="s">
        <v>356</v>
      </c>
      <c r="HD25" t="s">
        <v>356</v>
      </c>
      <c r="HE25" t="s">
        <v>356</v>
      </c>
      <c r="HF25">
        <v>0</v>
      </c>
      <c r="HG25">
        <v>100</v>
      </c>
      <c r="HH25">
        <v>100</v>
      </c>
      <c r="HI25">
        <v>30.01</v>
      </c>
      <c r="HJ25">
        <v>2.1000000000000001E-2</v>
      </c>
      <c r="HK25">
        <v>2</v>
      </c>
      <c r="HL25">
        <v>507.76</v>
      </c>
      <c r="HM25">
        <v>473.65600000000001</v>
      </c>
      <c r="HN25">
        <v>18.985900000000001</v>
      </c>
      <c r="HO25">
        <v>30.346599999999999</v>
      </c>
      <c r="HP25">
        <v>30.0002</v>
      </c>
      <c r="HQ25">
        <v>30.2454</v>
      </c>
      <c r="HR25">
        <v>30.235399999999998</v>
      </c>
      <c r="HS25">
        <v>31.484000000000002</v>
      </c>
      <c r="HT25">
        <v>44.398000000000003</v>
      </c>
      <c r="HU25">
        <v>0</v>
      </c>
      <c r="HV25">
        <v>18.980699999999999</v>
      </c>
      <c r="HW25">
        <v>700</v>
      </c>
      <c r="HX25">
        <v>14.135400000000001</v>
      </c>
      <c r="HY25">
        <v>100.89700000000001</v>
      </c>
      <c r="HZ25">
        <v>101.315</v>
      </c>
    </row>
    <row r="26" spans="1:234" x14ac:dyDescent="0.25">
      <c r="A26">
        <v>11</v>
      </c>
      <c r="B26">
        <v>1566756325.5999999</v>
      </c>
      <c r="C26">
        <v>1266.5</v>
      </c>
      <c r="D26" t="s">
        <v>383</v>
      </c>
      <c r="E26" t="s">
        <v>384</v>
      </c>
      <c r="F26" t="s">
        <v>346</v>
      </c>
      <c r="G26" t="s">
        <v>347</v>
      </c>
      <c r="H26" t="s">
        <v>348</v>
      </c>
      <c r="I26">
        <v>1566756325.5999999</v>
      </c>
      <c r="J26">
        <f t="shared" si="0"/>
        <v>3.4036441568701284E-3</v>
      </c>
      <c r="K26">
        <f t="shared" si="1"/>
        <v>42.481228332903022</v>
      </c>
      <c r="L26">
        <f t="shared" si="2"/>
        <v>745.98199999999997</v>
      </c>
      <c r="M26">
        <f t="shared" si="3"/>
        <v>372.81780980868939</v>
      </c>
      <c r="N26">
        <f t="shared" si="4"/>
        <v>37.241536416753526</v>
      </c>
      <c r="O26">
        <f t="shared" si="5"/>
        <v>74.517673481046003</v>
      </c>
      <c r="P26">
        <f t="shared" si="6"/>
        <v>0.19822807534855641</v>
      </c>
      <c r="Q26">
        <f t="shared" si="7"/>
        <v>2.2586584415357889</v>
      </c>
      <c r="R26">
        <f t="shared" si="8"/>
        <v>0.18904528912594173</v>
      </c>
      <c r="S26">
        <f t="shared" si="9"/>
        <v>0.11894288819039517</v>
      </c>
      <c r="T26">
        <f t="shared" si="10"/>
        <v>330.42880066660018</v>
      </c>
      <c r="U26">
        <f t="shared" si="11"/>
        <v>27.301784069668816</v>
      </c>
      <c r="V26">
        <f t="shared" si="12"/>
        <v>27.038</v>
      </c>
      <c r="W26">
        <f t="shared" si="13"/>
        <v>3.5871555688343761</v>
      </c>
      <c r="X26">
        <f t="shared" si="14"/>
        <v>54.621508365961212</v>
      </c>
      <c r="Y26">
        <f t="shared" si="15"/>
        <v>1.8374943365244001</v>
      </c>
      <c r="Z26">
        <f t="shared" si="16"/>
        <v>3.3640490559383407</v>
      </c>
      <c r="AA26">
        <f t="shared" si="17"/>
        <v>1.7496612323099761</v>
      </c>
      <c r="AB26">
        <f t="shared" si="18"/>
        <v>-150.10070731797265</v>
      </c>
      <c r="AC26">
        <f t="shared" si="19"/>
        <v>-132.63057031596458</v>
      </c>
      <c r="AD26">
        <f t="shared" si="20"/>
        <v>-12.608618035650432</v>
      </c>
      <c r="AE26">
        <f t="shared" si="21"/>
        <v>35.088904997012548</v>
      </c>
      <c r="AF26">
        <v>-4.1417252005990099E-2</v>
      </c>
      <c r="AG26">
        <v>4.64944937272787E-2</v>
      </c>
      <c r="AH26">
        <v>3.4707125513877601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52997.368221542361</v>
      </c>
      <c r="AN26" t="s">
        <v>349</v>
      </c>
      <c r="AO26">
        <v>0</v>
      </c>
      <c r="AP26">
        <v>0</v>
      </c>
      <c r="AQ26">
        <f t="shared" si="25"/>
        <v>0</v>
      </c>
      <c r="AR26" t="e">
        <f t="shared" si="26"/>
        <v>#DIV/0!</v>
      </c>
      <c r="AS26">
        <v>0</v>
      </c>
      <c r="AT26" t="s">
        <v>349</v>
      </c>
      <c r="AU26">
        <v>0</v>
      </c>
      <c r="AV26">
        <v>0</v>
      </c>
      <c r="AW26" t="e">
        <f t="shared" si="27"/>
        <v>#DIV/0!</v>
      </c>
      <c r="AX26">
        <v>0.5</v>
      </c>
      <c r="AY26">
        <f t="shared" si="28"/>
        <v>1685.993099581073</v>
      </c>
      <c r="AZ26">
        <f t="shared" si="29"/>
        <v>42.481228332903022</v>
      </c>
      <c r="BA26" t="e">
        <f t="shared" si="30"/>
        <v>#DIV/0!</v>
      </c>
      <c r="BB26" t="e">
        <f t="shared" si="31"/>
        <v>#DIV/0!</v>
      </c>
      <c r="BC26">
        <f t="shared" si="32"/>
        <v>2.5196561209804798E-2</v>
      </c>
      <c r="BD26" t="e">
        <f t="shared" si="33"/>
        <v>#DIV/0!</v>
      </c>
      <c r="BE26" t="s">
        <v>349</v>
      </c>
      <c r="BF26">
        <v>0</v>
      </c>
      <c r="BG26">
        <f t="shared" si="34"/>
        <v>0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 t="e">
        <f t="shared" si="38"/>
        <v>#DIV/0!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39"/>
        <v>2000.01</v>
      </c>
      <c r="CE26">
        <f t="shared" si="40"/>
        <v>1685.993099581073</v>
      </c>
      <c r="CF26">
        <f t="shared" si="41"/>
        <v>0.84299233482886238</v>
      </c>
      <c r="CG26">
        <f t="shared" si="42"/>
        <v>0.19598466965772485</v>
      </c>
      <c r="CH26">
        <v>6</v>
      </c>
      <c r="CI26">
        <v>0.5</v>
      </c>
      <c r="CJ26" t="s">
        <v>350</v>
      </c>
      <c r="CK26">
        <v>1566756325.5999999</v>
      </c>
      <c r="CL26">
        <v>745.98199999999997</v>
      </c>
      <c r="CM26">
        <v>799.995</v>
      </c>
      <c r="CN26">
        <v>18.3948</v>
      </c>
      <c r="CO26">
        <v>14.3864</v>
      </c>
      <c r="CP26">
        <v>500.10500000000002</v>
      </c>
      <c r="CQ26">
        <v>99.791899999999998</v>
      </c>
      <c r="CR26">
        <v>0.10015300000000001</v>
      </c>
      <c r="CS26">
        <v>25.948799999999999</v>
      </c>
      <c r="CT26">
        <v>27.038</v>
      </c>
      <c r="CU26">
        <v>999.9</v>
      </c>
      <c r="CV26">
        <v>0</v>
      </c>
      <c r="CW26">
        <v>0</v>
      </c>
      <c r="CX26">
        <v>10008.799999999999</v>
      </c>
      <c r="CY26">
        <v>0</v>
      </c>
      <c r="CZ26">
        <v>1698.69</v>
      </c>
      <c r="DA26">
        <v>-54.012500000000003</v>
      </c>
      <c r="DB26">
        <v>759.96100000000001</v>
      </c>
      <c r="DC26">
        <v>811.67200000000003</v>
      </c>
      <c r="DD26">
        <v>4.0083700000000002</v>
      </c>
      <c r="DE26">
        <v>714.40099999999995</v>
      </c>
      <c r="DF26">
        <v>799.995</v>
      </c>
      <c r="DG26">
        <v>18.360800000000001</v>
      </c>
      <c r="DH26">
        <v>14.3864</v>
      </c>
      <c r="DI26">
        <v>1.83565</v>
      </c>
      <c r="DJ26">
        <v>1.4356500000000001</v>
      </c>
      <c r="DK26">
        <v>16.093699999999998</v>
      </c>
      <c r="DL26">
        <v>12.2995</v>
      </c>
      <c r="DM26">
        <v>2000.01</v>
      </c>
      <c r="DN26">
        <v>0.90000500000000005</v>
      </c>
      <c r="DO26">
        <v>9.9995100000000003E-2</v>
      </c>
      <c r="DP26">
        <v>0</v>
      </c>
      <c r="DQ26">
        <v>771.52800000000002</v>
      </c>
      <c r="DR26">
        <v>5.00014</v>
      </c>
      <c r="DS26">
        <v>20069.099999999999</v>
      </c>
      <c r="DT26">
        <v>16922.900000000001</v>
      </c>
      <c r="DU26">
        <v>47.061999999999998</v>
      </c>
      <c r="DV26">
        <v>48.5</v>
      </c>
      <c r="DW26">
        <v>47.436999999999998</v>
      </c>
      <c r="DX26">
        <v>48.25</v>
      </c>
      <c r="DY26">
        <v>48.811999999999998</v>
      </c>
      <c r="DZ26">
        <v>1795.52</v>
      </c>
      <c r="EA26">
        <v>199.49</v>
      </c>
      <c r="EB26">
        <v>0</v>
      </c>
      <c r="EC26">
        <v>1566756293</v>
      </c>
      <c r="ED26">
        <v>771.39265384615396</v>
      </c>
      <c r="EE26">
        <v>-0.30635899229701402</v>
      </c>
      <c r="EF26">
        <v>-4820.2256229841396</v>
      </c>
      <c r="EG26">
        <v>19319.2846153846</v>
      </c>
      <c r="EH26">
        <v>15</v>
      </c>
      <c r="EI26">
        <v>1566756281.0999999</v>
      </c>
      <c r="EJ26" t="s">
        <v>385</v>
      </c>
      <c r="EK26">
        <v>62</v>
      </c>
      <c r="EL26">
        <v>31.581</v>
      </c>
      <c r="EM26">
        <v>3.4000000000000002E-2</v>
      </c>
      <c r="EN26">
        <v>800</v>
      </c>
      <c r="EO26">
        <v>14</v>
      </c>
      <c r="EP26">
        <v>0.03</v>
      </c>
      <c r="EQ26">
        <v>0.02</v>
      </c>
      <c r="ER26">
        <v>42.436420654942097</v>
      </c>
      <c r="ES26">
        <v>-0.19690953534747499</v>
      </c>
      <c r="ET26">
        <v>6.8263908076169902E-2</v>
      </c>
      <c r="EU26">
        <v>1</v>
      </c>
      <c r="EV26">
        <v>0.209022785653348</v>
      </c>
      <c r="EW26">
        <v>-3.4246785279090301E-2</v>
      </c>
      <c r="EX26">
        <v>5.2895412024866603E-3</v>
      </c>
      <c r="EY26">
        <v>1</v>
      </c>
      <c r="EZ26">
        <v>2</v>
      </c>
      <c r="FA26">
        <v>2</v>
      </c>
      <c r="FB26" t="s">
        <v>352</v>
      </c>
      <c r="FC26">
        <v>2.9138299999999999</v>
      </c>
      <c r="FD26">
        <v>2.7249500000000002</v>
      </c>
      <c r="FE26">
        <v>0.140177</v>
      </c>
      <c r="FF26">
        <v>0.14980499999999999</v>
      </c>
      <c r="FG26">
        <v>9.4269000000000006E-2</v>
      </c>
      <c r="FH26">
        <v>7.7910400000000005E-2</v>
      </c>
      <c r="FI26">
        <v>22593.8</v>
      </c>
      <c r="FJ26">
        <v>20555.599999999999</v>
      </c>
      <c r="FK26">
        <v>24265.200000000001</v>
      </c>
      <c r="FL26">
        <v>22841.5</v>
      </c>
      <c r="FM26">
        <v>30890.3</v>
      </c>
      <c r="FN26">
        <v>29433.8</v>
      </c>
      <c r="FO26">
        <v>35143.5</v>
      </c>
      <c r="FP26">
        <v>32954.1</v>
      </c>
      <c r="FQ26">
        <v>1.9903500000000001</v>
      </c>
      <c r="FR26">
        <v>1.8377699999999999</v>
      </c>
      <c r="FS26">
        <v>4.6964699999999998E-2</v>
      </c>
      <c r="FT26">
        <v>0</v>
      </c>
      <c r="FU26">
        <v>26.269500000000001</v>
      </c>
      <c r="FV26">
        <v>999.9</v>
      </c>
      <c r="FW26">
        <v>46.826000000000001</v>
      </c>
      <c r="FX26">
        <v>32.67</v>
      </c>
      <c r="FY26">
        <v>23.269200000000001</v>
      </c>
      <c r="FZ26">
        <v>61.447499999999998</v>
      </c>
      <c r="GA26">
        <v>26.714700000000001</v>
      </c>
      <c r="GB26">
        <v>1</v>
      </c>
      <c r="GC26">
        <v>0.26678400000000002</v>
      </c>
      <c r="GD26">
        <v>5.3271600000000001</v>
      </c>
      <c r="GE26">
        <v>20.1127</v>
      </c>
      <c r="GF26">
        <v>5.2523299999999997</v>
      </c>
      <c r="GG26">
        <v>12.0519</v>
      </c>
      <c r="GH26">
        <v>4.9816500000000001</v>
      </c>
      <c r="GI26">
        <v>3.3003499999999999</v>
      </c>
      <c r="GJ26">
        <v>424.2</v>
      </c>
      <c r="GK26">
        <v>9999</v>
      </c>
      <c r="GL26">
        <v>9999</v>
      </c>
      <c r="GM26">
        <v>9999</v>
      </c>
      <c r="GN26">
        <v>1.87927</v>
      </c>
      <c r="GO26">
        <v>1.87714</v>
      </c>
      <c r="GP26">
        <v>1.8747499999999999</v>
      </c>
      <c r="GQ26">
        <v>1.87514</v>
      </c>
      <c r="GR26">
        <v>1.8754599999999999</v>
      </c>
      <c r="GS26">
        <v>1.8742399999999999</v>
      </c>
      <c r="GT26">
        <v>1.87117</v>
      </c>
      <c r="GU26">
        <v>1.8755999999999999</v>
      </c>
      <c r="GV26" t="s">
        <v>353</v>
      </c>
      <c r="GW26" t="s">
        <v>19</v>
      </c>
      <c r="GX26" t="s">
        <v>19</v>
      </c>
      <c r="GY26" t="s">
        <v>19</v>
      </c>
      <c r="GZ26" t="s">
        <v>354</v>
      </c>
      <c r="HA26" t="s">
        <v>355</v>
      </c>
      <c r="HB26" t="s">
        <v>356</v>
      </c>
      <c r="HC26" t="s">
        <v>356</v>
      </c>
      <c r="HD26" t="s">
        <v>356</v>
      </c>
      <c r="HE26" t="s">
        <v>356</v>
      </c>
      <c r="HF26">
        <v>0</v>
      </c>
      <c r="HG26">
        <v>100</v>
      </c>
      <c r="HH26">
        <v>100</v>
      </c>
      <c r="HI26">
        <v>31.581</v>
      </c>
      <c r="HJ26">
        <v>3.4000000000000002E-2</v>
      </c>
      <c r="HK26">
        <v>2</v>
      </c>
      <c r="HL26">
        <v>507.40199999999999</v>
      </c>
      <c r="HM26">
        <v>473.89400000000001</v>
      </c>
      <c r="HN26">
        <v>19.1099</v>
      </c>
      <c r="HO26">
        <v>30.4636</v>
      </c>
      <c r="HP26">
        <v>30.0015</v>
      </c>
      <c r="HQ26">
        <v>30.334900000000001</v>
      </c>
      <c r="HR26">
        <v>30.323599999999999</v>
      </c>
      <c r="HS26">
        <v>35.147300000000001</v>
      </c>
      <c r="HT26">
        <v>42.625999999999998</v>
      </c>
      <c r="HU26">
        <v>0</v>
      </c>
      <c r="HV26">
        <v>19.057200000000002</v>
      </c>
      <c r="HW26">
        <v>800</v>
      </c>
      <c r="HX26">
        <v>14.540800000000001</v>
      </c>
      <c r="HY26">
        <v>100.879</v>
      </c>
      <c r="HZ26">
        <v>101.29300000000001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2019-08-24T13:10:39Z</dcterms:created>
  <dcterms:modified xsi:type="dcterms:W3CDTF">2019-08-28T00:00:55Z</dcterms:modified>
</cp:coreProperties>
</file>