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5390CEE2-087B-4AE1-8EAC-415041A589D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27" i="1" l="1"/>
  <c r="CF27" i="1"/>
  <c r="CD27" i="1"/>
  <c r="BK27" i="1"/>
  <c r="BJ27" i="1"/>
  <c r="BI27" i="1"/>
  <c r="BH27" i="1"/>
  <c r="BG27" i="1"/>
  <c r="BB27" i="1" s="1"/>
  <c r="BD27" i="1"/>
  <c r="AW27" i="1"/>
  <c r="AQ27" i="1"/>
  <c r="AR27" i="1" s="1"/>
  <c r="AM27" i="1"/>
  <c r="AK27" i="1" s="1"/>
  <c r="Z27" i="1"/>
  <c r="X27" i="1" s="1"/>
  <c r="Y27" i="1"/>
  <c r="Q27" i="1"/>
  <c r="CG26" i="1"/>
  <c r="CF26" i="1"/>
  <c r="CD26" i="1"/>
  <c r="CE26" i="1" s="1"/>
  <c r="BK26" i="1"/>
  <c r="BJ26" i="1"/>
  <c r="BI26" i="1"/>
  <c r="BH26" i="1"/>
  <c r="BG26" i="1"/>
  <c r="BB26" i="1" s="1"/>
  <c r="BD26" i="1"/>
  <c r="AW26" i="1"/>
  <c r="AQ26" i="1"/>
  <c r="AR26" i="1" s="1"/>
  <c r="AM26" i="1"/>
  <c r="AK26" i="1"/>
  <c r="O26" i="1" s="1"/>
  <c r="Z26" i="1"/>
  <c r="X26" i="1" s="1"/>
  <c r="Y26" i="1"/>
  <c r="Q26" i="1"/>
  <c r="CG25" i="1"/>
  <c r="CF25" i="1"/>
  <c r="CD25" i="1"/>
  <c r="BK25" i="1"/>
  <c r="BJ25" i="1"/>
  <c r="BI25" i="1"/>
  <c r="BH25" i="1"/>
  <c r="BG25" i="1"/>
  <c r="BB25" i="1" s="1"/>
  <c r="BD25" i="1"/>
  <c r="AW25" i="1"/>
  <c r="AQ25" i="1"/>
  <c r="AR25" i="1" s="1"/>
  <c r="AM25" i="1"/>
  <c r="AK25" i="1" s="1"/>
  <c r="Z25" i="1"/>
  <c r="Y25" i="1"/>
  <c r="X25" i="1" s="1"/>
  <c r="Q25" i="1"/>
  <c r="CG24" i="1"/>
  <c r="CF24" i="1"/>
  <c r="CD24" i="1"/>
  <c r="BK24" i="1"/>
  <c r="BJ24" i="1"/>
  <c r="BI24" i="1"/>
  <c r="BH24" i="1"/>
  <c r="BG24" i="1"/>
  <c r="BB24" i="1" s="1"/>
  <c r="BD24" i="1"/>
  <c r="AW24" i="1"/>
  <c r="AQ24" i="1"/>
  <c r="AR24" i="1" s="1"/>
  <c r="AM24" i="1"/>
  <c r="AK24" i="1"/>
  <c r="L24" i="1" s="1"/>
  <c r="Z24" i="1"/>
  <c r="Y24" i="1"/>
  <c r="X24" i="1" s="1"/>
  <c r="Q24" i="1"/>
  <c r="CG23" i="1"/>
  <c r="CF23" i="1"/>
  <c r="CD23" i="1"/>
  <c r="CE23" i="1" s="1"/>
  <c r="BK23" i="1"/>
  <c r="BJ23" i="1"/>
  <c r="BI23" i="1"/>
  <c r="BH23" i="1"/>
  <c r="BG23" i="1"/>
  <c r="BB23" i="1" s="1"/>
  <c r="BD23" i="1"/>
  <c r="AW23" i="1"/>
  <c r="AQ23" i="1"/>
  <c r="AR23" i="1" s="1"/>
  <c r="AM23" i="1"/>
  <c r="AK23" i="1"/>
  <c r="O23" i="1" s="1"/>
  <c r="Z23" i="1"/>
  <c r="Y23" i="1"/>
  <c r="Q23" i="1"/>
  <c r="K23" i="1"/>
  <c r="AZ23" i="1" s="1"/>
  <c r="CG22" i="1"/>
  <c r="CF22" i="1"/>
  <c r="CD22" i="1"/>
  <c r="BK22" i="1"/>
  <c r="BJ22" i="1"/>
  <c r="BI22" i="1"/>
  <c r="BH22" i="1"/>
  <c r="BG22" i="1"/>
  <c r="BB22" i="1" s="1"/>
  <c r="BD22" i="1"/>
  <c r="AW22" i="1"/>
  <c r="AQ22" i="1"/>
  <c r="AR22" i="1" s="1"/>
  <c r="AM22" i="1"/>
  <c r="AK22" i="1" s="1"/>
  <c r="Z22" i="1"/>
  <c r="Y22" i="1"/>
  <c r="Q22" i="1"/>
  <c r="CG21" i="1"/>
  <c r="CF21" i="1"/>
  <c r="CD21" i="1"/>
  <c r="CE21" i="1" s="1"/>
  <c r="AY21" i="1" s="1"/>
  <c r="BK21" i="1"/>
  <c r="BJ21" i="1"/>
  <c r="BI21" i="1"/>
  <c r="BH21" i="1"/>
  <c r="BG21" i="1"/>
  <c r="BB21" i="1" s="1"/>
  <c r="BD21" i="1"/>
  <c r="AW21" i="1"/>
  <c r="AR21" i="1"/>
  <c r="AQ21" i="1"/>
  <c r="AM21" i="1"/>
  <c r="AK21" i="1" s="1"/>
  <c r="Z21" i="1"/>
  <c r="Y21" i="1"/>
  <c r="X21" i="1" s="1"/>
  <c r="Q21" i="1"/>
  <c r="CG20" i="1"/>
  <c r="CF20" i="1"/>
  <c r="CE20" i="1"/>
  <c r="CD20" i="1"/>
  <c r="BK20" i="1"/>
  <c r="BJ20" i="1"/>
  <c r="BI20" i="1"/>
  <c r="BH20" i="1"/>
  <c r="BG20" i="1"/>
  <c r="BB20" i="1" s="1"/>
  <c r="BD20" i="1"/>
  <c r="AW20" i="1"/>
  <c r="AQ20" i="1"/>
  <c r="AR20" i="1" s="1"/>
  <c r="AM20" i="1"/>
  <c r="AK20" i="1" s="1"/>
  <c r="Z20" i="1"/>
  <c r="Y20" i="1"/>
  <c r="Q20" i="1"/>
  <c r="CG19" i="1"/>
  <c r="CF19" i="1"/>
  <c r="CD19" i="1"/>
  <c r="CE19" i="1" s="1"/>
  <c r="AY19" i="1" s="1"/>
  <c r="BA19" i="1" s="1"/>
  <c r="BK19" i="1"/>
  <c r="BJ19" i="1"/>
  <c r="BI19" i="1"/>
  <c r="BH19" i="1"/>
  <c r="BG19" i="1"/>
  <c r="BB19" i="1" s="1"/>
  <c r="BD19" i="1"/>
  <c r="AW19" i="1"/>
  <c r="AR19" i="1"/>
  <c r="AQ19" i="1"/>
  <c r="AM19" i="1"/>
  <c r="AK19" i="1" s="1"/>
  <c r="O19" i="1" s="1"/>
  <c r="Z19" i="1"/>
  <c r="X19" i="1" s="1"/>
  <c r="Y19" i="1"/>
  <c r="Q19" i="1"/>
  <c r="CG18" i="1"/>
  <c r="CF18" i="1"/>
  <c r="CD18" i="1"/>
  <c r="BK18" i="1"/>
  <c r="BJ18" i="1"/>
  <c r="BI18" i="1"/>
  <c r="BH18" i="1"/>
  <c r="BG18" i="1"/>
  <c r="BB18" i="1" s="1"/>
  <c r="BD18" i="1"/>
  <c r="AW18" i="1"/>
  <c r="AQ18" i="1"/>
  <c r="AR18" i="1" s="1"/>
  <c r="AM18" i="1"/>
  <c r="AK18" i="1"/>
  <c r="J18" i="1" s="1"/>
  <c r="Z18" i="1"/>
  <c r="Y18" i="1"/>
  <c r="X18" i="1" s="1"/>
  <c r="Q18" i="1"/>
  <c r="CG17" i="1"/>
  <c r="CF17" i="1"/>
  <c r="CD17" i="1"/>
  <c r="CE17" i="1" s="1"/>
  <c r="BK17" i="1"/>
  <c r="BJ17" i="1"/>
  <c r="BI17" i="1"/>
  <c r="BH17" i="1"/>
  <c r="BG17" i="1"/>
  <c r="BB17" i="1" s="1"/>
  <c r="BD17" i="1"/>
  <c r="AW17" i="1"/>
  <c r="AQ17" i="1"/>
  <c r="AR17" i="1" s="1"/>
  <c r="AM17" i="1"/>
  <c r="AK17" i="1"/>
  <c r="L17" i="1" s="1"/>
  <c r="Z17" i="1"/>
  <c r="Y17" i="1"/>
  <c r="X17" i="1" s="1"/>
  <c r="Q17" i="1"/>
  <c r="K17" i="1"/>
  <c r="AZ17" i="1" s="1"/>
  <c r="J25" i="1" l="1"/>
  <c r="K25" i="1"/>
  <c r="AZ25" i="1" s="1"/>
  <c r="K18" i="1"/>
  <c r="AZ18" i="1" s="1"/>
  <c r="CE18" i="1"/>
  <c r="X22" i="1"/>
  <c r="X23" i="1"/>
  <c r="CE24" i="1"/>
  <c r="K24" i="1"/>
  <c r="AZ24" i="1" s="1"/>
  <c r="BC24" i="1" s="1"/>
  <c r="T20" i="1"/>
  <c r="BA21" i="1"/>
  <c r="CE22" i="1"/>
  <c r="AL23" i="1"/>
  <c r="CE25" i="1"/>
  <c r="T25" i="1" s="1"/>
  <c r="CE27" i="1"/>
  <c r="T27" i="1" s="1"/>
  <c r="X20" i="1"/>
  <c r="AY23" i="1"/>
  <c r="BA23" i="1" s="1"/>
  <c r="T23" i="1"/>
  <c r="AY18" i="1"/>
  <c r="BA18" i="1" s="1"/>
  <c r="T18" i="1"/>
  <c r="L20" i="1"/>
  <c r="K20" i="1"/>
  <c r="AZ20" i="1" s="1"/>
  <c r="J20" i="1"/>
  <c r="AL20" i="1"/>
  <c r="O20" i="1"/>
  <c r="AL21" i="1"/>
  <c r="O21" i="1"/>
  <c r="J21" i="1"/>
  <c r="L21" i="1"/>
  <c r="K21" i="1"/>
  <c r="AZ21" i="1" s="1"/>
  <c r="BC21" i="1" s="1"/>
  <c r="T24" i="1"/>
  <c r="AY24" i="1"/>
  <c r="BA24" i="1" s="1"/>
  <c r="K22" i="1"/>
  <c r="AZ22" i="1" s="1"/>
  <c r="J22" i="1"/>
  <c r="AL22" i="1"/>
  <c r="O22" i="1"/>
  <c r="L22" i="1"/>
  <c r="U20" i="1"/>
  <c r="V20" i="1" s="1"/>
  <c r="L27" i="1"/>
  <c r="K27" i="1"/>
  <c r="AZ27" i="1" s="1"/>
  <c r="J27" i="1"/>
  <c r="AL27" i="1"/>
  <c r="O27" i="1"/>
  <c r="AB25" i="1"/>
  <c r="T22" i="1"/>
  <c r="AY22" i="1"/>
  <c r="BA22" i="1" s="1"/>
  <c r="AY25" i="1"/>
  <c r="BA25" i="1" s="1"/>
  <c r="T17" i="1"/>
  <c r="AY17" i="1"/>
  <c r="BC17" i="1" s="1"/>
  <c r="AB18" i="1"/>
  <c r="AY26" i="1"/>
  <c r="BA26" i="1" s="1"/>
  <c r="T26" i="1"/>
  <c r="O17" i="1"/>
  <c r="L18" i="1"/>
  <c r="AL19" i="1"/>
  <c r="AY20" i="1"/>
  <c r="BA20" i="1" s="1"/>
  <c r="J23" i="1"/>
  <c r="O24" i="1"/>
  <c r="L25" i="1"/>
  <c r="AL26" i="1"/>
  <c r="T21" i="1"/>
  <c r="J26" i="1"/>
  <c r="J19" i="1"/>
  <c r="AL17" i="1"/>
  <c r="K19" i="1"/>
  <c r="AZ19" i="1" s="1"/>
  <c r="BC19" i="1" s="1"/>
  <c r="L23" i="1"/>
  <c r="AL24" i="1"/>
  <c r="K26" i="1"/>
  <c r="AZ26" i="1" s="1"/>
  <c r="J17" i="1"/>
  <c r="O18" i="1"/>
  <c r="L19" i="1"/>
  <c r="T19" i="1"/>
  <c r="J24" i="1"/>
  <c r="O25" i="1"/>
  <c r="L26" i="1"/>
  <c r="AL18" i="1"/>
  <c r="AL25" i="1"/>
  <c r="BC22" i="1" l="1"/>
  <c r="BC25" i="1"/>
  <c r="AY27" i="1"/>
  <c r="BA27" i="1" s="1"/>
  <c r="BC26" i="1"/>
  <c r="BA17" i="1"/>
  <c r="AB17" i="1"/>
  <c r="U21" i="1"/>
  <c r="V21" i="1" s="1"/>
  <c r="R21" i="1" s="1"/>
  <c r="P21" i="1" s="1"/>
  <c r="S21" i="1" s="1"/>
  <c r="M21" i="1" s="1"/>
  <c r="N21" i="1" s="1"/>
  <c r="U18" i="1"/>
  <c r="V18" i="1" s="1"/>
  <c r="AB26" i="1"/>
  <c r="R26" i="1"/>
  <c r="P26" i="1" s="1"/>
  <c r="S26" i="1" s="1"/>
  <c r="M26" i="1" s="1"/>
  <c r="N26" i="1" s="1"/>
  <c r="AB21" i="1"/>
  <c r="AB27" i="1"/>
  <c r="BC18" i="1"/>
  <c r="U25" i="1"/>
  <c r="V25" i="1" s="1"/>
  <c r="U17" i="1"/>
  <c r="V17" i="1" s="1"/>
  <c r="U22" i="1"/>
  <c r="V22" i="1" s="1"/>
  <c r="AB24" i="1"/>
  <c r="R24" i="1"/>
  <c r="P24" i="1" s="1"/>
  <c r="S24" i="1" s="1"/>
  <c r="M24" i="1" s="1"/>
  <c r="N24" i="1" s="1"/>
  <c r="AB23" i="1"/>
  <c r="AB22" i="1"/>
  <c r="U24" i="1"/>
  <c r="V24" i="1" s="1"/>
  <c r="U23" i="1"/>
  <c r="V23" i="1" s="1"/>
  <c r="U19" i="1"/>
  <c r="V19" i="1" s="1"/>
  <c r="R19" i="1" s="1"/>
  <c r="P19" i="1" s="1"/>
  <c r="S19" i="1" s="1"/>
  <c r="M19" i="1" s="1"/>
  <c r="N19" i="1" s="1"/>
  <c r="U26" i="1"/>
  <c r="V26" i="1" s="1"/>
  <c r="AC20" i="1"/>
  <c r="W20" i="1"/>
  <c r="AA20" i="1" s="1"/>
  <c r="AD20" i="1"/>
  <c r="AB20" i="1"/>
  <c r="R20" i="1"/>
  <c r="P20" i="1" s="1"/>
  <c r="S20" i="1" s="1"/>
  <c r="M20" i="1" s="1"/>
  <c r="N20" i="1" s="1"/>
  <c r="AB19" i="1"/>
  <c r="U27" i="1"/>
  <c r="V27" i="1" s="1"/>
  <c r="R27" i="1" s="1"/>
  <c r="P27" i="1" s="1"/>
  <c r="S27" i="1" s="1"/>
  <c r="M27" i="1" s="1"/>
  <c r="N27" i="1" s="1"/>
  <c r="BC20" i="1"/>
  <c r="BC23" i="1"/>
  <c r="BC27" i="1" l="1"/>
  <c r="W26" i="1"/>
  <c r="AA26" i="1" s="1"/>
  <c r="AD26" i="1"/>
  <c r="AC26" i="1"/>
  <c r="W22" i="1"/>
  <c r="AA22" i="1" s="1"/>
  <c r="AD22" i="1"/>
  <c r="AC22" i="1"/>
  <c r="W18" i="1"/>
  <c r="AA18" i="1" s="1"/>
  <c r="AD18" i="1"/>
  <c r="AC18" i="1"/>
  <c r="R18" i="1"/>
  <c r="P18" i="1" s="1"/>
  <c r="S18" i="1" s="1"/>
  <c r="M18" i="1" s="1"/>
  <c r="N18" i="1" s="1"/>
  <c r="R22" i="1"/>
  <c r="P22" i="1" s="1"/>
  <c r="S22" i="1" s="1"/>
  <c r="M22" i="1" s="1"/>
  <c r="N22" i="1" s="1"/>
  <c r="W19" i="1"/>
  <c r="AA19" i="1" s="1"/>
  <c r="AD19" i="1"/>
  <c r="AC19" i="1"/>
  <c r="W27" i="1"/>
  <c r="AA27" i="1" s="1"/>
  <c r="AD27" i="1"/>
  <c r="AC27" i="1"/>
  <c r="AC24" i="1"/>
  <c r="AD24" i="1"/>
  <c r="W24" i="1"/>
  <c r="AA24" i="1" s="1"/>
  <c r="W23" i="1"/>
  <c r="AA23" i="1" s="1"/>
  <c r="AD23" i="1"/>
  <c r="AC23" i="1"/>
  <c r="R23" i="1"/>
  <c r="P23" i="1" s="1"/>
  <c r="S23" i="1" s="1"/>
  <c r="M23" i="1" s="1"/>
  <c r="N23" i="1" s="1"/>
  <c r="AC17" i="1"/>
  <c r="AD17" i="1"/>
  <c r="AE17" i="1" s="1"/>
  <c r="W17" i="1"/>
  <c r="AA17" i="1" s="1"/>
  <c r="W21" i="1"/>
  <c r="AA21" i="1" s="1"/>
  <c r="AD21" i="1"/>
  <c r="AE21" i="1" s="1"/>
  <c r="AC21" i="1"/>
  <c r="AE20" i="1"/>
  <c r="W25" i="1"/>
  <c r="AA25" i="1" s="1"/>
  <c r="AD25" i="1"/>
  <c r="AC25" i="1"/>
  <c r="R25" i="1"/>
  <c r="P25" i="1" s="1"/>
  <c r="S25" i="1" s="1"/>
  <c r="M25" i="1" s="1"/>
  <c r="N25" i="1" s="1"/>
  <c r="R17" i="1"/>
  <c r="P17" i="1" s="1"/>
  <c r="S17" i="1" s="1"/>
  <c r="M17" i="1" s="1"/>
  <c r="N17" i="1" s="1"/>
  <c r="AE25" i="1" l="1"/>
  <c r="AE27" i="1"/>
  <c r="AE18" i="1"/>
  <c r="AE24" i="1"/>
  <c r="AE19" i="1"/>
  <c r="AE22" i="1"/>
  <c r="AE26" i="1"/>
  <c r="AE23" i="1"/>
</calcChain>
</file>

<file path=xl/sharedStrings.xml><?xml version="1.0" encoding="utf-8"?>
<sst xmlns="http://schemas.openxmlformats.org/spreadsheetml/2006/main" count="1859" uniqueCount="391">
  <si>
    <t>File opened</t>
  </si>
  <si>
    <t>2019-08-24 14:12:30</t>
  </si>
  <si>
    <t>Console s/n</t>
  </si>
  <si>
    <t>68C-831449</t>
  </si>
  <si>
    <t>Console ver</t>
  </si>
  <si>
    <t>Bluestem v.1.3.17</t>
  </si>
  <si>
    <t>Scripts ver</t>
  </si>
  <si>
    <t>2018.12  1.3.16, Nov 2018</t>
  </si>
  <si>
    <t>Head s/n</t>
  </si>
  <si>
    <t>68H-581449</t>
  </si>
  <si>
    <t>Head ver</t>
  </si>
  <si>
    <t>1.3.1</t>
  </si>
  <si>
    <t>Head cal</t>
  </si>
  <si>
    <t>{"tazero": "0.0570469", "flowazero": "0.32914", "co2aspan2": "-0.0277198", "chamberpressurezero": "2.57628", "flowbzero": "0.27412", "co2bspan2a": "0.288907", "oxygen": "21", "co2bspan2b": "0.286587", "co2azero": "0.918824", "h2obspanconc1": "12.25", "tbzero": "0.0746346", "h2oaspan2": "0", "h2obspan1": "1.0009", "co2bspanconc1": "2500", "h2oaspanconc1": "12.25", "h2obspan2b": "0.0678932", "h2obzero": "1.03166", "co2aspanconc1": "2500", "h2oaspan1": "1.00354", "h2oazero": "1.0301", "h2oaspanconc2": "0", "co2bspan2": "-0.0291294", "h2oaspan2a": "0.0685548", "co2bzero": "0.939118", "h2oaspan2b": "0.0687974", "co2bspan1": "1.00038", "ssa_ref": "29445.5", "h2obspan2a": "0.0678321", "h2obspan2": "0", "co2aspanconc2": "296.4", "h2obspanconc2": "0", "co2aspan1": "1.00001", "ssb_ref": "27541.6", "co2aspan2b": "0.288774", "flowmeterzero": "0.997758", "co2bspanconc2": "296.4", "co2aspan2a": "0.291121"}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</si>
  <si>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</si>
  <si>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</si>
  <si>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</si>
  <si>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</si>
  <si>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</si>
  <si>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</si>
  <si>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</si>
  <si>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</si>
  <si>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</si>
  <si>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14:12:30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</si>
  <si>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</si>
  <si>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</si>
  <si>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</si>
  <si>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</si>
  <si>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</si>
  <si>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</si>
  <si>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</si>
  <si>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</si>
  <si>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</si>
  <si>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</si>
  <si>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</si>
  <si>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</si>
  <si>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</si>
  <si>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</si>
  <si>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</si>
  <si>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</si>
  <si>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</si>
  <si>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</si>
  <si>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</si>
  <si>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</si>
  <si>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</si>
  <si>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</si>
  <si>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</si>
  <si>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</si>
  <si>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</si>
  <si>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</si>
  <si>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</si>
  <si>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</si>
  <si>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</si>
  <si>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</si>
  <si>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</si>
  <si>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</si>
  <si>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</si>
  <si>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</si>
  <si>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</si>
  <si>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</si>
  <si>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</si>
  <si>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</si>
  <si>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</si>
  <si>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</si>
  <si>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</si>
  <si>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</si>
  <si>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</si>
  <si>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</si>
  <si>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2.29298 77.7226 378.309 619.725 871.829 1047.03 1214.11 1324.67</t>
  </si>
  <si>
    <t>Fs_true</t>
  </si>
  <si>
    <t>0.319532 99.4327 401.923 600.822 800.045 1000.85 1200.51 1401.44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</si>
  <si>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</si>
  <si>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</si>
  <si>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</si>
  <si>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</si>
  <si>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</si>
  <si>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</si>
  <si>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</si>
  <si>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</si>
  <si>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</si>
  <si>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</si>
  <si>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</si>
  <si>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</si>
  <si>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</si>
  <si>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</si>
  <si>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</si>
  <si>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</si>
  <si>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</si>
  <si>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</si>
  <si>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</si>
  <si>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</si>
  <si>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</si>
  <si>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</si>
  <si>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</si>
  <si>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</si>
  <si>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treatment</t>
  </si>
  <si>
    <t>genotype</t>
  </si>
  <si>
    <t>plot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</si>
  <si>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</si>
  <si>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</si>
  <si>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</si>
  <si>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</si>
  <si>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</si>
  <si>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</si>
  <si>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</si>
  <si>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</si>
  <si>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</si>
  <si>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</si>
  <si>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</si>
  <si>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</si>
  <si>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</si>
  <si>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</si>
  <si>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</si>
  <si>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</si>
  <si>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</si>
  <si>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</si>
  <si>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</si>
  <si>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</si>
  <si>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</si>
  <si>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</si>
  <si>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</si>
  <si>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</si>
  <si>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</si>
  <si>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</si>
  <si>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</si>
  <si>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</si>
  <si>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</si>
  <si>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</si>
  <si>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</si>
  <si>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</si>
  <si>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</si>
  <si>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</si>
  <si>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</si>
  <si>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</si>
  <si>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</si>
  <si>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</si>
  <si>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</si>
  <si>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</si>
  <si>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</si>
  <si>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</si>
  <si>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</si>
  <si>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</si>
  <si>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</si>
  <si>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</si>
  <si>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</si>
  <si>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</si>
  <si>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</si>
  <si>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</si>
  <si>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</si>
  <si>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</si>
  <si>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</si>
  <si>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</si>
  <si>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</si>
  <si>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</si>
  <si>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</si>
  <si>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</si>
  <si>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</si>
  <si>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</si>
  <si>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</si>
  <si>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</si>
  <si>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</si>
  <si>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</si>
  <si>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</si>
  <si>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</si>
  <si>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</si>
  <si>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</si>
  <si>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</si>
  <si>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</si>
  <si>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</si>
  <si>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</si>
  <si>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</si>
  <si>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</si>
  <si>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</si>
  <si>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</si>
  <si>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</si>
  <si>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</si>
  <si>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</si>
  <si>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</si>
  <si>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</si>
  <si>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</si>
  <si>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</si>
  <si>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</si>
  <si>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</si>
  <si>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</si>
  <si>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</si>
  <si>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</si>
  <si>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</si>
  <si>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</si>
  <si>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</si>
  <si>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</si>
  <si>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</si>
  <si>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</si>
  <si>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</si>
  <si>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</si>
  <si>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</si>
  <si>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</si>
  <si>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</si>
  <si>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</si>
  <si>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</si>
  <si>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</si>
  <si>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</si>
  <si>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</si>
  <si>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</si>
  <si>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</si>
  <si>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</si>
  <si>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</si>
  <si>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</si>
  <si>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</si>
  <si>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</si>
  <si>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</si>
  <si>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</si>
  <si>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</si>
  <si>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</si>
  <si>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</si>
  <si>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</si>
  <si>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</si>
  <si>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</si>
  <si>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</si>
  <si>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</si>
  <si>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</si>
  <si>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</si>
  <si>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</si>
  <si>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</si>
  <si>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</si>
  <si>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</si>
  <si>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</si>
  <si>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</si>
  <si>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</si>
  <si>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</si>
  <si>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</si>
  <si>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</si>
  <si>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</si>
  <si>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</si>
  <si>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</si>
  <si>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</si>
  <si>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</si>
  <si>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</si>
  <si>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</si>
  <si>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</si>
  <si>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</si>
  <si>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</si>
  <si>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</si>
  <si>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</si>
  <si>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</si>
  <si>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</si>
  <si>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</si>
  <si>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</si>
  <si>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</si>
  <si>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</si>
  <si>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</si>
  <si>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</si>
  <si>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</si>
  <si>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</si>
  <si>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</si>
  <si>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</si>
  <si>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</si>
  <si>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</si>
  <si>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</si>
  <si>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</si>
  <si>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</si>
  <si>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</si>
  <si>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</si>
  <si>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</si>
  <si>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</si>
  <si>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</si>
  <si>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</si>
  <si>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</si>
  <si>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</si>
  <si>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</si>
  <si>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</si>
  <si>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</si>
  <si>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</si>
  <si>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</si>
  <si>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</si>
  <si>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</si>
  <si>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</si>
  <si>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</si>
  <si>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</si>
  <si>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</si>
  <si>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</si>
  <si>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</si>
  <si>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</si>
  <si>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</si>
  <si>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</si>
  <si>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</si>
  <si>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</si>
  <si>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</si>
  <si>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</si>
  <si>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</si>
  <si>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</si>
  <si>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</si>
  <si>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</si>
  <si>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</si>
  <si>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</si>
  <si>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</si>
  <si>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</si>
  <si>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</si>
  <si>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</si>
  <si>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</si>
  <si>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</si>
  <si>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</si>
  <si>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</si>
  <si>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</si>
  <si>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</si>
  <si>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</si>
  <si>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</si>
  <si>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</si>
  <si>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</si>
  <si>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</si>
  <si>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</si>
  <si>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</si>
  <si>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</si>
  <si>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</si>
  <si>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</si>
  <si>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</si>
  <si>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</si>
  <si>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</si>
  <si>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</si>
  <si>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</si>
  <si>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</si>
  <si>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</si>
  <si>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</si>
  <si>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</si>
  <si>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</si>
  <si>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</si>
  <si>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</si>
  <si>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</si>
  <si>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</si>
  <si>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</si>
  <si>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</si>
  <si>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</si>
  <si>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</si>
  <si>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</si>
  <si>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</si>
  <si>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</si>
  <si>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</si>
  <si>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</si>
  <si>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</si>
  <si>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</si>
  <si>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</si>
  <si>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</si>
  <si>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</si>
  <si>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</si>
  <si>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</si>
  <si>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14:18:05</t>
  </si>
  <si>
    <t>14:18:05</t>
  </si>
  <si>
    <t>ambient</t>
  </si>
  <si>
    <t>WT</t>
  </si>
  <si>
    <t>2</t>
  </si>
  <si>
    <t>-</t>
  </si>
  <si>
    <t>0: Broadleaf</t>
  </si>
  <si>
    <t>14:17:04</t>
  </si>
  <si>
    <t>1/2</t>
  </si>
  <si>
    <t>5</t>
  </si>
  <si>
    <t>11111111</t>
  </si>
  <si>
    <t>oooooooo</t>
  </si>
  <si>
    <t>off</t>
  </si>
  <si>
    <t>20190825 14:20:05</t>
  </si>
  <si>
    <t>14:20:05</t>
  </si>
  <si>
    <t>14:19:10</t>
  </si>
  <si>
    <t>20190825 14:22:06</t>
  </si>
  <si>
    <t>14:22:06</t>
  </si>
  <si>
    <t>14:22:35</t>
  </si>
  <si>
    <t>20190825 14:24:36</t>
  </si>
  <si>
    <t>14:24:36</t>
  </si>
  <si>
    <t>14:25:06</t>
  </si>
  <si>
    <t>20190825 14:26:21</t>
  </si>
  <si>
    <t>14:26:21</t>
  </si>
  <si>
    <t>14:26:57</t>
  </si>
  <si>
    <t>2/2</t>
  </si>
  <si>
    <t>20190825 14:28:58</t>
  </si>
  <si>
    <t>14:28:58</t>
  </si>
  <si>
    <t>14:29:35</t>
  </si>
  <si>
    <t>20190825 14:31:21</t>
  </si>
  <si>
    <t>14:31:21</t>
  </si>
  <si>
    <t>14:30:45</t>
  </si>
  <si>
    <t>20190825 14:32:44</t>
  </si>
  <si>
    <t>14:32:44</t>
  </si>
  <si>
    <t>14:33:18</t>
  </si>
  <si>
    <t>20190825 14:35:01</t>
  </si>
  <si>
    <t>14:35:01</t>
  </si>
  <si>
    <t>14:34:26</t>
  </si>
  <si>
    <t>20190825 14:37:00</t>
  </si>
  <si>
    <t>14:37:00</t>
  </si>
  <si>
    <t>14:36:15</t>
  </si>
  <si>
    <t>20190825 14:39:00</t>
  </si>
  <si>
    <t>14:39:00</t>
  </si>
  <si>
    <t>14:38:13</t>
  </si>
  <si>
    <t>20190825 14:41:01</t>
  </si>
  <si>
    <t>14:41:01</t>
  </si>
  <si>
    <t>14:40:01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</si>
</sst>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Measurements!$K$17:$K$27</c:f>
              <c:numCache>
                <c:formatCode>General</c:formatCode>
                <c:ptCount val="11"/>
                <c:pt idx="0">
                  <c:v>32.636193407798466</c:v>
                </c:pt>
                <c:pt idx="1">
                  <c:v>29.766652130748682</c:v>
                </c:pt>
                <c:pt idx="2">
                  <c:v>24.451157634228561</c:v>
                </c:pt>
                <c:pt idx="3">
                  <c:v>14.476453198581288</c:v>
                </c:pt>
                <c:pt idx="4">
                  <c:v>0.90809579062049917</c:v>
                </c:pt>
                <c:pt idx="5">
                  <c:v>33.979830846698668</c:v>
                </c:pt>
                <c:pt idx="6">
                  <c:v>35.478066735008696</c:v>
                </c:pt>
                <c:pt idx="7">
                  <c:v>36.232313279397708</c:v>
                </c:pt>
                <c:pt idx="8">
                  <c:v>37.192429738405359</c:v>
                </c:pt>
                <c:pt idx="9">
                  <c:v>37.042554289721487</c:v>
                </c:pt>
                <c:pt idx="10">
                  <c:v>36.543974925289959</c:v>
                </c:pt>
              </c:numCache>
            </c:numRef>
          </c:xVal>
          <c:yVal>
            <c:numRef>
              <c:f>Measurements!$M$17:$M$27</c:f>
              <c:numCache>
                <c:formatCode>General</c:formatCode>
                <c:ptCount val="11"/>
                <c:pt idx="0">
                  <c:v>105.25333396752123</c:v>
                </c:pt>
                <c:pt idx="1">
                  <c:v>77.743341102115195</c:v>
                </c:pt>
                <c:pt idx="2">
                  <c:v>47.596983590479773</c:v>
                </c:pt>
                <c:pt idx="3">
                  <c:v>21.667594252898066</c:v>
                </c:pt>
                <c:pt idx="4">
                  <c:v>-4.6390930136182972E-2</c:v>
                </c:pt>
                <c:pt idx="5">
                  <c:v>200.68030413024951</c:v>
                </c:pt>
                <c:pt idx="6">
                  <c:v>260.87518044117706</c:v>
                </c:pt>
                <c:pt idx="7">
                  <c:v>282.50034879252553</c:v>
                </c:pt>
                <c:pt idx="8">
                  <c:v>363.29056256906887</c:v>
                </c:pt>
                <c:pt idx="9">
                  <c:v>437.20836730755912</c:v>
                </c:pt>
                <c:pt idx="10">
                  <c:v>539.83244387704133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0-4002-91C2-95F1FDC0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39656"/>
        <c:axId val="324841296"/>
      </c:scatterChart>
      <c:valAx>
        <c:axId val="32483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41296"/>
        <c:crosses val="autoZero"/>
        <c:crossBetween val="midCat"/>
      </c:valAx>
      <c:valAx>
        <c:axId val="3248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3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</xdr:row>
      <xdr:rowOff>109537</xdr:rowOff>
    </xdr:from>
    <xdr:to>
      <xdr:col>21</xdr:col>
      <xdr:colOff>342900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CB593-5AC2-4B57-98C4-DA0247D8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Z27"/>
  <sheetViews>
    <sheetView tabSelected="1" workbookViewId="0">
      <selection activeCell="A22" sqref="A22:XFD22"/>
    </sheetView>
  </sheetViews>
  <sheetFormatPr defaultRowHeight="15" x14ac:dyDescent="0.25"/>
  <sheetData>
    <row r="2" spans="1:234" x14ac:dyDescent="0.25">
      <c r="A2" t="s">
        <v>25</v>
      </c>
      <c r="B2" t="s">
        <v>26</v>
      </c>
      <c r="C2" t="s">
        <v>27</v>
      </c>
      <c r="D2" t="s">
        <v>28</v>
      </c>
    </row>
    <row r="3" spans="1:234" x14ac:dyDescent="0.25">
      <c r="B3">
        <v>4</v>
      </c>
      <c r="C3">
        <v>21</v>
      </c>
      <c r="D3" t="s">
        <v>29</v>
      </c>
    </row>
    <row r="4" spans="1:234" x14ac:dyDescent="0.25">
      <c r="A4" t="s">
        <v>30</v>
      </c>
      <c r="B4" t="s">
        <v>31</v>
      </c>
    </row>
    <row r="5" spans="1:234" x14ac:dyDescent="0.25">
      <c r="B5">
        <v>2</v>
      </c>
    </row>
    <row r="6" spans="1:23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4" x14ac:dyDescent="0.25">
      <c r="B7">
        <v>0</v>
      </c>
      <c r="C7">
        <v>1</v>
      </c>
      <c r="D7">
        <v>0</v>
      </c>
      <c r="E7">
        <v>0</v>
      </c>
    </row>
    <row r="8" spans="1:234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4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4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4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4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4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77</v>
      </c>
      <c r="BS14" t="s">
        <v>77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79</v>
      </c>
      <c r="CE14" t="s">
        <v>79</v>
      </c>
      <c r="CF14" t="s">
        <v>79</v>
      </c>
      <c r="CG14" t="s">
        <v>79</v>
      </c>
      <c r="CH14" t="s">
        <v>30</v>
      </c>
      <c r="CI14" t="s">
        <v>30</v>
      </c>
      <c r="CJ14" t="s">
        <v>30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  <c r="HY14" t="s">
        <v>89</v>
      </c>
      <c r="HZ14" t="s">
        <v>89</v>
      </c>
    </row>
    <row r="15" spans="1:23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122</v>
      </c>
      <c r="AH15" t="s">
        <v>123</v>
      </c>
      <c r="AI15" t="s">
        <v>75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158</v>
      </c>
      <c r="BS15" t="s">
        <v>159</v>
      </c>
      <c r="BT15" t="s">
        <v>152</v>
      </c>
      <c r="BU15" t="s">
        <v>160</v>
      </c>
      <c r="BV15" t="s">
        <v>129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98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222</v>
      </c>
      <c r="EH15" t="s">
        <v>223</v>
      </c>
      <c r="EI15" t="s">
        <v>91</v>
      </c>
      <c r="EJ15" t="s">
        <v>94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  <c r="HY15" t="s">
        <v>316</v>
      </c>
      <c r="HZ15" t="s">
        <v>317</v>
      </c>
    </row>
    <row r="16" spans="1:234" x14ac:dyDescent="0.25">
      <c r="B16" t="s">
        <v>318</v>
      </c>
      <c r="C16" t="s">
        <v>318</v>
      </c>
      <c r="I16" t="s">
        <v>318</v>
      </c>
      <c r="J16" t="s">
        <v>319</v>
      </c>
      <c r="K16" t="s">
        <v>320</v>
      </c>
      <c r="L16" t="s">
        <v>321</v>
      </c>
      <c r="M16" t="s">
        <v>321</v>
      </c>
      <c r="N16" t="s">
        <v>180</v>
      </c>
      <c r="O16" t="s">
        <v>180</v>
      </c>
      <c r="P16" t="s">
        <v>319</v>
      </c>
      <c r="Q16" t="s">
        <v>319</v>
      </c>
      <c r="R16" t="s">
        <v>319</v>
      </c>
      <c r="S16" t="s">
        <v>319</v>
      </c>
      <c r="T16" t="s">
        <v>322</v>
      </c>
      <c r="U16" t="s">
        <v>323</v>
      </c>
      <c r="V16" t="s">
        <v>323</v>
      </c>
      <c r="W16" t="s">
        <v>324</v>
      </c>
      <c r="X16" t="s">
        <v>325</v>
      </c>
      <c r="Y16" t="s">
        <v>324</v>
      </c>
      <c r="Z16" t="s">
        <v>324</v>
      </c>
      <c r="AA16" t="s">
        <v>324</v>
      </c>
      <c r="AB16" t="s">
        <v>322</v>
      </c>
      <c r="AC16" t="s">
        <v>322</v>
      </c>
      <c r="AD16" t="s">
        <v>322</v>
      </c>
      <c r="AE16" t="s">
        <v>322</v>
      </c>
      <c r="AI16" t="s">
        <v>326</v>
      </c>
      <c r="AJ16" t="s">
        <v>325</v>
      </c>
      <c r="AL16" t="s">
        <v>325</v>
      </c>
      <c r="AM16" t="s">
        <v>326</v>
      </c>
      <c r="AS16" t="s">
        <v>320</v>
      </c>
      <c r="AY16" t="s">
        <v>320</v>
      </c>
      <c r="AZ16" t="s">
        <v>320</v>
      </c>
      <c r="BA16" t="s">
        <v>320</v>
      </c>
      <c r="BC16" t="s">
        <v>327</v>
      </c>
      <c r="BM16" t="s">
        <v>328</v>
      </c>
      <c r="BN16" t="s">
        <v>328</v>
      </c>
      <c r="BO16" t="s">
        <v>328</v>
      </c>
      <c r="BP16" t="s">
        <v>320</v>
      </c>
      <c r="BR16" t="s">
        <v>329</v>
      </c>
      <c r="BU16" t="s">
        <v>328</v>
      </c>
      <c r="BZ16" t="s">
        <v>318</v>
      </c>
      <c r="CA16" t="s">
        <v>318</v>
      </c>
      <c r="CB16" t="s">
        <v>318</v>
      </c>
      <c r="CC16" t="s">
        <v>318</v>
      </c>
      <c r="CD16" t="s">
        <v>320</v>
      </c>
      <c r="CE16" t="s">
        <v>320</v>
      </c>
      <c r="CG16" t="s">
        <v>330</v>
      </c>
      <c r="CH16" t="s">
        <v>331</v>
      </c>
      <c r="CK16" t="s">
        <v>318</v>
      </c>
      <c r="CL16" t="s">
        <v>321</v>
      </c>
      <c r="CM16" t="s">
        <v>321</v>
      </c>
      <c r="CN16" t="s">
        <v>332</v>
      </c>
      <c r="CO16" t="s">
        <v>332</v>
      </c>
      <c r="CP16" t="s">
        <v>326</v>
      </c>
      <c r="CQ16" t="s">
        <v>324</v>
      </c>
      <c r="CR16" t="s">
        <v>324</v>
      </c>
      <c r="CS16" t="s">
        <v>323</v>
      </c>
      <c r="CT16" t="s">
        <v>323</v>
      </c>
      <c r="CU16" t="s">
        <v>323</v>
      </c>
      <c r="CV16" t="s">
        <v>323</v>
      </c>
      <c r="CW16" t="s">
        <v>323</v>
      </c>
      <c r="CX16" t="s">
        <v>333</v>
      </c>
      <c r="CY16" t="s">
        <v>320</v>
      </c>
      <c r="CZ16" t="s">
        <v>320</v>
      </c>
      <c r="DA16" t="s">
        <v>321</v>
      </c>
      <c r="DB16" t="s">
        <v>321</v>
      </c>
      <c r="DC16" t="s">
        <v>321</v>
      </c>
      <c r="DD16" t="s">
        <v>332</v>
      </c>
      <c r="DE16" t="s">
        <v>321</v>
      </c>
      <c r="DF16" t="s">
        <v>321</v>
      </c>
      <c r="DG16" t="s">
        <v>332</v>
      </c>
      <c r="DH16" t="s">
        <v>332</v>
      </c>
      <c r="DI16" t="s">
        <v>324</v>
      </c>
      <c r="DJ16" t="s">
        <v>324</v>
      </c>
      <c r="DK16" t="s">
        <v>323</v>
      </c>
      <c r="DL16" t="s">
        <v>323</v>
      </c>
      <c r="DM16" t="s">
        <v>320</v>
      </c>
      <c r="DR16" t="s">
        <v>320</v>
      </c>
      <c r="DU16" t="s">
        <v>323</v>
      </c>
      <c r="DV16" t="s">
        <v>323</v>
      </c>
      <c r="DW16" t="s">
        <v>323</v>
      </c>
      <c r="DX16" t="s">
        <v>323</v>
      </c>
      <c r="DY16" t="s">
        <v>323</v>
      </c>
      <c r="DZ16" t="s">
        <v>320</v>
      </c>
      <c r="EA16" t="s">
        <v>320</v>
      </c>
      <c r="EB16" t="s">
        <v>320</v>
      </c>
      <c r="EC16" t="s">
        <v>318</v>
      </c>
      <c r="EE16" t="s">
        <v>334</v>
      </c>
      <c r="EF16" t="s">
        <v>334</v>
      </c>
      <c r="EH16" t="s">
        <v>318</v>
      </c>
      <c r="EI16" t="s">
        <v>335</v>
      </c>
      <c r="EL16" t="s">
        <v>336</v>
      </c>
      <c r="EM16" t="s">
        <v>337</v>
      </c>
      <c r="EN16" t="s">
        <v>336</v>
      </c>
      <c r="EO16" t="s">
        <v>337</v>
      </c>
      <c r="EP16" t="s">
        <v>325</v>
      </c>
      <c r="EQ16" t="s">
        <v>325</v>
      </c>
      <c r="ER16" t="s">
        <v>320</v>
      </c>
      <c r="ES16" t="s">
        <v>338</v>
      </c>
      <c r="ET16" t="s">
        <v>320</v>
      </c>
      <c r="EV16" t="s">
        <v>319</v>
      </c>
      <c r="EW16" t="s">
        <v>339</v>
      </c>
      <c r="EX16" t="s">
        <v>319</v>
      </c>
      <c r="FC16" t="s">
        <v>340</v>
      </c>
      <c r="FD16" t="s">
        <v>340</v>
      </c>
      <c r="FQ16" t="s">
        <v>340</v>
      </c>
      <c r="FR16" t="s">
        <v>340</v>
      </c>
      <c r="FS16" t="s">
        <v>341</v>
      </c>
      <c r="FT16" t="s">
        <v>341</v>
      </c>
      <c r="FU16" t="s">
        <v>323</v>
      </c>
      <c r="FV16" t="s">
        <v>323</v>
      </c>
      <c r="FW16" t="s">
        <v>325</v>
      </c>
      <c r="FX16" t="s">
        <v>323</v>
      </c>
      <c r="FY16" t="s">
        <v>332</v>
      </c>
      <c r="FZ16" t="s">
        <v>325</v>
      </c>
      <c r="GA16" t="s">
        <v>325</v>
      </c>
      <c r="GC16" t="s">
        <v>340</v>
      </c>
      <c r="GD16" t="s">
        <v>340</v>
      </c>
      <c r="GE16" t="s">
        <v>340</v>
      </c>
      <c r="GF16" t="s">
        <v>340</v>
      </c>
      <c r="GG16" t="s">
        <v>340</v>
      </c>
      <c r="GH16" t="s">
        <v>340</v>
      </c>
      <c r="GI16" t="s">
        <v>340</v>
      </c>
      <c r="GJ16" t="s">
        <v>342</v>
      </c>
      <c r="GK16" t="s">
        <v>343</v>
      </c>
      <c r="GL16" t="s">
        <v>343</v>
      </c>
      <c r="GM16" t="s">
        <v>343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340</v>
      </c>
      <c r="GT16" t="s">
        <v>340</v>
      </c>
      <c r="GU16" t="s">
        <v>340</v>
      </c>
      <c r="GV16" t="s">
        <v>340</v>
      </c>
      <c r="GW16" t="s">
        <v>340</v>
      </c>
      <c r="GX16" t="s">
        <v>340</v>
      </c>
      <c r="GY16" t="s">
        <v>340</v>
      </c>
      <c r="HF16" t="s">
        <v>340</v>
      </c>
      <c r="HG16" t="s">
        <v>325</v>
      </c>
      <c r="HH16" t="s">
        <v>325</v>
      </c>
      <c r="HI16" t="s">
        <v>336</v>
      </c>
      <c r="HJ16" t="s">
        <v>337</v>
      </c>
      <c r="HL16" t="s">
        <v>326</v>
      </c>
      <c r="HM16" t="s">
        <v>326</v>
      </c>
      <c r="HN16" t="s">
        <v>323</v>
      </c>
      <c r="HO16" t="s">
        <v>323</v>
      </c>
      <c r="HP16" t="s">
        <v>323</v>
      </c>
      <c r="HQ16" t="s">
        <v>323</v>
      </c>
      <c r="HR16" t="s">
        <v>323</v>
      </c>
      <c r="HS16" t="s">
        <v>325</v>
      </c>
      <c r="HT16" t="s">
        <v>325</v>
      </c>
      <c r="HU16" t="s">
        <v>325</v>
      </c>
      <c r="HV16" t="s">
        <v>323</v>
      </c>
      <c r="HW16" t="s">
        <v>321</v>
      </c>
      <c r="HX16" t="s">
        <v>332</v>
      </c>
      <c r="HY16" t="s">
        <v>325</v>
      </c>
      <c r="HZ16" t="s">
        <v>325</v>
      </c>
    </row>
    <row r="17" spans="1:234" x14ac:dyDescent="0.25">
      <c r="A17">
        <v>1</v>
      </c>
      <c r="B17">
        <v>1566760685</v>
      </c>
      <c r="C17">
        <v>0</v>
      </c>
      <c r="D17" t="s">
        <v>344</v>
      </c>
      <c r="E17" t="s">
        <v>345</v>
      </c>
      <c r="F17" t="s">
        <v>346</v>
      </c>
      <c r="G17" t="s">
        <v>347</v>
      </c>
      <c r="H17" t="s">
        <v>348</v>
      </c>
      <c r="I17">
        <v>1566760685</v>
      </c>
      <c r="J17">
        <f t="shared" ref="J17:J27" si="0">CP17*AK17*(CN17-CO17)/(100*CH17*(1000-AK17*CN17))</f>
        <v>3.5226268671879925E-3</v>
      </c>
      <c r="K17">
        <f t="shared" ref="K17:K27" si="1">CP17*AK17*(CM17-CL17*(1000-AK17*CO17)/(1000-AK17*CN17))/(100*CH17)</f>
        <v>32.636193407798466</v>
      </c>
      <c r="L17">
        <f t="shared" ref="L17:L27" si="2">CL17 - IF(AK17&gt;1, K17*CH17*100/(AM17*CX17), 0)</f>
        <v>359.27100000000002</v>
      </c>
      <c r="M17">
        <f t="shared" ref="M17:M27" si="3">((S17-J17/2)*L17-K17)/(S17+J17/2)</f>
        <v>105.25333396752123</v>
      </c>
      <c r="N17">
        <f t="shared" ref="N17:N27" si="4">M17*(CQ17+CR17)/1000</f>
        <v>10.507292028030083</v>
      </c>
      <c r="O17">
        <f t="shared" ref="O17:O27" si="5">(CL17 - IF(AK17&gt;1, K17*CH17*100/(AM17*CX17), 0))*(CQ17+CR17)/1000</f>
        <v>35.865517717160998</v>
      </c>
      <c r="P17">
        <f t="shared" ref="P17:P27" si="6">2/((1/R17-1/Q17)+SIGN(R17)*SQRT((1/R17-1/Q17)*(1/R17-1/Q17) + 4*CI17/((CI17+1)*(CI17+1))*(2*1/R17*1/Q17-1/Q17*1/Q17)))</f>
        <v>0.22048832984176805</v>
      </c>
      <c r="Q17">
        <f t="shared" ref="Q17:Q27" si="7">AH17+AG17*CH17+AF17*CH17*CH17</f>
        <v>2.2548020619882183</v>
      </c>
      <c r="R17">
        <f t="shared" ref="R17:R27" si="8">J17*(1000-(1000*0.61365*EXP(17.502*V17/(240.97+V17))/(CQ17+CR17)+CN17)/2)/(1000*0.61365*EXP(17.502*V17/(240.97+V17))/(CQ17+CR17)-CN17)</f>
        <v>0.20917224715270186</v>
      </c>
      <c r="S17">
        <f t="shared" ref="S17:S27" si="9">1/((CI17+1)/(P17/1.6)+1/(Q17/1.37)) + CI17/((CI17+1)/(P17/1.6) + CI17/(Q17/1.37))</f>
        <v>0.13170094379644162</v>
      </c>
      <c r="T17">
        <f t="shared" ref="T17:T27" si="10">(CE17*CG17)</f>
        <v>330.42091951451687</v>
      </c>
      <c r="U17">
        <f t="shared" ref="U17:U27" si="11">(CS17+(T17+2*0.95*0.0000000567*(((CS17+$B$7)+273)^4-(CS17+273)^4)-44100*J17)/(1.84*29.3*Q17+8*0.95*0.0000000567*(CS17+273)^3))</f>
        <v>28.251976319011977</v>
      </c>
      <c r="V17">
        <f t="shared" ref="V17:V27" si="12">($C$7*CT17+$D$7*CU17+$E$7*U17)</f>
        <v>27.0764</v>
      </c>
      <c r="W17">
        <f t="shared" ref="W17:W27" si="13">0.61365*EXP(17.502*V17/(240.97+V17))</f>
        <v>3.5952514472554591</v>
      </c>
      <c r="X17">
        <f t="shared" ref="X17:X27" si="14">(Y17/Z17*100)</f>
        <v>54.986535160785444</v>
      </c>
      <c r="Y17">
        <f t="shared" ref="Y17:Y27" si="15">CN17*(CQ17+CR17)/1000</f>
        <v>1.9608431672810998</v>
      </c>
      <c r="Z17">
        <f t="shared" ref="Z17:Z27" si="16">0.61365*EXP(17.502*CS17/(240.97+CS17))</f>
        <v>3.566042416652409</v>
      </c>
      <c r="AA17">
        <f t="shared" ref="AA17:AA27" si="17">(W17-CN17*(CQ17+CR17)/1000)</f>
        <v>1.6344082799743593</v>
      </c>
      <c r="AB17">
        <f t="shared" ref="AB17:AB27" si="18">(-J17*44100)</f>
        <v>-155.34784484299047</v>
      </c>
      <c r="AC17">
        <f t="shared" ref="AC17:AC27" si="19">2*29.3*Q17*0.92*(CS17-V17)</f>
        <v>-16.884807449584688</v>
      </c>
      <c r="AD17">
        <f t="shared" ref="AD17:AD27" si="20">2*0.95*0.0000000567*(((CS17+$B$7)+273)^4-(V17+273)^4)</f>
        <v>-1.6161916827227416</v>
      </c>
      <c r="AE17">
        <f t="shared" ref="AE17:AE27" si="21">T17+AD17+AB17+AC17</f>
        <v>156.57207553921899</v>
      </c>
      <c r="AF17">
        <v>-4.1313150736773899E-2</v>
      </c>
      <c r="AG17">
        <v>4.6377630932811401E-2</v>
      </c>
      <c r="AH17">
        <v>3.46380970291521</v>
      </c>
      <c r="AI17">
        <v>0</v>
      </c>
      <c r="AJ17">
        <v>0</v>
      </c>
      <c r="AK17">
        <f t="shared" ref="AK17:AK27" si="22">IF(AI17*$H$13&gt;=AM17,1,(AM17/(AM17-AI17*$H$13)))</f>
        <v>1</v>
      </c>
      <c r="AL17">
        <f t="shared" ref="AL17:AL27" si="23">(AK17-1)*100</f>
        <v>0</v>
      </c>
      <c r="AM17">
        <f t="shared" ref="AM17:AM27" si="24">MAX(0,($B$13+$C$13*CX17)/(1+$D$13*CX17)*CQ17/(CS17+273)*$E$13)</f>
        <v>52693.949338734863</v>
      </c>
      <c r="AN17" t="s">
        <v>349</v>
      </c>
      <c r="AO17">
        <v>0</v>
      </c>
      <c r="AP17">
        <v>0</v>
      </c>
      <c r="AQ17">
        <f t="shared" ref="AQ17:AQ27" si="25">AP17-AO17</f>
        <v>0</v>
      </c>
      <c r="AR17" t="e">
        <f t="shared" ref="AR17:AR27" si="26">AQ17/AP17</f>
        <v>#DIV/0!</v>
      </c>
      <c r="AS17">
        <v>0</v>
      </c>
      <c r="AT17" t="s">
        <v>349</v>
      </c>
      <c r="AU17">
        <v>0</v>
      </c>
      <c r="AV17">
        <v>0</v>
      </c>
      <c r="AW17" t="e">
        <f t="shared" ref="AW17:AW27" si="27">1-AU17/AV17</f>
        <v>#DIV/0!</v>
      </c>
      <c r="AX17">
        <v>0.5</v>
      </c>
      <c r="AY17">
        <f t="shared" ref="AY17:AY27" si="28">CE17</f>
        <v>1685.9435995809974</v>
      </c>
      <c r="AZ17">
        <f t="shared" ref="AZ17:AZ27" si="29">K17</f>
        <v>32.636193407798466</v>
      </c>
      <c r="BA17" t="e">
        <f t="shared" ref="BA17:BA27" si="30">AW17*AX17*AY17</f>
        <v>#DIV/0!</v>
      </c>
      <c r="BB17" t="e">
        <f t="shared" ref="BB17:BB27" si="31">BG17/AV17</f>
        <v>#DIV/0!</v>
      </c>
      <c r="BC17">
        <f t="shared" ref="BC17:BC27" si="32">(AZ17-AS17)/AY17</f>
        <v>1.93578204015303E-2</v>
      </c>
      <c r="BD17" t="e">
        <f t="shared" ref="BD17:BD27" si="33">(AP17-AV17)/AV17</f>
        <v>#DIV/0!</v>
      </c>
      <c r="BE17" t="s">
        <v>349</v>
      </c>
      <c r="BF17">
        <v>0</v>
      </c>
      <c r="BG17">
        <f t="shared" ref="BG17:BG27" si="34">AV17-BF17</f>
        <v>0</v>
      </c>
      <c r="BH17" t="e">
        <f t="shared" ref="BH17:BH27" si="35">(AV17-AU17)/(AV17-BF17)</f>
        <v>#DIV/0!</v>
      </c>
      <c r="BI17" t="e">
        <f t="shared" ref="BI17:BI27" si="36">(AP17-AV17)/(AP17-BF17)</f>
        <v>#DIV/0!</v>
      </c>
      <c r="BJ17" t="e">
        <f t="shared" ref="BJ17:BJ27" si="37">(AV17-AU17)/(AV17-AO17)</f>
        <v>#DIV/0!</v>
      </c>
      <c r="BK17" t="e">
        <f t="shared" ref="BK17:BK27" si="38">(AP17-AV17)/(AP17-AO17)</f>
        <v>#DIV/0!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t="shared" ref="CD17:CD27" si="39">$B$11*CY17+$C$11*CZ17+$F$11*DM17</f>
        <v>1999.95</v>
      </c>
      <c r="CE17">
        <f t="shared" ref="CE17:CE27" si="40">CD17*CF17</f>
        <v>1685.9435995809974</v>
      </c>
      <c r="CF17">
        <f t="shared" ref="CF17:CF27" si="41">($B$11*$D$9+$C$11*$D$9+$F$11*((DZ17+DR17)/MAX(DZ17+DR17+EA17, 0.1)*$I$9+EA17/MAX(DZ17+DR17+EA17, 0.1)*$J$9))/($B$11+$C$11+$F$11)</f>
        <v>0.84299287461236405</v>
      </c>
      <c r="CG17">
        <f t="shared" ref="CG17:CG27" si="42">($B$11*$K$9+$C$11*$K$9+$F$11*((DZ17+DR17)/MAX(DZ17+DR17+EA17, 0.1)*$P$9+EA17/MAX(DZ17+DR17+EA17, 0.1)*$Q$9))/($B$11+$C$11+$F$11)</f>
        <v>0.19598574922472817</v>
      </c>
      <c r="CH17">
        <v>6</v>
      </c>
      <c r="CI17">
        <v>0.5</v>
      </c>
      <c r="CJ17" t="s">
        <v>350</v>
      </c>
      <c r="CK17">
        <v>1566760685</v>
      </c>
      <c r="CL17">
        <v>359.27100000000002</v>
      </c>
      <c r="CM17">
        <v>399.94799999999998</v>
      </c>
      <c r="CN17">
        <v>19.642099999999999</v>
      </c>
      <c r="CO17">
        <v>15.4985</v>
      </c>
      <c r="CP17">
        <v>500.06299999999999</v>
      </c>
      <c r="CQ17">
        <v>99.728399999999993</v>
      </c>
      <c r="CR17">
        <v>0.100191</v>
      </c>
      <c r="CS17">
        <v>26.9375</v>
      </c>
      <c r="CT17">
        <v>27.0764</v>
      </c>
      <c r="CU17">
        <v>999.9</v>
      </c>
      <c r="CV17">
        <v>0</v>
      </c>
      <c r="CW17">
        <v>0</v>
      </c>
      <c r="CX17">
        <v>9990</v>
      </c>
      <c r="CY17">
        <v>0</v>
      </c>
      <c r="CZ17">
        <v>1008.57</v>
      </c>
      <c r="DA17">
        <v>-40.677799999999998</v>
      </c>
      <c r="DB17">
        <v>366.46899999999999</v>
      </c>
      <c r="DC17">
        <v>406.245</v>
      </c>
      <c r="DD17">
        <v>4.1435899999999997</v>
      </c>
      <c r="DE17">
        <v>335.53699999999998</v>
      </c>
      <c r="DF17">
        <v>399.94799999999998</v>
      </c>
      <c r="DG17">
        <v>19.595099999999999</v>
      </c>
      <c r="DH17">
        <v>15.4985</v>
      </c>
      <c r="DI17">
        <v>1.9588699999999999</v>
      </c>
      <c r="DJ17">
        <v>1.5456399999999999</v>
      </c>
      <c r="DK17">
        <v>17.1158</v>
      </c>
      <c r="DL17">
        <v>13.427300000000001</v>
      </c>
      <c r="DM17">
        <v>1999.95</v>
      </c>
      <c r="DN17">
        <v>0.89998599999999995</v>
      </c>
      <c r="DO17">
        <v>0.10001400000000001</v>
      </c>
      <c r="DP17">
        <v>0</v>
      </c>
      <c r="DQ17">
        <v>963.17100000000005</v>
      </c>
      <c r="DR17">
        <v>5.00014</v>
      </c>
      <c r="DS17">
        <v>24335.9</v>
      </c>
      <c r="DT17">
        <v>16922.3</v>
      </c>
      <c r="DU17">
        <v>45.811999999999998</v>
      </c>
      <c r="DV17">
        <v>45.936999999999998</v>
      </c>
      <c r="DW17">
        <v>46.061999999999998</v>
      </c>
      <c r="DX17">
        <v>45.75</v>
      </c>
      <c r="DY17">
        <v>47.5</v>
      </c>
      <c r="DZ17">
        <v>1795.43</v>
      </c>
      <c r="EA17">
        <v>199.52</v>
      </c>
      <c r="EB17">
        <v>0</v>
      </c>
      <c r="EC17">
        <v>1566760652.5999999</v>
      </c>
      <c r="ED17">
        <v>967.82407692307697</v>
      </c>
      <c r="EE17">
        <v>-40.429811979370001</v>
      </c>
      <c r="EF17">
        <v>12448.2734934113</v>
      </c>
      <c r="EG17">
        <v>21920.523076923098</v>
      </c>
      <c r="EH17">
        <v>15</v>
      </c>
      <c r="EI17">
        <v>1566760624</v>
      </c>
      <c r="EJ17" t="s">
        <v>351</v>
      </c>
      <c r="EK17">
        <v>89</v>
      </c>
      <c r="EL17">
        <v>23.734000000000002</v>
      </c>
      <c r="EM17">
        <v>4.7E-2</v>
      </c>
      <c r="EN17">
        <v>400</v>
      </c>
      <c r="EO17">
        <v>15</v>
      </c>
      <c r="EP17">
        <v>0.03</v>
      </c>
      <c r="EQ17">
        <v>0.02</v>
      </c>
      <c r="ER17">
        <v>32.803262461375198</v>
      </c>
      <c r="ES17">
        <v>-0.80420723321037202</v>
      </c>
      <c r="ET17">
        <v>0.120335740945248</v>
      </c>
      <c r="EU17">
        <v>0</v>
      </c>
      <c r="EV17">
        <v>0.228926930139392</v>
      </c>
      <c r="EW17">
        <v>-2.58423257881184E-2</v>
      </c>
      <c r="EX17">
        <v>3.7131327009022799E-3</v>
      </c>
      <c r="EY17">
        <v>1</v>
      </c>
      <c r="EZ17">
        <v>1</v>
      </c>
      <c r="FA17">
        <v>2</v>
      </c>
      <c r="FB17" t="s">
        <v>352</v>
      </c>
      <c r="FC17">
        <v>2.9147400000000001</v>
      </c>
      <c r="FD17">
        <v>2.7248199999999998</v>
      </c>
      <c r="FE17">
        <v>8.0703999999999998E-2</v>
      </c>
      <c r="FF17">
        <v>9.1721800000000006E-2</v>
      </c>
      <c r="FG17">
        <v>9.9039199999999994E-2</v>
      </c>
      <c r="FH17">
        <v>8.2486900000000002E-2</v>
      </c>
      <c r="FI17">
        <v>24228.400000000001</v>
      </c>
      <c r="FJ17">
        <v>22021.7</v>
      </c>
      <c r="FK17">
        <v>24331.5</v>
      </c>
      <c r="FL17">
        <v>22898.799999999999</v>
      </c>
      <c r="FM17">
        <v>30810.9</v>
      </c>
      <c r="FN17">
        <v>29359.1</v>
      </c>
      <c r="FO17">
        <v>35242.300000000003</v>
      </c>
      <c r="FP17">
        <v>33035.5</v>
      </c>
      <c r="FQ17">
        <v>2.0085000000000002</v>
      </c>
      <c r="FR17">
        <v>1.8581000000000001</v>
      </c>
      <c r="FS17">
        <v>0.132382</v>
      </c>
      <c r="FT17">
        <v>0</v>
      </c>
      <c r="FU17">
        <v>24.907900000000001</v>
      </c>
      <c r="FV17">
        <v>999.9</v>
      </c>
      <c r="FW17">
        <v>41.863</v>
      </c>
      <c r="FX17">
        <v>33.395000000000003</v>
      </c>
      <c r="FY17">
        <v>21.68</v>
      </c>
      <c r="FZ17">
        <v>61.083100000000002</v>
      </c>
      <c r="GA17">
        <v>26.209900000000001</v>
      </c>
      <c r="GB17">
        <v>1</v>
      </c>
      <c r="GC17">
        <v>0.13433899999999999</v>
      </c>
      <c r="GD17">
        <v>2.6271800000000001</v>
      </c>
      <c r="GE17">
        <v>20.1722</v>
      </c>
      <c r="GF17">
        <v>5.2494899999999998</v>
      </c>
      <c r="GG17">
        <v>12.051</v>
      </c>
      <c r="GH17">
        <v>4.9804000000000004</v>
      </c>
      <c r="GI17">
        <v>3.2992300000000001</v>
      </c>
      <c r="GJ17">
        <v>425.5</v>
      </c>
      <c r="GK17">
        <v>9999</v>
      </c>
      <c r="GL17">
        <v>9999</v>
      </c>
      <c r="GM17">
        <v>9999</v>
      </c>
      <c r="GN17">
        <v>1.87927</v>
      </c>
      <c r="GO17">
        <v>1.8771599999999999</v>
      </c>
      <c r="GP17">
        <v>1.8748199999999999</v>
      </c>
      <c r="GQ17">
        <v>1.8751199999999999</v>
      </c>
      <c r="GR17">
        <v>1.8754599999999999</v>
      </c>
      <c r="GS17">
        <v>1.8742399999999999</v>
      </c>
      <c r="GT17">
        <v>1.8711800000000001</v>
      </c>
      <c r="GU17">
        <v>1.87561</v>
      </c>
      <c r="GV17" t="s">
        <v>353</v>
      </c>
      <c r="GW17" t="s">
        <v>19</v>
      </c>
      <c r="GX17" t="s">
        <v>19</v>
      </c>
      <c r="GY17" t="s">
        <v>19</v>
      </c>
      <c r="GZ17" t="s">
        <v>354</v>
      </c>
      <c r="HA17" t="s">
        <v>355</v>
      </c>
      <c r="HB17" t="s">
        <v>356</v>
      </c>
      <c r="HC17" t="s">
        <v>356</v>
      </c>
      <c r="HD17" t="s">
        <v>356</v>
      </c>
      <c r="HE17" t="s">
        <v>356</v>
      </c>
      <c r="HF17">
        <v>0</v>
      </c>
      <c r="HG17">
        <v>100</v>
      </c>
      <c r="HH17">
        <v>100</v>
      </c>
      <c r="HI17">
        <v>23.734000000000002</v>
      </c>
      <c r="HJ17">
        <v>4.7E-2</v>
      </c>
      <c r="HK17">
        <v>2</v>
      </c>
      <c r="HL17">
        <v>508.05</v>
      </c>
      <c r="HM17">
        <v>476.98500000000001</v>
      </c>
      <c r="HN17">
        <v>22.636800000000001</v>
      </c>
      <c r="HO17">
        <v>28.890599999999999</v>
      </c>
      <c r="HP17">
        <v>29.999099999999999</v>
      </c>
      <c r="HQ17">
        <v>29.017499999999998</v>
      </c>
      <c r="HR17">
        <v>29.0107</v>
      </c>
      <c r="HS17">
        <v>20.025400000000001</v>
      </c>
      <c r="HT17">
        <v>31.7836</v>
      </c>
      <c r="HU17">
        <v>0</v>
      </c>
      <c r="HV17">
        <v>22.638000000000002</v>
      </c>
      <c r="HW17">
        <v>400</v>
      </c>
      <c r="HX17">
        <v>15.530099999999999</v>
      </c>
      <c r="HY17">
        <v>101.16</v>
      </c>
      <c r="HZ17">
        <v>101.545</v>
      </c>
    </row>
    <row r="18" spans="1:234" x14ac:dyDescent="0.25">
      <c r="A18">
        <v>2</v>
      </c>
      <c r="B18">
        <v>1566760805.5</v>
      </c>
      <c r="C18">
        <v>120.5</v>
      </c>
      <c r="D18" t="s">
        <v>357</v>
      </c>
      <c r="E18" t="s">
        <v>358</v>
      </c>
      <c r="F18" t="s">
        <v>346</v>
      </c>
      <c r="G18" t="s">
        <v>347</v>
      </c>
      <c r="H18" t="s">
        <v>348</v>
      </c>
      <c r="I18">
        <v>1566760805.5</v>
      </c>
      <c r="J18">
        <f t="shared" si="0"/>
        <v>4.3777721485688242E-3</v>
      </c>
      <c r="K18">
        <f t="shared" si="1"/>
        <v>29.766652130748682</v>
      </c>
      <c r="L18">
        <f t="shared" si="2"/>
        <v>262.85000000000002</v>
      </c>
      <c r="M18">
        <f t="shared" si="3"/>
        <v>77.743341102115195</v>
      </c>
      <c r="N18">
        <f t="shared" si="4"/>
        <v>7.7611192970909828</v>
      </c>
      <c r="O18">
        <f t="shared" si="5"/>
        <v>26.240320757000006</v>
      </c>
      <c r="P18">
        <f t="shared" si="6"/>
        <v>0.27920116869433953</v>
      </c>
      <c r="Q18">
        <f t="shared" si="7"/>
        <v>2.2549201527664295</v>
      </c>
      <c r="R18">
        <f t="shared" si="8"/>
        <v>0.26131926416407647</v>
      </c>
      <c r="S18">
        <f t="shared" si="9"/>
        <v>0.16483562684210795</v>
      </c>
      <c r="T18">
        <f t="shared" si="10"/>
        <v>330.42885698170278</v>
      </c>
      <c r="U18">
        <f t="shared" si="11"/>
        <v>27.490470318880917</v>
      </c>
      <c r="V18">
        <f t="shared" si="12"/>
        <v>26.9696</v>
      </c>
      <c r="W18">
        <f t="shared" si="13"/>
        <v>3.5727741982033154</v>
      </c>
      <c r="X18">
        <f t="shared" si="14"/>
        <v>56.147398324447437</v>
      </c>
      <c r="Y18">
        <f t="shared" si="15"/>
        <v>1.9465955429819999</v>
      </c>
      <c r="Z18">
        <f t="shared" si="16"/>
        <v>3.4669380969953552</v>
      </c>
      <c r="AA18">
        <f t="shared" si="17"/>
        <v>1.6261786552213155</v>
      </c>
      <c r="AB18">
        <f t="shared" si="18"/>
        <v>-193.05975175188516</v>
      </c>
      <c r="AC18">
        <f t="shared" si="19"/>
        <v>-62.1087107204796</v>
      </c>
      <c r="AD18">
        <f t="shared" si="20"/>
        <v>-5.9272686374649943</v>
      </c>
      <c r="AE18">
        <f t="shared" si="21"/>
        <v>69.333125871873051</v>
      </c>
      <c r="AF18">
        <v>-4.1316336139605898E-2</v>
      </c>
      <c r="AG18">
        <v>4.6381206826546999E-2</v>
      </c>
      <c r="AH18">
        <v>3.4640210128329598</v>
      </c>
      <c r="AI18">
        <v>0</v>
      </c>
      <c r="AJ18">
        <v>0</v>
      </c>
      <c r="AK18">
        <f t="shared" si="22"/>
        <v>1</v>
      </c>
      <c r="AL18">
        <f t="shared" si="23"/>
        <v>0</v>
      </c>
      <c r="AM18">
        <f t="shared" si="24"/>
        <v>52782.137181223618</v>
      </c>
      <c r="AN18" t="s">
        <v>349</v>
      </c>
      <c r="AO18">
        <v>0</v>
      </c>
      <c r="AP18">
        <v>0</v>
      </c>
      <c r="AQ18">
        <f t="shared" si="25"/>
        <v>0</v>
      </c>
      <c r="AR18" t="e">
        <f t="shared" si="26"/>
        <v>#DIV/0!</v>
      </c>
      <c r="AS18">
        <v>0</v>
      </c>
      <c r="AT18" t="s">
        <v>349</v>
      </c>
      <c r="AU18">
        <v>0</v>
      </c>
      <c r="AV18">
        <v>0</v>
      </c>
      <c r="AW18" t="e">
        <f t="shared" si="27"/>
        <v>#DIV/0!</v>
      </c>
      <c r="AX18">
        <v>0.5</v>
      </c>
      <c r="AY18">
        <f t="shared" si="28"/>
        <v>1685.9931295045692</v>
      </c>
      <c r="AZ18">
        <f t="shared" si="29"/>
        <v>29.766652130748682</v>
      </c>
      <c r="BA18" t="e">
        <f t="shared" si="30"/>
        <v>#DIV/0!</v>
      </c>
      <c r="BB18" t="e">
        <f t="shared" si="31"/>
        <v>#DIV/0!</v>
      </c>
      <c r="BC18">
        <f t="shared" si="32"/>
        <v>1.7655263007801011E-2</v>
      </c>
      <c r="BD18" t="e">
        <f t="shared" si="33"/>
        <v>#DIV/0!</v>
      </c>
      <c r="BE18" t="s">
        <v>349</v>
      </c>
      <c r="BF18">
        <v>0</v>
      </c>
      <c r="BG18">
        <f t="shared" si="34"/>
        <v>0</v>
      </c>
      <c r="BH18" t="e">
        <f t="shared" si="35"/>
        <v>#DIV/0!</v>
      </c>
      <c r="BI18" t="e">
        <f t="shared" si="36"/>
        <v>#DIV/0!</v>
      </c>
      <c r="BJ18" t="e">
        <f t="shared" si="37"/>
        <v>#DIV/0!</v>
      </c>
      <c r="BK18" t="e">
        <f t="shared" si="38"/>
        <v>#DIV/0!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f t="shared" si="39"/>
        <v>2000.01</v>
      </c>
      <c r="CE18">
        <f t="shared" si="40"/>
        <v>1685.9931295045692</v>
      </c>
      <c r="CF18">
        <f t="shared" si="41"/>
        <v>0.84299234979053561</v>
      </c>
      <c r="CG18">
        <f t="shared" si="42"/>
        <v>0.19598469958107104</v>
      </c>
      <c r="CH18">
        <v>6</v>
      </c>
      <c r="CI18">
        <v>0.5</v>
      </c>
      <c r="CJ18" t="s">
        <v>350</v>
      </c>
      <c r="CK18">
        <v>1566760805.5</v>
      </c>
      <c r="CL18">
        <v>262.85000000000002</v>
      </c>
      <c r="CM18">
        <v>299.94799999999998</v>
      </c>
      <c r="CN18">
        <v>19.499099999999999</v>
      </c>
      <c r="CO18">
        <v>14.348599999999999</v>
      </c>
      <c r="CP18">
        <v>500.03800000000001</v>
      </c>
      <c r="CQ18">
        <v>99.729900000000001</v>
      </c>
      <c r="CR18">
        <v>0.10012</v>
      </c>
      <c r="CS18">
        <v>26.4587</v>
      </c>
      <c r="CT18">
        <v>26.9696</v>
      </c>
      <c r="CU18">
        <v>999.9</v>
      </c>
      <c r="CV18">
        <v>0</v>
      </c>
      <c r="CW18">
        <v>0</v>
      </c>
      <c r="CX18">
        <v>9990.6200000000008</v>
      </c>
      <c r="CY18">
        <v>0</v>
      </c>
      <c r="CZ18">
        <v>251.964</v>
      </c>
      <c r="DA18">
        <v>-37.098100000000002</v>
      </c>
      <c r="DB18">
        <v>268.077</v>
      </c>
      <c r="DC18">
        <v>304.31400000000002</v>
      </c>
      <c r="DD18">
        <v>5.1505299999999998</v>
      </c>
      <c r="DE18">
        <v>241.38800000000001</v>
      </c>
      <c r="DF18">
        <v>299.94799999999998</v>
      </c>
      <c r="DG18">
        <v>19.440100000000001</v>
      </c>
      <c r="DH18">
        <v>14.348599999999999</v>
      </c>
      <c r="DI18">
        <v>1.94465</v>
      </c>
      <c r="DJ18">
        <v>1.4309799999999999</v>
      </c>
      <c r="DK18">
        <v>17.000699999999998</v>
      </c>
      <c r="DL18">
        <v>12.25</v>
      </c>
      <c r="DM18">
        <v>2000.01</v>
      </c>
      <c r="DN18">
        <v>0.900003</v>
      </c>
      <c r="DO18">
        <v>9.9996699999999994E-2</v>
      </c>
      <c r="DP18">
        <v>0</v>
      </c>
      <c r="DQ18">
        <v>910.09199999999998</v>
      </c>
      <c r="DR18">
        <v>5.00014</v>
      </c>
      <c r="DS18">
        <v>21450.7</v>
      </c>
      <c r="DT18">
        <v>16922.900000000001</v>
      </c>
      <c r="DU18">
        <v>45.75</v>
      </c>
      <c r="DV18">
        <v>46.25</v>
      </c>
      <c r="DW18">
        <v>46</v>
      </c>
      <c r="DX18">
        <v>45.811999999999998</v>
      </c>
      <c r="DY18">
        <v>47.436999999999998</v>
      </c>
      <c r="DZ18">
        <v>1795.51</v>
      </c>
      <c r="EA18">
        <v>199.49</v>
      </c>
      <c r="EB18">
        <v>0</v>
      </c>
      <c r="EC18">
        <v>1566760772.5999999</v>
      </c>
      <c r="ED18">
        <v>910.85453846153803</v>
      </c>
      <c r="EE18">
        <v>-8.6994187772499192</v>
      </c>
      <c r="EF18">
        <v>-4714.0991440325397</v>
      </c>
      <c r="EG18">
        <v>22309.469230769198</v>
      </c>
      <c r="EH18">
        <v>15</v>
      </c>
      <c r="EI18">
        <v>1566760750.5</v>
      </c>
      <c r="EJ18" t="s">
        <v>359</v>
      </c>
      <c r="EK18">
        <v>90</v>
      </c>
      <c r="EL18">
        <v>21.462</v>
      </c>
      <c r="EM18">
        <v>5.8999999999999997E-2</v>
      </c>
      <c r="EN18">
        <v>300</v>
      </c>
      <c r="EO18">
        <v>16</v>
      </c>
      <c r="EP18">
        <v>0.05</v>
      </c>
      <c r="EQ18">
        <v>0.02</v>
      </c>
      <c r="ER18">
        <v>28.904781507257798</v>
      </c>
      <c r="ES18">
        <v>3.6078840606569802</v>
      </c>
      <c r="ET18">
        <v>0.51349867586351305</v>
      </c>
      <c r="EU18">
        <v>0</v>
      </c>
      <c r="EV18">
        <v>0.26722775514967101</v>
      </c>
      <c r="EW18">
        <v>3.1953268056284699E-2</v>
      </c>
      <c r="EX18">
        <v>5.0220396224483098E-3</v>
      </c>
      <c r="EY18">
        <v>1</v>
      </c>
      <c r="EZ18">
        <v>1</v>
      </c>
      <c r="FA18">
        <v>2</v>
      </c>
      <c r="FB18" t="s">
        <v>352</v>
      </c>
      <c r="FC18">
        <v>2.9147699999999999</v>
      </c>
      <c r="FD18">
        <v>2.7247599999999998</v>
      </c>
      <c r="FE18">
        <v>6.1550399999999998E-2</v>
      </c>
      <c r="FF18">
        <v>7.3088100000000003E-2</v>
      </c>
      <c r="FG18">
        <v>9.8518700000000001E-2</v>
      </c>
      <c r="FH18">
        <v>7.7992099999999995E-2</v>
      </c>
      <c r="FI18">
        <v>24740.9</v>
      </c>
      <c r="FJ18">
        <v>22481.4</v>
      </c>
      <c r="FK18">
        <v>24338.6</v>
      </c>
      <c r="FL18">
        <v>22906.2</v>
      </c>
      <c r="FM18">
        <v>30837.9</v>
      </c>
      <c r="FN18">
        <v>29512.1</v>
      </c>
      <c r="FO18">
        <v>35253</v>
      </c>
      <c r="FP18">
        <v>33045.800000000003</v>
      </c>
      <c r="FQ18">
        <v>2.01187</v>
      </c>
      <c r="FR18">
        <v>1.8589</v>
      </c>
      <c r="FS18">
        <v>9.2960899999999999E-2</v>
      </c>
      <c r="FT18">
        <v>0</v>
      </c>
      <c r="FU18">
        <v>25.447399999999998</v>
      </c>
      <c r="FV18">
        <v>999.9</v>
      </c>
      <c r="FW18">
        <v>41.838999999999999</v>
      </c>
      <c r="FX18">
        <v>33.293999999999997</v>
      </c>
      <c r="FY18">
        <v>21.549199999999999</v>
      </c>
      <c r="FZ18">
        <v>61.113100000000003</v>
      </c>
      <c r="GA18">
        <v>26.262</v>
      </c>
      <c r="GB18">
        <v>1</v>
      </c>
      <c r="GC18">
        <v>0.12535299999999999</v>
      </c>
      <c r="GD18">
        <v>-2.60791</v>
      </c>
      <c r="GE18">
        <v>20.1524</v>
      </c>
      <c r="GF18">
        <v>5.2526299999999999</v>
      </c>
      <c r="GG18">
        <v>12.0519</v>
      </c>
      <c r="GH18">
        <v>4.9817</v>
      </c>
      <c r="GI18">
        <v>3.3000500000000001</v>
      </c>
      <c r="GJ18">
        <v>425.5</v>
      </c>
      <c r="GK18">
        <v>9999</v>
      </c>
      <c r="GL18">
        <v>9999</v>
      </c>
      <c r="GM18">
        <v>9999</v>
      </c>
      <c r="GN18">
        <v>1.8792599999999999</v>
      </c>
      <c r="GO18">
        <v>1.8771899999999999</v>
      </c>
      <c r="GP18">
        <v>1.87479</v>
      </c>
      <c r="GQ18">
        <v>1.87507</v>
      </c>
      <c r="GR18">
        <v>1.8754299999999999</v>
      </c>
      <c r="GS18">
        <v>1.87422</v>
      </c>
      <c r="GT18">
        <v>1.87114</v>
      </c>
      <c r="GU18">
        <v>1.8755999999999999</v>
      </c>
      <c r="GV18" t="s">
        <v>353</v>
      </c>
      <c r="GW18" t="s">
        <v>19</v>
      </c>
      <c r="GX18" t="s">
        <v>19</v>
      </c>
      <c r="GY18" t="s">
        <v>19</v>
      </c>
      <c r="GZ18" t="s">
        <v>354</v>
      </c>
      <c r="HA18" t="s">
        <v>355</v>
      </c>
      <c r="HB18" t="s">
        <v>356</v>
      </c>
      <c r="HC18" t="s">
        <v>356</v>
      </c>
      <c r="HD18" t="s">
        <v>356</v>
      </c>
      <c r="HE18" t="s">
        <v>356</v>
      </c>
      <c r="HF18">
        <v>0</v>
      </c>
      <c r="HG18">
        <v>100</v>
      </c>
      <c r="HH18">
        <v>100</v>
      </c>
      <c r="HI18">
        <v>21.462</v>
      </c>
      <c r="HJ18">
        <v>5.8999999999999997E-2</v>
      </c>
      <c r="HK18">
        <v>2</v>
      </c>
      <c r="HL18">
        <v>508.74799999999999</v>
      </c>
      <c r="HM18">
        <v>476.11099999999999</v>
      </c>
      <c r="HN18">
        <v>21.585899999999999</v>
      </c>
      <c r="HO18">
        <v>28.741900000000001</v>
      </c>
      <c r="HP18">
        <v>30</v>
      </c>
      <c r="HQ18">
        <v>28.8447</v>
      </c>
      <c r="HR18">
        <v>28.842199999999998</v>
      </c>
      <c r="HS18">
        <v>15.884</v>
      </c>
      <c r="HT18">
        <v>38.465000000000003</v>
      </c>
      <c r="HU18">
        <v>0</v>
      </c>
      <c r="HV18">
        <v>22.314499999999999</v>
      </c>
      <c r="HW18">
        <v>300</v>
      </c>
      <c r="HX18">
        <v>14.1607</v>
      </c>
      <c r="HY18">
        <v>101.19</v>
      </c>
      <c r="HZ18">
        <v>101.577</v>
      </c>
    </row>
    <row r="19" spans="1:234" x14ac:dyDescent="0.25">
      <c r="A19">
        <v>3</v>
      </c>
      <c r="B19">
        <v>1566760926</v>
      </c>
      <c r="C19">
        <v>241</v>
      </c>
      <c r="D19" t="s">
        <v>360</v>
      </c>
      <c r="E19" t="s">
        <v>361</v>
      </c>
      <c r="F19" t="s">
        <v>346</v>
      </c>
      <c r="G19" t="s">
        <v>347</v>
      </c>
      <c r="H19" t="s">
        <v>348</v>
      </c>
      <c r="I19">
        <v>1566760926</v>
      </c>
      <c r="J19">
        <f t="shared" si="0"/>
        <v>5.3612354252694288E-3</v>
      </c>
      <c r="K19">
        <f t="shared" si="1"/>
        <v>24.451157634228561</v>
      </c>
      <c r="L19">
        <f t="shared" si="2"/>
        <v>169.59</v>
      </c>
      <c r="M19">
        <f t="shared" si="3"/>
        <v>47.596983590479773</v>
      </c>
      <c r="N19">
        <f t="shared" si="4"/>
        <v>4.751442471856274</v>
      </c>
      <c r="O19">
        <f t="shared" si="5"/>
        <v>16.929583936139998</v>
      </c>
      <c r="P19">
        <f t="shared" si="6"/>
        <v>0.35260695660660801</v>
      </c>
      <c r="Q19">
        <f t="shared" si="7"/>
        <v>2.2552496391738801</v>
      </c>
      <c r="R19">
        <f t="shared" si="8"/>
        <v>0.32459552539274911</v>
      </c>
      <c r="S19">
        <f t="shared" si="9"/>
        <v>0.20520316364143387</v>
      </c>
      <c r="T19">
        <f t="shared" si="10"/>
        <v>330.43105903108926</v>
      </c>
      <c r="U19">
        <f t="shared" si="11"/>
        <v>27.224501147166251</v>
      </c>
      <c r="V19">
        <f t="shared" si="12"/>
        <v>26.77</v>
      </c>
      <c r="W19">
        <f t="shared" si="13"/>
        <v>3.5310948423881205</v>
      </c>
      <c r="X19">
        <f t="shared" si="14"/>
        <v>55.396907903027667</v>
      </c>
      <c r="Y19">
        <f t="shared" si="15"/>
        <v>1.9273710889312001</v>
      </c>
      <c r="Z19">
        <f t="shared" si="16"/>
        <v>3.4792033741396988</v>
      </c>
      <c r="AA19">
        <f t="shared" si="17"/>
        <v>1.6037237534569204</v>
      </c>
      <c r="AB19">
        <f t="shared" si="18"/>
        <v>-236.43048225438181</v>
      </c>
      <c r="AC19">
        <f t="shared" si="19"/>
        <v>-30.566473662751591</v>
      </c>
      <c r="AD19">
        <f t="shared" si="20"/>
        <v>-2.9146073993228812</v>
      </c>
      <c r="AE19">
        <f t="shared" si="21"/>
        <v>60.519495714632953</v>
      </c>
      <c r="AF19">
        <v>-4.1325224570397799E-2</v>
      </c>
      <c r="AG19">
        <v>4.6391184868780098E-2</v>
      </c>
      <c r="AH19">
        <v>3.4646106144955202</v>
      </c>
      <c r="AI19">
        <v>0</v>
      </c>
      <c r="AJ19">
        <v>0</v>
      </c>
      <c r="AK19">
        <f t="shared" si="22"/>
        <v>1</v>
      </c>
      <c r="AL19">
        <f t="shared" si="23"/>
        <v>0</v>
      </c>
      <c r="AM19">
        <f t="shared" si="24"/>
        <v>52782.397025083497</v>
      </c>
      <c r="AN19" t="s">
        <v>349</v>
      </c>
      <c r="AO19">
        <v>0</v>
      </c>
      <c r="AP19">
        <v>0</v>
      </c>
      <c r="AQ19">
        <f t="shared" si="25"/>
        <v>0</v>
      </c>
      <c r="AR19" t="e">
        <f t="shared" si="26"/>
        <v>#DIV/0!</v>
      </c>
      <c r="AS19">
        <v>0</v>
      </c>
      <c r="AT19" t="s">
        <v>349</v>
      </c>
      <c r="AU19">
        <v>0</v>
      </c>
      <c r="AV19">
        <v>0</v>
      </c>
      <c r="AW19" t="e">
        <f t="shared" si="27"/>
        <v>#DIV/0!</v>
      </c>
      <c r="AX19">
        <v>0.5</v>
      </c>
      <c r="AY19">
        <f t="shared" si="28"/>
        <v>1685.994299580989</v>
      </c>
      <c r="AZ19">
        <f t="shared" si="29"/>
        <v>24.451157634228561</v>
      </c>
      <c r="BA19" t="e">
        <f t="shared" si="30"/>
        <v>#DIV/0!</v>
      </c>
      <c r="BB19" t="e">
        <f t="shared" si="31"/>
        <v>#DIV/0!</v>
      </c>
      <c r="BC19">
        <f t="shared" si="32"/>
        <v>1.4502515008683763E-2</v>
      </c>
      <c r="BD19" t="e">
        <f t="shared" si="33"/>
        <v>#DIV/0!</v>
      </c>
      <c r="BE19" t="s">
        <v>349</v>
      </c>
      <c r="BF19">
        <v>0</v>
      </c>
      <c r="BG19">
        <f t="shared" si="34"/>
        <v>0</v>
      </c>
      <c r="BH19" t="e">
        <f t="shared" si="35"/>
        <v>#DIV/0!</v>
      </c>
      <c r="BI19" t="e">
        <f t="shared" si="36"/>
        <v>#DIV/0!</v>
      </c>
      <c r="BJ19" t="e">
        <f t="shared" si="37"/>
        <v>#DIV/0!</v>
      </c>
      <c r="BK19" t="e">
        <f t="shared" si="38"/>
        <v>#DIV/0!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f t="shared" si="39"/>
        <v>2000.01</v>
      </c>
      <c r="CE19">
        <f t="shared" si="40"/>
        <v>1685.994299580989</v>
      </c>
      <c r="CF19">
        <f t="shared" si="41"/>
        <v>0.84299293482582038</v>
      </c>
      <c r="CG19">
        <f t="shared" si="42"/>
        <v>0.19598586965164086</v>
      </c>
      <c r="CH19">
        <v>6</v>
      </c>
      <c r="CI19">
        <v>0.5</v>
      </c>
      <c r="CJ19" t="s">
        <v>350</v>
      </c>
      <c r="CK19">
        <v>1566760926</v>
      </c>
      <c r="CL19">
        <v>169.59</v>
      </c>
      <c r="CM19">
        <v>200.02500000000001</v>
      </c>
      <c r="CN19">
        <v>19.307200000000002</v>
      </c>
      <c r="CO19">
        <v>12.997400000000001</v>
      </c>
      <c r="CP19">
        <v>499.95800000000003</v>
      </c>
      <c r="CQ19">
        <v>99.726399999999998</v>
      </c>
      <c r="CR19">
        <v>0.100146</v>
      </c>
      <c r="CS19">
        <v>26.518599999999999</v>
      </c>
      <c r="CT19">
        <v>26.77</v>
      </c>
      <c r="CU19">
        <v>999.9</v>
      </c>
      <c r="CV19">
        <v>0</v>
      </c>
      <c r="CW19">
        <v>0</v>
      </c>
      <c r="CX19">
        <v>9993.1200000000008</v>
      </c>
      <c r="CY19">
        <v>0</v>
      </c>
      <c r="CZ19">
        <v>318.94900000000001</v>
      </c>
      <c r="DA19">
        <v>-28.160900000000002</v>
      </c>
      <c r="DB19">
        <v>175.255</v>
      </c>
      <c r="DC19">
        <v>202.65899999999999</v>
      </c>
      <c r="DD19">
        <v>6.3487200000000001</v>
      </c>
      <c r="DE19">
        <v>150.40199999999999</v>
      </c>
      <c r="DF19">
        <v>200.02500000000001</v>
      </c>
      <c r="DG19">
        <v>19.287199999999999</v>
      </c>
      <c r="DH19">
        <v>12.997400000000001</v>
      </c>
      <c r="DI19">
        <v>1.9293199999999999</v>
      </c>
      <c r="DJ19">
        <v>1.29619</v>
      </c>
      <c r="DK19">
        <v>16.875900000000001</v>
      </c>
      <c r="DL19">
        <v>10.7547</v>
      </c>
      <c r="DM19">
        <v>2000.01</v>
      </c>
      <c r="DN19">
        <v>0.89998599999999995</v>
      </c>
      <c r="DO19">
        <v>0.10001400000000001</v>
      </c>
      <c r="DP19">
        <v>0</v>
      </c>
      <c r="DQ19">
        <v>894.26900000000001</v>
      </c>
      <c r="DR19">
        <v>5.00014</v>
      </c>
      <c r="DS19">
        <v>19551.900000000001</v>
      </c>
      <c r="DT19">
        <v>16922.8</v>
      </c>
      <c r="DU19">
        <v>45.625</v>
      </c>
      <c r="DV19">
        <v>46</v>
      </c>
      <c r="DW19">
        <v>45.875</v>
      </c>
      <c r="DX19">
        <v>45.811999999999998</v>
      </c>
      <c r="DY19">
        <v>47.311999999999998</v>
      </c>
      <c r="DZ19">
        <v>1795.48</v>
      </c>
      <c r="EA19">
        <v>199.53</v>
      </c>
      <c r="EB19">
        <v>0</v>
      </c>
      <c r="EC19">
        <v>1566760893.2</v>
      </c>
      <c r="ED19">
        <v>895.34176923076905</v>
      </c>
      <c r="EE19">
        <v>-6.5835213708284899</v>
      </c>
      <c r="EF19">
        <v>-96.745299615987605</v>
      </c>
      <c r="EG19">
        <v>19562.030769230802</v>
      </c>
      <c r="EH19">
        <v>15</v>
      </c>
      <c r="EI19">
        <v>1566760955.5</v>
      </c>
      <c r="EJ19" t="s">
        <v>362</v>
      </c>
      <c r="EK19">
        <v>91</v>
      </c>
      <c r="EL19">
        <v>19.187999999999999</v>
      </c>
      <c r="EM19">
        <v>0.02</v>
      </c>
      <c r="EN19">
        <v>200</v>
      </c>
      <c r="EO19">
        <v>13</v>
      </c>
      <c r="EP19">
        <v>7.0000000000000007E-2</v>
      </c>
      <c r="EQ19">
        <v>0.01</v>
      </c>
      <c r="ER19">
        <v>22.1840292872715</v>
      </c>
      <c r="ES19">
        <v>1.55220567843143</v>
      </c>
      <c r="ET19">
        <v>0.22129521908356201</v>
      </c>
      <c r="EU19">
        <v>0</v>
      </c>
      <c r="EV19">
        <v>0.34737430710538098</v>
      </c>
      <c r="EW19">
        <v>3.7546975478673202E-2</v>
      </c>
      <c r="EX19">
        <v>5.3525253801531402E-3</v>
      </c>
      <c r="EY19">
        <v>1</v>
      </c>
      <c r="EZ19">
        <v>1</v>
      </c>
      <c r="FA19">
        <v>2</v>
      </c>
      <c r="FB19" t="s">
        <v>352</v>
      </c>
      <c r="FC19">
        <v>2.9146000000000001</v>
      </c>
      <c r="FD19">
        <v>2.7248100000000002</v>
      </c>
      <c r="FE19">
        <v>4.0486099999999997E-2</v>
      </c>
      <c r="FF19">
        <v>5.1833499999999998E-2</v>
      </c>
      <c r="FG19">
        <v>9.79743E-2</v>
      </c>
      <c r="FH19">
        <v>7.2500499999999996E-2</v>
      </c>
      <c r="FI19">
        <v>25297.1</v>
      </c>
      <c r="FJ19">
        <v>22997.200000000001</v>
      </c>
      <c r="FK19">
        <v>24339.5</v>
      </c>
      <c r="FL19">
        <v>22906.3</v>
      </c>
      <c r="FM19">
        <v>30857.1</v>
      </c>
      <c r="FN19">
        <v>29688.3</v>
      </c>
      <c r="FO19">
        <v>35253.800000000003</v>
      </c>
      <c r="FP19">
        <v>33046</v>
      </c>
      <c r="FQ19">
        <v>2.0129700000000001</v>
      </c>
      <c r="FR19">
        <v>1.85697</v>
      </c>
      <c r="FS19">
        <v>0.10546999999999999</v>
      </c>
      <c r="FT19">
        <v>0</v>
      </c>
      <c r="FU19">
        <v>25.042100000000001</v>
      </c>
      <c r="FV19">
        <v>999.9</v>
      </c>
      <c r="FW19">
        <v>41.814</v>
      </c>
      <c r="FX19">
        <v>33.244</v>
      </c>
      <c r="FY19">
        <v>21.473500000000001</v>
      </c>
      <c r="FZ19">
        <v>60.9831</v>
      </c>
      <c r="GA19">
        <v>26.578499999999998</v>
      </c>
      <c r="GB19">
        <v>1</v>
      </c>
      <c r="GC19">
        <v>0.115671</v>
      </c>
      <c r="GD19">
        <v>0.57652199999999998</v>
      </c>
      <c r="GE19">
        <v>20.192799999999998</v>
      </c>
      <c r="GF19">
        <v>5.2512800000000004</v>
      </c>
      <c r="GG19">
        <v>12.0511</v>
      </c>
      <c r="GH19">
        <v>4.9813499999999999</v>
      </c>
      <c r="GI19">
        <v>3.3000500000000001</v>
      </c>
      <c r="GJ19">
        <v>425.5</v>
      </c>
      <c r="GK19">
        <v>9999</v>
      </c>
      <c r="GL19">
        <v>9999</v>
      </c>
      <c r="GM19">
        <v>9999</v>
      </c>
      <c r="GN19">
        <v>1.87927</v>
      </c>
      <c r="GO19">
        <v>1.8771599999999999</v>
      </c>
      <c r="GP19">
        <v>1.8748199999999999</v>
      </c>
      <c r="GQ19">
        <v>1.8751500000000001</v>
      </c>
      <c r="GR19">
        <v>1.8754599999999999</v>
      </c>
      <c r="GS19">
        <v>1.8742399999999999</v>
      </c>
      <c r="GT19">
        <v>1.8711899999999999</v>
      </c>
      <c r="GU19">
        <v>1.87561</v>
      </c>
      <c r="GV19" t="s">
        <v>353</v>
      </c>
      <c r="GW19" t="s">
        <v>19</v>
      </c>
      <c r="GX19" t="s">
        <v>19</v>
      </c>
      <c r="GY19" t="s">
        <v>19</v>
      </c>
      <c r="GZ19" t="s">
        <v>354</v>
      </c>
      <c r="HA19" t="s">
        <v>355</v>
      </c>
      <c r="HB19" t="s">
        <v>356</v>
      </c>
      <c r="HC19" t="s">
        <v>356</v>
      </c>
      <c r="HD19" t="s">
        <v>356</v>
      </c>
      <c r="HE19" t="s">
        <v>356</v>
      </c>
      <c r="HF19">
        <v>0</v>
      </c>
      <c r="HG19">
        <v>100</v>
      </c>
      <c r="HH19">
        <v>100</v>
      </c>
      <c r="HI19">
        <v>19.187999999999999</v>
      </c>
      <c r="HJ19">
        <v>0.02</v>
      </c>
      <c r="HK19">
        <v>2</v>
      </c>
      <c r="HL19">
        <v>508.82900000000001</v>
      </c>
      <c r="HM19">
        <v>474.13600000000002</v>
      </c>
      <c r="HN19">
        <v>23.555700000000002</v>
      </c>
      <c r="HO19">
        <v>28.698799999999999</v>
      </c>
      <c r="HP19">
        <v>29.999700000000001</v>
      </c>
      <c r="HQ19">
        <v>28.7714</v>
      </c>
      <c r="HR19">
        <v>28.764099999999999</v>
      </c>
      <c r="HS19">
        <v>11.594900000000001</v>
      </c>
      <c r="HT19">
        <v>44.042999999999999</v>
      </c>
      <c r="HU19">
        <v>0</v>
      </c>
      <c r="HV19">
        <v>23.727699999999999</v>
      </c>
      <c r="HW19">
        <v>200</v>
      </c>
      <c r="HX19">
        <v>12.894399999999999</v>
      </c>
      <c r="HY19">
        <v>101.19199999999999</v>
      </c>
      <c r="HZ19">
        <v>101.578</v>
      </c>
    </row>
    <row r="20" spans="1:234" x14ac:dyDescent="0.25">
      <c r="A20">
        <v>4</v>
      </c>
      <c r="B20">
        <v>1566761076.5</v>
      </c>
      <c r="C20">
        <v>391.5</v>
      </c>
      <c r="D20" t="s">
        <v>363</v>
      </c>
      <c r="E20" t="s">
        <v>364</v>
      </c>
      <c r="F20" t="s">
        <v>346</v>
      </c>
      <c r="G20" t="s">
        <v>347</v>
      </c>
      <c r="H20" t="s">
        <v>348</v>
      </c>
      <c r="I20">
        <v>1566761076.5</v>
      </c>
      <c r="J20">
        <f t="shared" si="0"/>
        <v>6.3587428902306198E-3</v>
      </c>
      <c r="K20">
        <f t="shared" si="1"/>
        <v>14.476453198581288</v>
      </c>
      <c r="L20">
        <f t="shared" si="2"/>
        <v>82.022999999999996</v>
      </c>
      <c r="M20">
        <f t="shared" si="3"/>
        <v>21.667594252898066</v>
      </c>
      <c r="N20">
        <f t="shared" si="4"/>
        <v>2.1631089101785075</v>
      </c>
      <c r="O20">
        <f t="shared" si="5"/>
        <v>8.1884809208037002</v>
      </c>
      <c r="P20">
        <f t="shared" si="6"/>
        <v>0.42749917494271117</v>
      </c>
      <c r="Q20">
        <f t="shared" si="7"/>
        <v>2.2656532880539371</v>
      </c>
      <c r="R20">
        <f t="shared" si="8"/>
        <v>0.38722224846965753</v>
      </c>
      <c r="S20">
        <f t="shared" si="9"/>
        <v>0.24531562549866434</v>
      </c>
      <c r="T20">
        <f t="shared" si="10"/>
        <v>330.42570697709891</v>
      </c>
      <c r="U20">
        <f t="shared" si="11"/>
        <v>27.510739788409666</v>
      </c>
      <c r="V20">
        <f t="shared" si="12"/>
        <v>27.015999999999998</v>
      </c>
      <c r="W20">
        <f t="shared" si="13"/>
        <v>3.5825244791333373</v>
      </c>
      <c r="X20">
        <f t="shared" si="14"/>
        <v>55.123622773841774</v>
      </c>
      <c r="Y20">
        <f t="shared" si="15"/>
        <v>1.9888934950527497</v>
      </c>
      <c r="Z20">
        <f t="shared" si="16"/>
        <v>3.6080602017263539</v>
      </c>
      <c r="AA20">
        <f t="shared" si="17"/>
        <v>1.5936309840805876</v>
      </c>
      <c r="AB20">
        <f t="shared" si="18"/>
        <v>-280.42056145917036</v>
      </c>
      <c r="AC20">
        <f t="shared" si="19"/>
        <v>14.779653907933499</v>
      </c>
      <c r="AD20">
        <f t="shared" si="20"/>
        <v>1.4088929508871844</v>
      </c>
      <c r="AE20">
        <f t="shared" si="21"/>
        <v>66.193692376749254</v>
      </c>
      <c r="AF20">
        <v>-4.1606490251668099E-2</v>
      </c>
      <c r="AG20">
        <v>4.6706930236233103E-2</v>
      </c>
      <c r="AH20">
        <v>3.4832453556965901</v>
      </c>
      <c r="AI20">
        <v>0</v>
      </c>
      <c r="AJ20">
        <v>0</v>
      </c>
      <c r="AK20">
        <f t="shared" si="22"/>
        <v>1</v>
      </c>
      <c r="AL20">
        <f t="shared" si="23"/>
        <v>0</v>
      </c>
      <c r="AM20">
        <f t="shared" si="24"/>
        <v>53017.333829219126</v>
      </c>
      <c r="AN20" t="s">
        <v>349</v>
      </c>
      <c r="AO20">
        <v>0</v>
      </c>
      <c r="AP20">
        <v>0</v>
      </c>
      <c r="AQ20">
        <f t="shared" si="25"/>
        <v>0</v>
      </c>
      <c r="AR20" t="e">
        <f t="shared" si="26"/>
        <v>#DIV/0!</v>
      </c>
      <c r="AS20">
        <v>0</v>
      </c>
      <c r="AT20" t="s">
        <v>349</v>
      </c>
      <c r="AU20">
        <v>0</v>
      </c>
      <c r="AV20">
        <v>0</v>
      </c>
      <c r="AW20" t="e">
        <f t="shared" si="27"/>
        <v>#DIV/0!</v>
      </c>
      <c r="AX20">
        <v>0.5</v>
      </c>
      <c r="AY20">
        <f t="shared" si="28"/>
        <v>1685.9687995810039</v>
      </c>
      <c r="AZ20">
        <f t="shared" si="29"/>
        <v>14.476453198581288</v>
      </c>
      <c r="BA20" t="e">
        <f t="shared" si="30"/>
        <v>#DIV/0!</v>
      </c>
      <c r="BB20" t="e">
        <f t="shared" si="31"/>
        <v>#DIV/0!</v>
      </c>
      <c r="BC20">
        <f t="shared" si="32"/>
        <v>8.5864300704609538E-3</v>
      </c>
      <c r="BD20" t="e">
        <f t="shared" si="33"/>
        <v>#DIV/0!</v>
      </c>
      <c r="BE20" t="s">
        <v>349</v>
      </c>
      <c r="BF20">
        <v>0</v>
      </c>
      <c r="BG20">
        <f t="shared" si="34"/>
        <v>0</v>
      </c>
      <c r="BH20" t="e">
        <f t="shared" si="35"/>
        <v>#DIV/0!</v>
      </c>
      <c r="BI20" t="e">
        <f t="shared" si="36"/>
        <v>#DIV/0!</v>
      </c>
      <c r="BJ20" t="e">
        <f t="shared" si="37"/>
        <v>#DIV/0!</v>
      </c>
      <c r="BK20" t="e">
        <f t="shared" si="38"/>
        <v>#DIV/0!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f t="shared" si="39"/>
        <v>1999.98</v>
      </c>
      <c r="CE20">
        <f t="shared" si="40"/>
        <v>1685.9687995810039</v>
      </c>
      <c r="CF20">
        <f t="shared" si="41"/>
        <v>0.84299282971879907</v>
      </c>
      <c r="CG20">
        <f t="shared" si="42"/>
        <v>0.19598565943759821</v>
      </c>
      <c r="CH20">
        <v>6</v>
      </c>
      <c r="CI20">
        <v>0.5</v>
      </c>
      <c r="CJ20" t="s">
        <v>350</v>
      </c>
      <c r="CK20">
        <v>1566761076.5</v>
      </c>
      <c r="CL20">
        <v>82.022999999999996</v>
      </c>
      <c r="CM20">
        <v>100.01900000000001</v>
      </c>
      <c r="CN20">
        <v>19.922499999999999</v>
      </c>
      <c r="CO20">
        <v>12.444699999999999</v>
      </c>
      <c r="CP20">
        <v>500.04500000000002</v>
      </c>
      <c r="CQ20">
        <v>99.731700000000004</v>
      </c>
      <c r="CR20">
        <v>9.9821900000000005E-2</v>
      </c>
      <c r="CS20">
        <v>27.137</v>
      </c>
      <c r="CT20">
        <v>27.015999999999998</v>
      </c>
      <c r="CU20">
        <v>999.9</v>
      </c>
      <c r="CV20">
        <v>0</v>
      </c>
      <c r="CW20">
        <v>0</v>
      </c>
      <c r="CX20">
        <v>10060.6</v>
      </c>
      <c r="CY20">
        <v>0</v>
      </c>
      <c r="CZ20">
        <v>1192.81</v>
      </c>
      <c r="DA20">
        <v>-16.174900000000001</v>
      </c>
      <c r="DB20">
        <v>85.549400000000006</v>
      </c>
      <c r="DC20">
        <v>101.279</v>
      </c>
      <c r="DD20">
        <v>7.4897999999999998</v>
      </c>
      <c r="DE20">
        <v>64.656000000000006</v>
      </c>
      <c r="DF20">
        <v>100.01900000000001</v>
      </c>
      <c r="DG20">
        <v>19.9145</v>
      </c>
      <c r="DH20">
        <v>12.444699999999999</v>
      </c>
      <c r="DI20">
        <v>1.9881</v>
      </c>
      <c r="DJ20">
        <v>1.2411300000000001</v>
      </c>
      <c r="DK20">
        <v>17.349900000000002</v>
      </c>
      <c r="DL20">
        <v>10.1043</v>
      </c>
      <c r="DM20">
        <v>1999.98</v>
      </c>
      <c r="DN20">
        <v>0.89999099999999999</v>
      </c>
      <c r="DO20">
        <v>0.100009</v>
      </c>
      <c r="DP20">
        <v>0</v>
      </c>
      <c r="DQ20">
        <v>904.01599999999996</v>
      </c>
      <c r="DR20">
        <v>5.00014</v>
      </c>
      <c r="DS20">
        <v>22307.5</v>
      </c>
      <c r="DT20">
        <v>16922.599999999999</v>
      </c>
      <c r="DU20">
        <v>45.311999999999998</v>
      </c>
      <c r="DV20">
        <v>45.561999999999998</v>
      </c>
      <c r="DW20">
        <v>45.5</v>
      </c>
      <c r="DX20">
        <v>45.311999999999998</v>
      </c>
      <c r="DY20">
        <v>47</v>
      </c>
      <c r="DZ20">
        <v>1795.46</v>
      </c>
      <c r="EA20">
        <v>199.52</v>
      </c>
      <c r="EB20">
        <v>0</v>
      </c>
      <c r="EC20">
        <v>1566761043.8</v>
      </c>
      <c r="ED20">
        <v>904.99653846153797</v>
      </c>
      <c r="EE20">
        <v>-7.0942222234218804</v>
      </c>
      <c r="EF20">
        <v>-353.14188056424001</v>
      </c>
      <c r="EG20">
        <v>22439.776923076901</v>
      </c>
      <c r="EH20">
        <v>15</v>
      </c>
      <c r="EI20">
        <v>1566761106.5</v>
      </c>
      <c r="EJ20" t="s">
        <v>365</v>
      </c>
      <c r="EK20">
        <v>92</v>
      </c>
      <c r="EL20">
        <v>17.367000000000001</v>
      </c>
      <c r="EM20">
        <v>8.0000000000000002E-3</v>
      </c>
      <c r="EN20">
        <v>100</v>
      </c>
      <c r="EO20">
        <v>12</v>
      </c>
      <c r="EP20">
        <v>0.09</v>
      </c>
      <c r="EQ20">
        <v>0.01</v>
      </c>
      <c r="ER20">
        <v>12.756579222505099</v>
      </c>
      <c r="ES20">
        <v>0.83339153567106095</v>
      </c>
      <c r="ET20">
        <v>0.120747138786753</v>
      </c>
      <c r="EU20">
        <v>0</v>
      </c>
      <c r="EV20">
        <v>0.42163483203269098</v>
      </c>
      <c r="EW20">
        <v>4.3580633612020497E-2</v>
      </c>
      <c r="EX20">
        <v>6.4005278308830902E-3</v>
      </c>
      <c r="EY20">
        <v>1</v>
      </c>
      <c r="EZ20">
        <v>1</v>
      </c>
      <c r="FA20">
        <v>2</v>
      </c>
      <c r="FB20" t="s">
        <v>352</v>
      </c>
      <c r="FC20">
        <v>2.91499</v>
      </c>
      <c r="FD20">
        <v>2.7250700000000001</v>
      </c>
      <c r="FE20">
        <v>1.8134000000000001E-2</v>
      </c>
      <c r="FF20">
        <v>2.73867E-2</v>
      </c>
      <c r="FG20">
        <v>0.10030600000000001</v>
      </c>
      <c r="FH20">
        <v>7.0229200000000006E-2</v>
      </c>
      <c r="FI20">
        <v>25895.599999999999</v>
      </c>
      <c r="FJ20">
        <v>23599.1</v>
      </c>
      <c r="FK20">
        <v>24347.4</v>
      </c>
      <c r="FL20">
        <v>22914.2</v>
      </c>
      <c r="FM20">
        <v>30786.799999999999</v>
      </c>
      <c r="FN20">
        <v>29770</v>
      </c>
      <c r="FO20">
        <v>35265.699999999997</v>
      </c>
      <c r="FP20">
        <v>33056.1</v>
      </c>
      <c r="FQ20">
        <v>2.0159500000000001</v>
      </c>
      <c r="FR20">
        <v>1.8606499999999999</v>
      </c>
      <c r="FS20">
        <v>0.13345899999999999</v>
      </c>
      <c r="FT20">
        <v>0</v>
      </c>
      <c r="FU20">
        <v>24.829499999999999</v>
      </c>
      <c r="FV20">
        <v>999.9</v>
      </c>
      <c r="FW20">
        <v>41.692</v>
      </c>
      <c r="FX20">
        <v>33.173000000000002</v>
      </c>
      <c r="FY20">
        <v>21.325800000000001</v>
      </c>
      <c r="FZ20">
        <v>60.353099999999998</v>
      </c>
      <c r="GA20">
        <v>26.678699999999999</v>
      </c>
      <c r="GB20">
        <v>1</v>
      </c>
      <c r="GC20">
        <v>0.111397</v>
      </c>
      <c r="GD20">
        <v>3.53504</v>
      </c>
      <c r="GE20">
        <v>20.151800000000001</v>
      </c>
      <c r="GF20">
        <v>5.2535299999999996</v>
      </c>
      <c r="GG20">
        <v>12.0519</v>
      </c>
      <c r="GH20">
        <v>4.9817999999999998</v>
      </c>
      <c r="GI20">
        <v>3.3000799999999999</v>
      </c>
      <c r="GJ20">
        <v>425.6</v>
      </c>
      <c r="GK20">
        <v>9999</v>
      </c>
      <c r="GL20">
        <v>9999</v>
      </c>
      <c r="GM20">
        <v>9999</v>
      </c>
      <c r="GN20">
        <v>1.87927</v>
      </c>
      <c r="GO20">
        <v>1.87714</v>
      </c>
      <c r="GP20">
        <v>1.8747199999999999</v>
      </c>
      <c r="GQ20">
        <v>1.8750800000000001</v>
      </c>
      <c r="GR20">
        <v>1.87544</v>
      </c>
      <c r="GS20">
        <v>1.8742399999999999</v>
      </c>
      <c r="GT20">
        <v>1.87113</v>
      </c>
      <c r="GU20">
        <v>1.8755599999999999</v>
      </c>
      <c r="GV20" t="s">
        <v>353</v>
      </c>
      <c r="GW20" t="s">
        <v>19</v>
      </c>
      <c r="GX20" t="s">
        <v>19</v>
      </c>
      <c r="GY20" t="s">
        <v>19</v>
      </c>
      <c r="GZ20" t="s">
        <v>354</v>
      </c>
      <c r="HA20" t="s">
        <v>355</v>
      </c>
      <c r="HB20" t="s">
        <v>356</v>
      </c>
      <c r="HC20" t="s">
        <v>356</v>
      </c>
      <c r="HD20" t="s">
        <v>356</v>
      </c>
      <c r="HE20" t="s">
        <v>356</v>
      </c>
      <c r="HF20">
        <v>0</v>
      </c>
      <c r="HG20">
        <v>100</v>
      </c>
      <c r="HH20">
        <v>100</v>
      </c>
      <c r="HI20">
        <v>17.367000000000001</v>
      </c>
      <c r="HJ20">
        <v>8.0000000000000002E-3</v>
      </c>
      <c r="HK20">
        <v>2</v>
      </c>
      <c r="HL20">
        <v>508.911</v>
      </c>
      <c r="HM20">
        <v>474.83499999999998</v>
      </c>
      <c r="HN20">
        <v>23.646999999999998</v>
      </c>
      <c r="HO20">
        <v>28.441099999999999</v>
      </c>
      <c r="HP20">
        <v>30</v>
      </c>
      <c r="HQ20">
        <v>28.558</v>
      </c>
      <c r="HR20">
        <v>28.549199999999999</v>
      </c>
      <c r="HS20">
        <v>7.1754699999999998</v>
      </c>
      <c r="HT20">
        <v>45.688600000000001</v>
      </c>
      <c r="HU20">
        <v>0</v>
      </c>
      <c r="HV20">
        <v>23.7209</v>
      </c>
      <c r="HW20">
        <v>100</v>
      </c>
      <c r="HX20">
        <v>12.4975</v>
      </c>
      <c r="HY20">
        <v>101.226</v>
      </c>
      <c r="HZ20">
        <v>101.61</v>
      </c>
    </row>
    <row r="21" spans="1:234" x14ac:dyDescent="0.25">
      <c r="A21">
        <v>5</v>
      </c>
      <c r="B21">
        <v>1566761181.5</v>
      </c>
      <c r="C21">
        <v>496.5</v>
      </c>
      <c r="D21" t="s">
        <v>366</v>
      </c>
      <c r="E21" t="s">
        <v>367</v>
      </c>
      <c r="F21" t="s">
        <v>346</v>
      </c>
      <c r="G21" t="s">
        <v>347</v>
      </c>
      <c r="H21" t="s">
        <v>348</v>
      </c>
      <c r="I21">
        <v>1566761181.5</v>
      </c>
      <c r="J21">
        <f t="shared" si="0"/>
        <v>7.1201301906964175E-3</v>
      </c>
      <c r="K21">
        <f t="shared" si="1"/>
        <v>0.90809579062049917</v>
      </c>
      <c r="L21">
        <f t="shared" si="2"/>
        <v>3.2884799999999998</v>
      </c>
      <c r="M21">
        <f t="shared" si="3"/>
        <v>-4.6390930136182972E-2</v>
      </c>
      <c r="N21">
        <f t="shared" si="4"/>
        <v>-4.6309835079030521E-3</v>
      </c>
      <c r="O21">
        <f t="shared" si="5"/>
        <v>0.32827314738815999</v>
      </c>
      <c r="P21">
        <f t="shared" si="6"/>
        <v>0.48613814188073085</v>
      </c>
      <c r="Q21">
        <f t="shared" si="7"/>
        <v>2.2544631350352597</v>
      </c>
      <c r="R21">
        <f t="shared" si="8"/>
        <v>0.43453735629619988</v>
      </c>
      <c r="S21">
        <f t="shared" si="9"/>
        <v>0.27576414740482236</v>
      </c>
      <c r="T21">
        <f t="shared" si="10"/>
        <v>330.42514238583277</v>
      </c>
      <c r="U21">
        <f t="shared" si="11"/>
        <v>27.1846431056669</v>
      </c>
      <c r="V21">
        <f t="shared" si="12"/>
        <v>27.043199999999999</v>
      </c>
      <c r="W21">
        <f t="shared" si="13"/>
        <v>3.5882509532828237</v>
      </c>
      <c r="X21">
        <f t="shared" si="14"/>
        <v>55.631790587506913</v>
      </c>
      <c r="Y21">
        <f t="shared" si="15"/>
        <v>1.9983306410135999</v>
      </c>
      <c r="Z21">
        <f t="shared" si="16"/>
        <v>3.5920660110162981</v>
      </c>
      <c r="AA21">
        <f t="shared" si="17"/>
        <v>1.5899203122692238</v>
      </c>
      <c r="AB21">
        <f t="shared" si="18"/>
        <v>-313.99774140971203</v>
      </c>
      <c r="AC21">
        <f t="shared" si="19"/>
        <v>2.1999213593020337</v>
      </c>
      <c r="AD21">
        <f t="shared" si="20"/>
        <v>0.21070065694743997</v>
      </c>
      <c r="AE21">
        <f t="shared" si="21"/>
        <v>18.83802299237021</v>
      </c>
      <c r="AF21">
        <v>-4.1304009300176803E-2</v>
      </c>
      <c r="AG21">
        <v>4.63673688693974E-2</v>
      </c>
      <c r="AH21">
        <v>3.4632032566252402</v>
      </c>
      <c r="AI21">
        <v>0</v>
      </c>
      <c r="AJ21">
        <v>0</v>
      </c>
      <c r="AK21">
        <f t="shared" si="22"/>
        <v>1</v>
      </c>
      <c r="AL21">
        <f t="shared" si="23"/>
        <v>0</v>
      </c>
      <c r="AM21">
        <f t="shared" si="24"/>
        <v>52660.956348163578</v>
      </c>
      <c r="AN21" t="s">
        <v>349</v>
      </c>
      <c r="AO21">
        <v>0</v>
      </c>
      <c r="AP21">
        <v>0</v>
      </c>
      <c r="AQ21">
        <f t="shared" si="25"/>
        <v>0</v>
      </c>
      <c r="AR21" t="e">
        <f t="shared" si="26"/>
        <v>#DIV/0!</v>
      </c>
      <c r="AS21">
        <v>0</v>
      </c>
      <c r="AT21" t="s">
        <v>349</v>
      </c>
      <c r="AU21">
        <v>0</v>
      </c>
      <c r="AV21">
        <v>0</v>
      </c>
      <c r="AW21" t="e">
        <f t="shared" si="27"/>
        <v>#DIV/0!</v>
      </c>
      <c r="AX21">
        <v>0.5</v>
      </c>
      <c r="AY21">
        <f t="shared" si="28"/>
        <v>1685.9684995810248</v>
      </c>
      <c r="AZ21">
        <f t="shared" si="29"/>
        <v>0.90809579062049917</v>
      </c>
      <c r="BA21" t="e">
        <f t="shared" si="30"/>
        <v>#DIV/0!</v>
      </c>
      <c r="BB21" t="e">
        <f t="shared" si="31"/>
        <v>#DIV/0!</v>
      </c>
      <c r="BC21">
        <f t="shared" si="32"/>
        <v>5.3861966629042447E-4</v>
      </c>
      <c r="BD21" t="e">
        <f t="shared" si="33"/>
        <v>#DIV/0!</v>
      </c>
      <c r="BE21" t="s">
        <v>349</v>
      </c>
      <c r="BF21">
        <v>0</v>
      </c>
      <c r="BG21">
        <f t="shared" si="34"/>
        <v>0</v>
      </c>
      <c r="BH21" t="e">
        <f t="shared" si="35"/>
        <v>#DIV/0!</v>
      </c>
      <c r="BI21" t="e">
        <f t="shared" si="36"/>
        <v>#DIV/0!</v>
      </c>
      <c r="BJ21" t="e">
        <f t="shared" si="37"/>
        <v>#DIV/0!</v>
      </c>
      <c r="BK21" t="e">
        <f t="shared" si="38"/>
        <v>#DIV/0!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f t="shared" si="39"/>
        <v>1999.98</v>
      </c>
      <c r="CE21">
        <f t="shared" si="40"/>
        <v>1685.9684995810248</v>
      </c>
      <c r="CF21">
        <f t="shared" si="41"/>
        <v>0.84299267971730962</v>
      </c>
      <c r="CG21">
        <f t="shared" si="42"/>
        <v>0.1959853594346192</v>
      </c>
      <c r="CH21">
        <v>6</v>
      </c>
      <c r="CI21">
        <v>0.5</v>
      </c>
      <c r="CJ21" t="s">
        <v>350</v>
      </c>
      <c r="CK21">
        <v>1566761181.5</v>
      </c>
      <c r="CL21">
        <v>3.2884799999999998</v>
      </c>
      <c r="CM21">
        <v>4.4062900000000003</v>
      </c>
      <c r="CN21">
        <v>20.0183</v>
      </c>
      <c r="CO21">
        <v>11.645200000000001</v>
      </c>
      <c r="CP21">
        <v>500.00099999999998</v>
      </c>
      <c r="CQ21">
        <v>99.725099999999998</v>
      </c>
      <c r="CR21">
        <v>0.100092</v>
      </c>
      <c r="CS21">
        <v>27.061299999999999</v>
      </c>
      <c r="CT21">
        <v>27.043199999999999</v>
      </c>
      <c r="CU21">
        <v>999.9</v>
      </c>
      <c r="CV21">
        <v>0</v>
      </c>
      <c r="CW21">
        <v>0</v>
      </c>
      <c r="CX21">
        <v>9988.1200000000008</v>
      </c>
      <c r="CY21">
        <v>0</v>
      </c>
      <c r="CZ21">
        <v>800.75699999999995</v>
      </c>
      <c r="DA21">
        <v>-0.47780600000000001</v>
      </c>
      <c r="DB21">
        <v>4.0087599999999997</v>
      </c>
      <c r="DC21">
        <v>4.4582100000000002</v>
      </c>
      <c r="DD21">
        <v>8.3790600000000008</v>
      </c>
      <c r="DE21">
        <v>-13.438499999999999</v>
      </c>
      <c r="DF21">
        <v>4.4062900000000003</v>
      </c>
      <c r="DG21">
        <v>20.016300000000001</v>
      </c>
      <c r="DH21">
        <v>11.645200000000001</v>
      </c>
      <c r="DI21">
        <v>1.99692</v>
      </c>
      <c r="DJ21">
        <v>1.1613199999999999</v>
      </c>
      <c r="DK21">
        <v>17.420000000000002</v>
      </c>
      <c r="DL21">
        <v>9.1147600000000004</v>
      </c>
      <c r="DM21">
        <v>1999.98</v>
      </c>
      <c r="DN21">
        <v>0.89999399999999996</v>
      </c>
      <c r="DO21">
        <v>0.100006</v>
      </c>
      <c r="DP21">
        <v>0</v>
      </c>
      <c r="DQ21">
        <v>951.41499999999996</v>
      </c>
      <c r="DR21">
        <v>5.00014</v>
      </c>
      <c r="DS21">
        <v>23272.3</v>
      </c>
      <c r="DT21">
        <v>16922.599999999999</v>
      </c>
      <c r="DU21">
        <v>45.25</v>
      </c>
      <c r="DV21">
        <v>45.875</v>
      </c>
      <c r="DW21">
        <v>45.5</v>
      </c>
      <c r="DX21">
        <v>45.5</v>
      </c>
      <c r="DY21">
        <v>47</v>
      </c>
      <c r="DZ21">
        <v>1795.47</v>
      </c>
      <c r="EA21">
        <v>199.51</v>
      </c>
      <c r="EB21">
        <v>0</v>
      </c>
      <c r="EC21">
        <v>1566761148.8</v>
      </c>
      <c r="ED21">
        <v>952.775692307692</v>
      </c>
      <c r="EE21">
        <v>-11.195076933185501</v>
      </c>
      <c r="EF21">
        <v>-306.65982913497402</v>
      </c>
      <c r="EG21">
        <v>23274.3384615385</v>
      </c>
      <c r="EH21">
        <v>15</v>
      </c>
      <c r="EI21">
        <v>1566761217</v>
      </c>
      <c r="EJ21" t="s">
        <v>368</v>
      </c>
      <c r="EK21">
        <v>93</v>
      </c>
      <c r="EL21">
        <v>16.727</v>
      </c>
      <c r="EM21">
        <v>2E-3</v>
      </c>
      <c r="EN21">
        <v>4</v>
      </c>
      <c r="EO21">
        <v>12</v>
      </c>
      <c r="EP21">
        <v>0.24</v>
      </c>
      <c r="EQ21">
        <v>0.01</v>
      </c>
      <c r="ER21">
        <v>0.32857585985517002</v>
      </c>
      <c r="ES21">
        <v>0.29515746963037498</v>
      </c>
      <c r="ET21">
        <v>4.7533030780557997E-2</v>
      </c>
      <c r="EU21">
        <v>1</v>
      </c>
      <c r="EV21">
        <v>0.47800033538494102</v>
      </c>
      <c r="EW21">
        <v>3.6846217371203902E-2</v>
      </c>
      <c r="EX21">
        <v>5.2542414784618801E-3</v>
      </c>
      <c r="EY21">
        <v>1</v>
      </c>
      <c r="EZ21">
        <v>2</v>
      </c>
      <c r="FA21">
        <v>2</v>
      </c>
      <c r="FB21" t="s">
        <v>369</v>
      </c>
      <c r="FC21">
        <v>2.9149400000000001</v>
      </c>
      <c r="FD21">
        <v>2.72471</v>
      </c>
      <c r="FE21">
        <v>-3.8288100000000002E-3</v>
      </c>
      <c r="FF21">
        <v>1.24116E-3</v>
      </c>
      <c r="FG21">
        <v>0.100693</v>
      </c>
      <c r="FH21">
        <v>6.6827800000000007E-2</v>
      </c>
      <c r="FI21">
        <v>26480.7</v>
      </c>
      <c r="FJ21">
        <v>24239.4</v>
      </c>
      <c r="FK21">
        <v>24352.7</v>
      </c>
      <c r="FL21">
        <v>22919.599999999999</v>
      </c>
      <c r="FM21">
        <v>30780.3</v>
      </c>
      <c r="FN21">
        <v>29885.9</v>
      </c>
      <c r="FO21">
        <v>35273.699999999997</v>
      </c>
      <c r="FP21">
        <v>33063.800000000003</v>
      </c>
      <c r="FQ21">
        <v>2.0180199999999999</v>
      </c>
      <c r="FR21">
        <v>1.8609199999999999</v>
      </c>
      <c r="FS21">
        <v>9.0282399999999999E-2</v>
      </c>
      <c r="FT21">
        <v>0</v>
      </c>
      <c r="FU21">
        <v>25.565000000000001</v>
      </c>
      <c r="FV21">
        <v>999.9</v>
      </c>
      <c r="FW21">
        <v>41.692</v>
      </c>
      <c r="FX21">
        <v>33.113</v>
      </c>
      <c r="FY21">
        <v>21.257000000000001</v>
      </c>
      <c r="FZ21">
        <v>61.013100000000001</v>
      </c>
      <c r="GA21">
        <v>26.694700000000001</v>
      </c>
      <c r="GB21">
        <v>1</v>
      </c>
      <c r="GC21">
        <v>9.3783000000000005E-2</v>
      </c>
      <c r="GD21">
        <v>2.4209100000000001</v>
      </c>
      <c r="GE21">
        <v>20.176600000000001</v>
      </c>
      <c r="GF21">
        <v>5.2529300000000001</v>
      </c>
      <c r="GG21">
        <v>12.0519</v>
      </c>
      <c r="GH21">
        <v>4.9816500000000001</v>
      </c>
      <c r="GI21">
        <v>3.3000500000000001</v>
      </c>
      <c r="GJ21">
        <v>425.6</v>
      </c>
      <c r="GK21">
        <v>9999</v>
      </c>
      <c r="GL21">
        <v>9999</v>
      </c>
      <c r="GM21">
        <v>9999</v>
      </c>
      <c r="GN21">
        <v>1.87927</v>
      </c>
      <c r="GO21">
        <v>1.8772</v>
      </c>
      <c r="GP21">
        <v>1.8748199999999999</v>
      </c>
      <c r="GQ21">
        <v>1.8751500000000001</v>
      </c>
      <c r="GR21">
        <v>1.8754599999999999</v>
      </c>
      <c r="GS21">
        <v>1.8742399999999999</v>
      </c>
      <c r="GT21">
        <v>1.8711899999999999</v>
      </c>
      <c r="GU21">
        <v>1.87561</v>
      </c>
      <c r="GV21" t="s">
        <v>353</v>
      </c>
      <c r="GW21" t="s">
        <v>19</v>
      </c>
      <c r="GX21" t="s">
        <v>19</v>
      </c>
      <c r="GY21" t="s">
        <v>19</v>
      </c>
      <c r="GZ21" t="s">
        <v>354</v>
      </c>
      <c r="HA21" t="s">
        <v>355</v>
      </c>
      <c r="HB21" t="s">
        <v>356</v>
      </c>
      <c r="HC21" t="s">
        <v>356</v>
      </c>
      <c r="HD21" t="s">
        <v>356</v>
      </c>
      <c r="HE21" t="s">
        <v>356</v>
      </c>
      <c r="HF21">
        <v>0</v>
      </c>
      <c r="HG21">
        <v>100</v>
      </c>
      <c r="HH21">
        <v>100</v>
      </c>
      <c r="HI21">
        <v>16.727</v>
      </c>
      <c r="HJ21">
        <v>2E-3</v>
      </c>
      <c r="HK21">
        <v>2</v>
      </c>
      <c r="HL21">
        <v>509.291</v>
      </c>
      <c r="HM21">
        <v>474.11900000000003</v>
      </c>
      <c r="HN21">
        <v>22.708400000000001</v>
      </c>
      <c r="HO21">
        <v>28.349299999999999</v>
      </c>
      <c r="HP21">
        <v>30.0002</v>
      </c>
      <c r="HQ21">
        <v>28.447299999999998</v>
      </c>
      <c r="HR21">
        <v>28.442599999999999</v>
      </c>
      <c r="HS21">
        <v>0</v>
      </c>
      <c r="HT21">
        <v>49.733199999999997</v>
      </c>
      <c r="HU21">
        <v>0</v>
      </c>
      <c r="HV21">
        <v>22.669799999999999</v>
      </c>
      <c r="HW21">
        <v>0</v>
      </c>
      <c r="HX21">
        <v>11.5358</v>
      </c>
      <c r="HY21">
        <v>101.249</v>
      </c>
      <c r="HZ21">
        <v>101.634</v>
      </c>
    </row>
    <row r="22" spans="1:234" x14ac:dyDescent="0.25">
      <c r="A22">
        <v>7</v>
      </c>
      <c r="B22">
        <v>1566761481.5</v>
      </c>
      <c r="C22">
        <v>796.5</v>
      </c>
      <c r="D22" t="s">
        <v>373</v>
      </c>
      <c r="E22" t="s">
        <v>374</v>
      </c>
      <c r="F22" t="s">
        <v>346</v>
      </c>
      <c r="G22" t="s">
        <v>347</v>
      </c>
      <c r="H22" t="s">
        <v>348</v>
      </c>
      <c r="I22">
        <v>1566761481.5</v>
      </c>
      <c r="J22">
        <f t="shared" si="0"/>
        <v>6.1484294857413998E-3</v>
      </c>
      <c r="K22">
        <f t="shared" si="1"/>
        <v>33.979830846698668</v>
      </c>
      <c r="L22">
        <f t="shared" si="2"/>
        <v>356.56900000000002</v>
      </c>
      <c r="M22">
        <f t="shared" si="3"/>
        <v>200.68030413024951</v>
      </c>
      <c r="N22">
        <f t="shared" si="4"/>
        <v>20.031787148738417</v>
      </c>
      <c r="O22">
        <f t="shared" si="5"/>
        <v>35.592502925462</v>
      </c>
      <c r="P22">
        <f t="shared" si="6"/>
        <v>0.39665519834408736</v>
      </c>
      <c r="Q22">
        <f t="shared" si="7"/>
        <v>2.2661431055532923</v>
      </c>
      <c r="R22">
        <f t="shared" si="8"/>
        <v>0.36173345247262578</v>
      </c>
      <c r="S22">
        <f t="shared" si="9"/>
        <v>0.22896422780220571</v>
      </c>
      <c r="T22">
        <f t="shared" si="10"/>
        <v>330.44851510843699</v>
      </c>
      <c r="U22">
        <f t="shared" si="11"/>
        <v>27.244672365439051</v>
      </c>
      <c r="V22">
        <f t="shared" si="12"/>
        <v>27.011099999999999</v>
      </c>
      <c r="W22">
        <f t="shared" si="13"/>
        <v>3.5814937201058124</v>
      </c>
      <c r="X22">
        <f t="shared" si="14"/>
        <v>54.604597583223345</v>
      </c>
      <c r="Y22">
        <f t="shared" si="15"/>
        <v>1.9317049900959999</v>
      </c>
      <c r="Z22">
        <f t="shared" si="16"/>
        <v>3.5376233423419543</v>
      </c>
      <c r="AA22">
        <f t="shared" si="17"/>
        <v>1.6497887300098124</v>
      </c>
      <c r="AB22">
        <f t="shared" si="18"/>
        <v>-271.14574032119572</v>
      </c>
      <c r="AC22">
        <f t="shared" si="19"/>
        <v>-25.619532800251491</v>
      </c>
      <c r="AD22">
        <f t="shared" si="20"/>
        <v>-2.4375396238240992</v>
      </c>
      <c r="AE22">
        <f t="shared" si="21"/>
        <v>31.245702363165705</v>
      </c>
      <c r="AF22">
        <v>-4.1619761909452498E-2</v>
      </c>
      <c r="AG22">
        <v>4.6721828834757097E-2</v>
      </c>
      <c r="AH22">
        <v>3.4841235612850401</v>
      </c>
      <c r="AI22">
        <v>0</v>
      </c>
      <c r="AJ22">
        <v>0</v>
      </c>
      <c r="AK22">
        <f t="shared" si="22"/>
        <v>1</v>
      </c>
      <c r="AL22">
        <f t="shared" si="23"/>
        <v>0</v>
      </c>
      <c r="AM22">
        <f t="shared" si="24"/>
        <v>53092.628428996082</v>
      </c>
      <c r="AN22" t="s">
        <v>349</v>
      </c>
      <c r="AO22">
        <v>0</v>
      </c>
      <c r="AP22">
        <v>0</v>
      </c>
      <c r="AQ22">
        <f t="shared" si="25"/>
        <v>0</v>
      </c>
      <c r="AR22" t="e">
        <f t="shared" si="26"/>
        <v>#DIV/0!</v>
      </c>
      <c r="AS22">
        <v>0</v>
      </c>
      <c r="AT22" t="s">
        <v>349</v>
      </c>
      <c r="AU22">
        <v>0</v>
      </c>
      <c r="AV22">
        <v>0</v>
      </c>
      <c r="AW22" t="e">
        <f t="shared" si="27"/>
        <v>#DIV/0!</v>
      </c>
      <c r="AX22">
        <v>0.5</v>
      </c>
      <c r="AY22">
        <f t="shared" si="28"/>
        <v>1686.0941995810772</v>
      </c>
      <c r="AZ22">
        <f t="shared" si="29"/>
        <v>33.979830846698668</v>
      </c>
      <c r="BA22" t="e">
        <f t="shared" si="30"/>
        <v>#DIV/0!</v>
      </c>
      <c r="BB22" t="e">
        <f t="shared" si="31"/>
        <v>#DIV/0!</v>
      </c>
      <c r="BC22">
        <f t="shared" si="32"/>
        <v>2.0152984842211789E-2</v>
      </c>
      <c r="BD22" t="e">
        <f t="shared" si="33"/>
        <v>#DIV/0!</v>
      </c>
      <c r="BE22" t="s">
        <v>349</v>
      </c>
      <c r="BF22">
        <v>0</v>
      </c>
      <c r="BG22">
        <f t="shared" si="34"/>
        <v>0</v>
      </c>
      <c r="BH22" t="e">
        <f t="shared" si="35"/>
        <v>#DIV/0!</v>
      </c>
      <c r="BI22" t="e">
        <f t="shared" si="36"/>
        <v>#DIV/0!</v>
      </c>
      <c r="BJ22" t="e">
        <f t="shared" si="37"/>
        <v>#DIV/0!</v>
      </c>
      <c r="BK22" t="e">
        <f t="shared" si="38"/>
        <v>#DIV/0!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f t="shared" si="39"/>
        <v>2000.13</v>
      </c>
      <c r="CE22">
        <f t="shared" si="40"/>
        <v>1686.0941995810772</v>
      </c>
      <c r="CF22">
        <f t="shared" si="41"/>
        <v>0.84299230529069469</v>
      </c>
      <c r="CG22">
        <f t="shared" si="42"/>
        <v>0.19598461058138947</v>
      </c>
      <c r="CH22">
        <v>6</v>
      </c>
      <c r="CI22">
        <v>0.5</v>
      </c>
      <c r="CJ22" t="s">
        <v>350</v>
      </c>
      <c r="CK22">
        <v>1566761481.5</v>
      </c>
      <c r="CL22">
        <v>356.56900000000002</v>
      </c>
      <c r="CM22">
        <v>399.97300000000001</v>
      </c>
      <c r="CN22">
        <v>19.352</v>
      </c>
      <c r="CO22">
        <v>12.117100000000001</v>
      </c>
      <c r="CP22">
        <v>500.03</v>
      </c>
      <c r="CQ22">
        <v>99.719899999999996</v>
      </c>
      <c r="CR22">
        <v>9.9498000000000003E-2</v>
      </c>
      <c r="CS22">
        <v>26.801400000000001</v>
      </c>
      <c r="CT22">
        <v>27.011099999999999</v>
      </c>
      <c r="CU22">
        <v>999.9</v>
      </c>
      <c r="CV22">
        <v>0</v>
      </c>
      <c r="CW22">
        <v>0</v>
      </c>
      <c r="CX22">
        <v>10065</v>
      </c>
      <c r="CY22">
        <v>0</v>
      </c>
      <c r="CZ22">
        <v>380.69299999999998</v>
      </c>
      <c r="DA22">
        <v>-43.404600000000002</v>
      </c>
      <c r="DB22">
        <v>363.60500000000002</v>
      </c>
      <c r="DC22">
        <v>404.87900000000002</v>
      </c>
      <c r="DD22">
        <v>7.2349399999999999</v>
      </c>
      <c r="DE22">
        <v>332.798</v>
      </c>
      <c r="DF22">
        <v>399.97300000000001</v>
      </c>
      <c r="DG22">
        <v>19.350999999999999</v>
      </c>
      <c r="DH22">
        <v>12.117100000000001</v>
      </c>
      <c r="DI22">
        <v>1.9297800000000001</v>
      </c>
      <c r="DJ22">
        <v>1.20831</v>
      </c>
      <c r="DK22">
        <v>16.8797</v>
      </c>
      <c r="DL22">
        <v>9.7043800000000005</v>
      </c>
      <c r="DM22">
        <v>2000.13</v>
      </c>
      <c r="DN22">
        <v>0.90000599999999997</v>
      </c>
      <c r="DO22">
        <v>9.9994100000000002E-2</v>
      </c>
      <c r="DP22">
        <v>0</v>
      </c>
      <c r="DQ22">
        <v>857.37199999999996</v>
      </c>
      <c r="DR22">
        <v>5.00014</v>
      </c>
      <c r="DS22">
        <v>18885.2</v>
      </c>
      <c r="DT22">
        <v>16923.900000000001</v>
      </c>
      <c r="DU22">
        <v>45.436999999999998</v>
      </c>
      <c r="DV22">
        <v>45.936999999999998</v>
      </c>
      <c r="DW22">
        <v>45.686999999999998</v>
      </c>
      <c r="DX22">
        <v>45.811999999999998</v>
      </c>
      <c r="DY22">
        <v>47.186999999999998</v>
      </c>
      <c r="DZ22">
        <v>1795.63</v>
      </c>
      <c r="EA22">
        <v>199.5</v>
      </c>
      <c r="EB22">
        <v>0</v>
      </c>
      <c r="EC22">
        <v>1566761448.8</v>
      </c>
      <c r="ED22">
        <v>857.73450000000003</v>
      </c>
      <c r="EE22">
        <v>-6.2046153891752196</v>
      </c>
      <c r="EF22">
        <v>136.181196321584</v>
      </c>
      <c r="EG22">
        <v>18811.180769230799</v>
      </c>
      <c r="EH22">
        <v>15</v>
      </c>
      <c r="EI22">
        <v>1566761445.5</v>
      </c>
      <c r="EJ22" t="s">
        <v>375</v>
      </c>
      <c r="EK22">
        <v>95</v>
      </c>
      <c r="EL22">
        <v>23.771000000000001</v>
      </c>
      <c r="EM22">
        <v>1E-3</v>
      </c>
      <c r="EN22">
        <v>400</v>
      </c>
      <c r="EO22">
        <v>11</v>
      </c>
      <c r="EP22">
        <v>0.08</v>
      </c>
      <c r="EQ22">
        <v>0.01</v>
      </c>
      <c r="ER22">
        <v>34.055681684548802</v>
      </c>
      <c r="ES22">
        <v>-0.10523246400891099</v>
      </c>
      <c r="ET22">
        <v>0.36522774054508</v>
      </c>
      <c r="EU22">
        <v>1</v>
      </c>
      <c r="EV22">
        <v>0.39938181105238502</v>
      </c>
      <c r="EW22">
        <v>8.2263675583720497E-2</v>
      </c>
      <c r="EX22">
        <v>2.2539535993208699E-2</v>
      </c>
      <c r="EY22">
        <v>1</v>
      </c>
      <c r="EZ22">
        <v>2</v>
      </c>
      <c r="FA22">
        <v>2</v>
      </c>
      <c r="FB22" t="s">
        <v>369</v>
      </c>
      <c r="FC22">
        <v>2.9148800000000001</v>
      </c>
      <c r="FD22">
        <v>2.7248000000000001</v>
      </c>
      <c r="FE22">
        <v>8.0271400000000007E-2</v>
      </c>
      <c r="FF22">
        <v>9.18017E-2</v>
      </c>
      <c r="FG22">
        <v>9.8255400000000007E-2</v>
      </c>
      <c r="FH22">
        <v>6.8836099999999997E-2</v>
      </c>
      <c r="FI22">
        <v>24251.9</v>
      </c>
      <c r="FJ22">
        <v>22030.9</v>
      </c>
      <c r="FK22">
        <v>24342.5</v>
      </c>
      <c r="FL22">
        <v>22908.799999999999</v>
      </c>
      <c r="FM22">
        <v>30851.9</v>
      </c>
      <c r="FN22">
        <v>29809</v>
      </c>
      <c r="FO22">
        <v>35258.9</v>
      </c>
      <c r="FP22">
        <v>33049.599999999999</v>
      </c>
      <c r="FQ22">
        <v>2.0146000000000002</v>
      </c>
      <c r="FR22">
        <v>1.86025</v>
      </c>
      <c r="FS22">
        <v>0.106767</v>
      </c>
      <c r="FT22">
        <v>0</v>
      </c>
      <c r="FU22">
        <v>25.262599999999999</v>
      </c>
      <c r="FV22">
        <v>999.9</v>
      </c>
      <c r="FW22">
        <v>41.716999999999999</v>
      </c>
      <c r="FX22">
        <v>32.972000000000001</v>
      </c>
      <c r="FY22">
        <v>21.1006</v>
      </c>
      <c r="FZ22">
        <v>60.143099999999997</v>
      </c>
      <c r="GA22">
        <v>26.630600000000001</v>
      </c>
      <c r="GB22">
        <v>1</v>
      </c>
      <c r="GC22">
        <v>0.11171499999999999</v>
      </c>
      <c r="GD22">
        <v>2.5791200000000001</v>
      </c>
      <c r="GE22">
        <v>20.173400000000001</v>
      </c>
      <c r="GF22">
        <v>5.2508299999999997</v>
      </c>
      <c r="GG22">
        <v>12.0519</v>
      </c>
      <c r="GH22">
        <v>4.9812000000000003</v>
      </c>
      <c r="GI22">
        <v>3.29962</v>
      </c>
      <c r="GJ22">
        <v>425.7</v>
      </c>
      <c r="GK22">
        <v>9999</v>
      </c>
      <c r="GL22">
        <v>9999</v>
      </c>
      <c r="GM22">
        <v>9999</v>
      </c>
      <c r="GN22">
        <v>1.87927</v>
      </c>
      <c r="GO22">
        <v>1.8771500000000001</v>
      </c>
      <c r="GP22">
        <v>1.87473</v>
      </c>
      <c r="GQ22">
        <v>1.8750500000000001</v>
      </c>
      <c r="GR22">
        <v>1.8754500000000001</v>
      </c>
      <c r="GS22">
        <v>1.8742399999999999</v>
      </c>
      <c r="GT22">
        <v>1.87117</v>
      </c>
      <c r="GU22">
        <v>1.87561</v>
      </c>
      <c r="GV22" t="s">
        <v>353</v>
      </c>
      <c r="GW22" t="s">
        <v>19</v>
      </c>
      <c r="GX22" t="s">
        <v>19</v>
      </c>
      <c r="GY22" t="s">
        <v>19</v>
      </c>
      <c r="GZ22" t="s">
        <v>354</v>
      </c>
      <c r="HA22" t="s">
        <v>355</v>
      </c>
      <c r="HB22" t="s">
        <v>356</v>
      </c>
      <c r="HC22" t="s">
        <v>356</v>
      </c>
      <c r="HD22" t="s">
        <v>356</v>
      </c>
      <c r="HE22" t="s">
        <v>356</v>
      </c>
      <c r="HF22">
        <v>0</v>
      </c>
      <c r="HG22">
        <v>100</v>
      </c>
      <c r="HH22">
        <v>100</v>
      </c>
      <c r="HI22">
        <v>23.771000000000001</v>
      </c>
      <c r="HJ22">
        <v>1E-3</v>
      </c>
      <c r="HK22">
        <v>2</v>
      </c>
      <c r="HL22">
        <v>507.87</v>
      </c>
      <c r="HM22">
        <v>474.34100000000001</v>
      </c>
      <c r="HN22">
        <v>23.0092</v>
      </c>
      <c r="HO22">
        <v>28.558599999999998</v>
      </c>
      <c r="HP22">
        <v>30.001799999999999</v>
      </c>
      <c r="HQ22">
        <v>28.538399999999999</v>
      </c>
      <c r="HR22">
        <v>28.523299999999999</v>
      </c>
      <c r="HS22">
        <v>20.015799999999999</v>
      </c>
      <c r="HT22">
        <v>46.775399999999998</v>
      </c>
      <c r="HU22">
        <v>0</v>
      </c>
      <c r="HV22">
        <v>22.927600000000002</v>
      </c>
      <c r="HW22">
        <v>400</v>
      </c>
      <c r="HX22">
        <v>12.1936</v>
      </c>
      <c r="HY22">
        <v>101.206</v>
      </c>
      <c r="HZ22">
        <v>101.589</v>
      </c>
    </row>
    <row r="23" spans="1:234" x14ac:dyDescent="0.25">
      <c r="A23">
        <v>8</v>
      </c>
      <c r="B23">
        <v>1566761564.5</v>
      </c>
      <c r="C23">
        <v>879.5</v>
      </c>
      <c r="D23" t="s">
        <v>376</v>
      </c>
      <c r="E23" t="s">
        <v>377</v>
      </c>
      <c r="F23" t="s">
        <v>346</v>
      </c>
      <c r="G23" t="s">
        <v>347</v>
      </c>
      <c r="H23" t="s">
        <v>348</v>
      </c>
      <c r="I23">
        <v>1566761564.5</v>
      </c>
      <c r="J23">
        <f t="shared" si="0"/>
        <v>5.209743078463976E-3</v>
      </c>
      <c r="K23">
        <f t="shared" si="1"/>
        <v>35.478066735008696</v>
      </c>
      <c r="L23">
        <f t="shared" si="2"/>
        <v>454.63299999999998</v>
      </c>
      <c r="M23">
        <f t="shared" si="3"/>
        <v>260.87518044117706</v>
      </c>
      <c r="N23">
        <f t="shared" si="4"/>
        <v>26.039842844016899</v>
      </c>
      <c r="O23">
        <f t="shared" si="5"/>
        <v>45.380215364616994</v>
      </c>
      <c r="P23">
        <f t="shared" si="6"/>
        <v>0.32969975247564354</v>
      </c>
      <c r="Q23">
        <f t="shared" si="7"/>
        <v>2.254245211142321</v>
      </c>
      <c r="R23">
        <f t="shared" si="8"/>
        <v>0.30506341114744318</v>
      </c>
      <c r="S23">
        <f t="shared" si="9"/>
        <v>0.19272447282568111</v>
      </c>
      <c r="T23">
        <f t="shared" si="10"/>
        <v>330.44053600382875</v>
      </c>
      <c r="U23">
        <f t="shared" si="11"/>
        <v>27.426949538428911</v>
      </c>
      <c r="V23">
        <f t="shared" si="12"/>
        <v>27.0014</v>
      </c>
      <c r="W23">
        <f t="shared" si="13"/>
        <v>3.5794540014103786</v>
      </c>
      <c r="X23">
        <f t="shared" si="14"/>
        <v>54.744134785424983</v>
      </c>
      <c r="Y23">
        <f t="shared" si="15"/>
        <v>1.9217914767219002</v>
      </c>
      <c r="Z23">
        <f t="shared" si="16"/>
        <v>3.5104974884607287</v>
      </c>
      <c r="AA23">
        <f t="shared" si="17"/>
        <v>1.6576625246884784</v>
      </c>
      <c r="AB23">
        <f t="shared" si="18"/>
        <v>-229.74966976026133</v>
      </c>
      <c r="AC23">
        <f t="shared" si="19"/>
        <v>-40.20241107588307</v>
      </c>
      <c r="AD23">
        <f t="shared" si="20"/>
        <v>-3.8424976509109592</v>
      </c>
      <c r="AE23">
        <f t="shared" si="21"/>
        <v>56.6459575167734</v>
      </c>
      <c r="AF23">
        <v>-4.1298132182009201E-2</v>
      </c>
      <c r="AG23">
        <v>4.6360771289390403E-2</v>
      </c>
      <c r="AH23">
        <v>3.4628133419583098</v>
      </c>
      <c r="AI23">
        <v>0</v>
      </c>
      <c r="AJ23">
        <v>0</v>
      </c>
      <c r="AK23">
        <f t="shared" si="22"/>
        <v>1</v>
      </c>
      <c r="AL23">
        <f t="shared" si="23"/>
        <v>0</v>
      </c>
      <c r="AM23">
        <f t="shared" si="24"/>
        <v>52722.243799072618</v>
      </c>
      <c r="AN23" t="s">
        <v>349</v>
      </c>
      <c r="AO23">
        <v>0</v>
      </c>
      <c r="AP23">
        <v>0</v>
      </c>
      <c r="AQ23">
        <f t="shared" si="25"/>
        <v>0</v>
      </c>
      <c r="AR23" t="e">
        <f t="shared" si="26"/>
        <v>#DIV/0!</v>
      </c>
      <c r="AS23">
        <v>0</v>
      </c>
      <c r="AT23" t="s">
        <v>349</v>
      </c>
      <c r="AU23">
        <v>0</v>
      </c>
      <c r="AV23">
        <v>0</v>
      </c>
      <c r="AW23" t="e">
        <f t="shared" si="27"/>
        <v>#DIV/0!</v>
      </c>
      <c r="AX23">
        <v>0.5</v>
      </c>
      <c r="AY23">
        <f t="shared" si="28"/>
        <v>1686.0521995810666</v>
      </c>
      <c r="AZ23">
        <f t="shared" si="29"/>
        <v>35.478066735008696</v>
      </c>
      <c r="BA23" t="e">
        <f t="shared" si="30"/>
        <v>#DIV/0!</v>
      </c>
      <c r="BB23" t="e">
        <f t="shared" si="31"/>
        <v>#DIV/0!</v>
      </c>
      <c r="BC23">
        <f t="shared" si="32"/>
        <v>2.1042092732255817E-2</v>
      </c>
      <c r="BD23" t="e">
        <f t="shared" si="33"/>
        <v>#DIV/0!</v>
      </c>
      <c r="BE23" t="s">
        <v>349</v>
      </c>
      <c r="BF23">
        <v>0</v>
      </c>
      <c r="BG23">
        <f t="shared" si="34"/>
        <v>0</v>
      </c>
      <c r="BH23" t="e">
        <f t="shared" si="35"/>
        <v>#DIV/0!</v>
      </c>
      <c r="BI23" t="e">
        <f t="shared" si="36"/>
        <v>#DIV/0!</v>
      </c>
      <c r="BJ23" t="e">
        <f t="shared" si="37"/>
        <v>#DIV/0!</v>
      </c>
      <c r="BK23" t="e">
        <f t="shared" si="38"/>
        <v>#DIV/0!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f t="shared" si="39"/>
        <v>2000.08</v>
      </c>
      <c r="CE23">
        <f t="shared" si="40"/>
        <v>1686.0521995810666</v>
      </c>
      <c r="CF23">
        <f t="shared" si="41"/>
        <v>0.84299238009532951</v>
      </c>
      <c r="CG23">
        <f t="shared" si="42"/>
        <v>0.19598476019065916</v>
      </c>
      <c r="CH23">
        <v>6</v>
      </c>
      <c r="CI23">
        <v>0.5</v>
      </c>
      <c r="CJ23" t="s">
        <v>350</v>
      </c>
      <c r="CK23">
        <v>1566761564.5</v>
      </c>
      <c r="CL23">
        <v>454.63299999999998</v>
      </c>
      <c r="CM23">
        <v>500.04500000000002</v>
      </c>
      <c r="CN23">
        <v>19.2531</v>
      </c>
      <c r="CO23">
        <v>13.122299999999999</v>
      </c>
      <c r="CP23">
        <v>500.04300000000001</v>
      </c>
      <c r="CQ23">
        <v>99.717100000000002</v>
      </c>
      <c r="CR23">
        <v>0.100149</v>
      </c>
      <c r="CS23">
        <v>26.6706</v>
      </c>
      <c r="CT23">
        <v>27.0014</v>
      </c>
      <c r="CU23">
        <v>999.9</v>
      </c>
      <c r="CV23">
        <v>0</v>
      </c>
      <c r="CW23">
        <v>0</v>
      </c>
      <c r="CX23">
        <v>9987.5</v>
      </c>
      <c r="CY23">
        <v>0</v>
      </c>
      <c r="CZ23">
        <v>253.24100000000001</v>
      </c>
      <c r="DA23">
        <v>-47.552500000000002</v>
      </c>
      <c r="DB23">
        <v>461.36599999999999</v>
      </c>
      <c r="DC23">
        <v>506.69400000000002</v>
      </c>
      <c r="DD23">
        <v>6.1118199999999998</v>
      </c>
      <c r="DE23">
        <v>428.721</v>
      </c>
      <c r="DF23">
        <v>500.04500000000002</v>
      </c>
      <c r="DG23">
        <v>19.2331</v>
      </c>
      <c r="DH23">
        <v>13.122299999999999</v>
      </c>
      <c r="DI23">
        <v>1.91797</v>
      </c>
      <c r="DJ23">
        <v>1.3085199999999999</v>
      </c>
      <c r="DK23">
        <v>16.782900000000001</v>
      </c>
      <c r="DL23">
        <v>10.8971</v>
      </c>
      <c r="DM23">
        <v>2000.08</v>
      </c>
      <c r="DN23">
        <v>0.90000599999999997</v>
      </c>
      <c r="DO23">
        <v>9.9994100000000002E-2</v>
      </c>
      <c r="DP23">
        <v>0</v>
      </c>
      <c r="DQ23">
        <v>853.77099999999996</v>
      </c>
      <c r="DR23">
        <v>5.00014</v>
      </c>
      <c r="DS23">
        <v>18396.599999999999</v>
      </c>
      <c r="DT23">
        <v>16923.5</v>
      </c>
      <c r="DU23">
        <v>45.375</v>
      </c>
      <c r="DV23">
        <v>45.811999999999998</v>
      </c>
      <c r="DW23">
        <v>45.625</v>
      </c>
      <c r="DX23">
        <v>45.625</v>
      </c>
      <c r="DY23">
        <v>47.125</v>
      </c>
      <c r="DZ23">
        <v>1795.58</v>
      </c>
      <c r="EA23">
        <v>199.5</v>
      </c>
      <c r="EB23">
        <v>0</v>
      </c>
      <c r="EC23">
        <v>1566761531.5999999</v>
      </c>
      <c r="ED23">
        <v>854.24569230769202</v>
      </c>
      <c r="EE23">
        <v>-2.8358974350253501</v>
      </c>
      <c r="EF23">
        <v>-194.22905990615899</v>
      </c>
      <c r="EG23">
        <v>18421.507692307699</v>
      </c>
      <c r="EH23">
        <v>15</v>
      </c>
      <c r="EI23">
        <v>1566761598</v>
      </c>
      <c r="EJ23" t="s">
        <v>378</v>
      </c>
      <c r="EK23">
        <v>96</v>
      </c>
      <c r="EL23">
        <v>25.911999999999999</v>
      </c>
      <c r="EM23">
        <v>0.02</v>
      </c>
      <c r="EN23">
        <v>500</v>
      </c>
      <c r="EO23">
        <v>13</v>
      </c>
      <c r="EP23">
        <v>0.04</v>
      </c>
      <c r="EQ23">
        <v>0.02</v>
      </c>
      <c r="ER23">
        <v>37.2619107308889</v>
      </c>
      <c r="ES23">
        <v>-0.224187771207607</v>
      </c>
      <c r="ET23">
        <v>4.8844938848151997E-2</v>
      </c>
      <c r="EU23">
        <v>1</v>
      </c>
      <c r="EV23">
        <v>0.33876900523653802</v>
      </c>
      <c r="EW23">
        <v>-4.3337593846756499E-2</v>
      </c>
      <c r="EX23">
        <v>6.16706050614478E-3</v>
      </c>
      <c r="EY23">
        <v>1</v>
      </c>
      <c r="EZ23">
        <v>2</v>
      </c>
      <c r="FA23">
        <v>2</v>
      </c>
      <c r="FB23" t="s">
        <v>369</v>
      </c>
      <c r="FC23">
        <v>2.9149400000000001</v>
      </c>
      <c r="FD23">
        <v>2.7247599999999998</v>
      </c>
      <c r="FE23">
        <v>9.7701899999999994E-2</v>
      </c>
      <c r="FF23">
        <v>0.108476</v>
      </c>
      <c r="FG23">
        <v>9.7829200000000005E-2</v>
      </c>
      <c r="FH23">
        <v>7.3058999999999999E-2</v>
      </c>
      <c r="FI23">
        <v>23794</v>
      </c>
      <c r="FJ23">
        <v>21629</v>
      </c>
      <c r="FK23">
        <v>24344</v>
      </c>
      <c r="FL23">
        <v>22911.5</v>
      </c>
      <c r="FM23">
        <v>30869.3</v>
      </c>
      <c r="FN23">
        <v>29676.799999999999</v>
      </c>
      <c r="FO23">
        <v>35262.1</v>
      </c>
      <c r="FP23">
        <v>33053.1</v>
      </c>
      <c r="FQ23">
        <v>2.0149300000000001</v>
      </c>
      <c r="FR23">
        <v>1.8632200000000001</v>
      </c>
      <c r="FS23">
        <v>0.117868</v>
      </c>
      <c r="FT23">
        <v>0</v>
      </c>
      <c r="FU23">
        <v>25.070799999999998</v>
      </c>
      <c r="FV23">
        <v>999.9</v>
      </c>
      <c r="FW23">
        <v>41.692</v>
      </c>
      <c r="FX23">
        <v>32.951999999999998</v>
      </c>
      <c r="FY23">
        <v>21.064</v>
      </c>
      <c r="FZ23">
        <v>60.753100000000003</v>
      </c>
      <c r="GA23">
        <v>26.322099999999999</v>
      </c>
      <c r="GB23">
        <v>1</v>
      </c>
      <c r="GC23">
        <v>0.105976</v>
      </c>
      <c r="GD23">
        <v>1.99272</v>
      </c>
      <c r="GE23">
        <v>20.181699999999999</v>
      </c>
      <c r="GF23">
        <v>5.2502399999999998</v>
      </c>
      <c r="GG23">
        <v>12.051600000000001</v>
      </c>
      <c r="GH23">
        <v>4.9808500000000002</v>
      </c>
      <c r="GI23">
        <v>3.2995299999999999</v>
      </c>
      <c r="GJ23">
        <v>425.7</v>
      </c>
      <c r="GK23">
        <v>9999</v>
      </c>
      <c r="GL23">
        <v>9999</v>
      </c>
      <c r="GM23">
        <v>9999</v>
      </c>
      <c r="GN23">
        <v>1.87927</v>
      </c>
      <c r="GO23">
        <v>1.8771500000000001</v>
      </c>
      <c r="GP23">
        <v>1.8747199999999999</v>
      </c>
      <c r="GQ23">
        <v>1.8751</v>
      </c>
      <c r="GR23">
        <v>1.8754500000000001</v>
      </c>
      <c r="GS23">
        <v>1.8742399999999999</v>
      </c>
      <c r="GT23">
        <v>1.87117</v>
      </c>
      <c r="GU23">
        <v>1.8755900000000001</v>
      </c>
      <c r="GV23" t="s">
        <v>353</v>
      </c>
      <c r="GW23" t="s">
        <v>19</v>
      </c>
      <c r="GX23" t="s">
        <v>19</v>
      </c>
      <c r="GY23" t="s">
        <v>19</v>
      </c>
      <c r="GZ23" t="s">
        <v>354</v>
      </c>
      <c r="HA23" t="s">
        <v>355</v>
      </c>
      <c r="HB23" t="s">
        <v>356</v>
      </c>
      <c r="HC23" t="s">
        <v>356</v>
      </c>
      <c r="HD23" t="s">
        <v>356</v>
      </c>
      <c r="HE23" t="s">
        <v>356</v>
      </c>
      <c r="HF23">
        <v>0</v>
      </c>
      <c r="HG23">
        <v>100</v>
      </c>
      <c r="HH23">
        <v>100</v>
      </c>
      <c r="HI23">
        <v>25.911999999999999</v>
      </c>
      <c r="HJ23">
        <v>0.02</v>
      </c>
      <c r="HK23">
        <v>2</v>
      </c>
      <c r="HL23">
        <v>507.81700000000001</v>
      </c>
      <c r="HM23">
        <v>476.154</v>
      </c>
      <c r="HN23">
        <v>22.668500000000002</v>
      </c>
      <c r="HO23">
        <v>28.510999999999999</v>
      </c>
      <c r="HP23">
        <v>29.9998</v>
      </c>
      <c r="HQ23">
        <v>28.507999999999999</v>
      </c>
      <c r="HR23">
        <v>28.497199999999999</v>
      </c>
      <c r="HS23">
        <v>23.973099999999999</v>
      </c>
      <c r="HT23">
        <v>41.308900000000001</v>
      </c>
      <c r="HU23">
        <v>0</v>
      </c>
      <c r="HV23">
        <v>22.672000000000001</v>
      </c>
      <c r="HW23">
        <v>500</v>
      </c>
      <c r="HX23">
        <v>13.1694</v>
      </c>
      <c r="HY23">
        <v>101.214</v>
      </c>
      <c r="HZ23">
        <v>101.6</v>
      </c>
    </row>
    <row r="24" spans="1:234" x14ac:dyDescent="0.25">
      <c r="A24">
        <v>9</v>
      </c>
      <c r="B24">
        <v>1566761701.5</v>
      </c>
      <c r="C24">
        <v>1016.5</v>
      </c>
      <c r="D24" t="s">
        <v>379</v>
      </c>
      <c r="E24" t="s">
        <v>380</v>
      </c>
      <c r="F24" t="s">
        <v>346</v>
      </c>
      <c r="G24" t="s">
        <v>347</v>
      </c>
      <c r="H24" t="s">
        <v>348</v>
      </c>
      <c r="I24">
        <v>1566761701.5</v>
      </c>
      <c r="J24">
        <f t="shared" si="0"/>
        <v>3.8992654817098303E-3</v>
      </c>
      <c r="K24">
        <f t="shared" si="1"/>
        <v>36.232313279397708</v>
      </c>
      <c r="L24">
        <f t="shared" si="2"/>
        <v>553.88599999999997</v>
      </c>
      <c r="M24">
        <f t="shared" si="3"/>
        <v>282.50034879252553</v>
      </c>
      <c r="N24">
        <f t="shared" si="4"/>
        <v>28.19732003166752</v>
      </c>
      <c r="O24">
        <f t="shared" si="5"/>
        <v>55.285244318514003</v>
      </c>
      <c r="P24">
        <f t="shared" si="6"/>
        <v>0.23421398993201534</v>
      </c>
      <c r="Q24">
        <f t="shared" si="7"/>
        <v>2.2551449785872597</v>
      </c>
      <c r="R24">
        <f t="shared" si="8"/>
        <v>0.22149065885242228</v>
      </c>
      <c r="S24">
        <f t="shared" si="9"/>
        <v>0.13951717535744534</v>
      </c>
      <c r="T24">
        <f t="shared" si="10"/>
        <v>330.45340052317556</v>
      </c>
      <c r="U24">
        <f t="shared" si="11"/>
        <v>27.789497347665971</v>
      </c>
      <c r="V24">
        <f t="shared" si="12"/>
        <v>27.1402</v>
      </c>
      <c r="W24">
        <f t="shared" si="13"/>
        <v>3.6087376773774098</v>
      </c>
      <c r="X24">
        <f t="shared" si="14"/>
        <v>54.352497213371407</v>
      </c>
      <c r="Y24">
        <f t="shared" si="15"/>
        <v>1.9000478633640003</v>
      </c>
      <c r="Z24">
        <f t="shared" si="16"/>
        <v>3.4957876100981875</v>
      </c>
      <c r="AA24">
        <f t="shared" si="17"/>
        <v>1.7086898140134095</v>
      </c>
      <c r="AB24">
        <f t="shared" si="18"/>
        <v>-171.95760774340351</v>
      </c>
      <c r="AC24">
        <f t="shared" si="19"/>
        <v>-65.76228452469914</v>
      </c>
      <c r="AD24">
        <f t="shared" si="20"/>
        <v>-6.2850966230422252</v>
      </c>
      <c r="AE24">
        <f t="shared" si="21"/>
        <v>86.448411632030655</v>
      </c>
      <c r="AF24">
        <v>-4.1322401053074997E-2</v>
      </c>
      <c r="AG24">
        <v>4.6388015223231598E-2</v>
      </c>
      <c r="AH24">
        <v>3.4644233251585699</v>
      </c>
      <c r="AI24">
        <v>0</v>
      </c>
      <c r="AJ24">
        <v>0</v>
      </c>
      <c r="AK24">
        <f t="shared" si="22"/>
        <v>1</v>
      </c>
      <c r="AL24">
        <f t="shared" si="23"/>
        <v>0</v>
      </c>
      <c r="AM24">
        <f t="shared" si="24"/>
        <v>52764.438790351516</v>
      </c>
      <c r="AN24" t="s">
        <v>349</v>
      </c>
      <c r="AO24">
        <v>0</v>
      </c>
      <c r="AP24">
        <v>0</v>
      </c>
      <c r="AQ24">
        <f t="shared" si="25"/>
        <v>0</v>
      </c>
      <c r="AR24" t="e">
        <f t="shared" si="26"/>
        <v>#DIV/0!</v>
      </c>
      <c r="AS24">
        <v>0</v>
      </c>
      <c r="AT24" t="s">
        <v>349</v>
      </c>
      <c r="AU24">
        <v>0</v>
      </c>
      <c r="AV24">
        <v>0</v>
      </c>
      <c r="AW24" t="e">
        <f t="shared" si="27"/>
        <v>#DIV/0!</v>
      </c>
      <c r="AX24">
        <v>0.5</v>
      </c>
      <c r="AY24">
        <f t="shared" si="28"/>
        <v>1686.1118995810184</v>
      </c>
      <c r="AZ24">
        <f t="shared" si="29"/>
        <v>36.232313279397708</v>
      </c>
      <c r="BA24" t="e">
        <f t="shared" si="30"/>
        <v>#DIV/0!</v>
      </c>
      <c r="BB24" t="e">
        <f t="shared" si="31"/>
        <v>#DIV/0!</v>
      </c>
      <c r="BC24">
        <f t="shared" si="32"/>
        <v>2.1488676575025102E-2</v>
      </c>
      <c r="BD24" t="e">
        <f t="shared" si="33"/>
        <v>#DIV/0!</v>
      </c>
      <c r="BE24" t="s">
        <v>349</v>
      </c>
      <c r="BF24">
        <v>0</v>
      </c>
      <c r="BG24">
        <f t="shared" si="34"/>
        <v>0</v>
      </c>
      <c r="BH24" t="e">
        <f t="shared" si="35"/>
        <v>#DIV/0!</v>
      </c>
      <c r="BI24" t="e">
        <f t="shared" si="36"/>
        <v>#DIV/0!</v>
      </c>
      <c r="BJ24" t="e">
        <f t="shared" si="37"/>
        <v>#DIV/0!</v>
      </c>
      <c r="BK24" t="e">
        <f t="shared" si="38"/>
        <v>#DIV/0!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f t="shared" si="39"/>
        <v>2000.15</v>
      </c>
      <c r="CE24">
        <f t="shared" si="40"/>
        <v>1686.1118995810184</v>
      </c>
      <c r="CF24">
        <f t="shared" si="41"/>
        <v>0.84299272533610892</v>
      </c>
      <c r="CG24">
        <f t="shared" si="42"/>
        <v>0.19598545067221804</v>
      </c>
      <c r="CH24">
        <v>6</v>
      </c>
      <c r="CI24">
        <v>0.5</v>
      </c>
      <c r="CJ24" t="s">
        <v>350</v>
      </c>
      <c r="CK24">
        <v>1566761701.5</v>
      </c>
      <c r="CL24">
        <v>553.88599999999997</v>
      </c>
      <c r="CM24">
        <v>599.95500000000004</v>
      </c>
      <c r="CN24">
        <v>19.036000000000001</v>
      </c>
      <c r="CO24">
        <v>14.446099999999999</v>
      </c>
      <c r="CP24">
        <v>500.01600000000002</v>
      </c>
      <c r="CQ24">
        <v>99.713300000000004</v>
      </c>
      <c r="CR24">
        <v>0.10009899999999999</v>
      </c>
      <c r="CS24">
        <v>26.599299999999999</v>
      </c>
      <c r="CT24">
        <v>27.1402</v>
      </c>
      <c r="CU24">
        <v>999.9</v>
      </c>
      <c r="CV24">
        <v>0</v>
      </c>
      <c r="CW24">
        <v>0</v>
      </c>
      <c r="CX24">
        <v>9993.75</v>
      </c>
      <c r="CY24">
        <v>0</v>
      </c>
      <c r="CZ24">
        <v>487.06099999999998</v>
      </c>
      <c r="DA24">
        <v>-46.068800000000003</v>
      </c>
      <c r="DB24">
        <v>564.63499999999999</v>
      </c>
      <c r="DC24">
        <v>608.74900000000002</v>
      </c>
      <c r="DD24">
        <v>4.5898899999999996</v>
      </c>
      <c r="DE24">
        <v>525.89</v>
      </c>
      <c r="DF24">
        <v>599.95500000000004</v>
      </c>
      <c r="DG24">
        <v>19.004999999999999</v>
      </c>
      <c r="DH24">
        <v>14.446099999999999</v>
      </c>
      <c r="DI24">
        <v>1.89815</v>
      </c>
      <c r="DJ24">
        <v>1.4404699999999999</v>
      </c>
      <c r="DK24">
        <v>16.619399999999999</v>
      </c>
      <c r="DL24">
        <v>12.3505</v>
      </c>
      <c r="DM24">
        <v>2000.15</v>
      </c>
      <c r="DN24">
        <v>0.89999399999999996</v>
      </c>
      <c r="DO24">
        <v>0.100006</v>
      </c>
      <c r="DP24">
        <v>0</v>
      </c>
      <c r="DQ24">
        <v>846.12900000000002</v>
      </c>
      <c r="DR24">
        <v>5.00014</v>
      </c>
      <c r="DS24">
        <v>21238.9</v>
      </c>
      <c r="DT24">
        <v>16924</v>
      </c>
      <c r="DU24">
        <v>45.186999999999998</v>
      </c>
      <c r="DV24">
        <v>45.625</v>
      </c>
      <c r="DW24">
        <v>45.436999999999998</v>
      </c>
      <c r="DX24">
        <v>45.375</v>
      </c>
      <c r="DY24">
        <v>46.936999999999998</v>
      </c>
      <c r="DZ24">
        <v>1795.62</v>
      </c>
      <c r="EA24">
        <v>199.53</v>
      </c>
      <c r="EB24">
        <v>0</v>
      </c>
      <c r="EC24">
        <v>1566761669</v>
      </c>
      <c r="ED24">
        <v>846.771769230769</v>
      </c>
      <c r="EE24">
        <v>-5.3515213632665501</v>
      </c>
      <c r="EF24">
        <v>-296.20170970594398</v>
      </c>
      <c r="EG24">
        <v>21270.1192307692</v>
      </c>
      <c r="EH24">
        <v>15</v>
      </c>
      <c r="EI24">
        <v>1566761666</v>
      </c>
      <c r="EJ24" t="s">
        <v>381</v>
      </c>
      <c r="EK24">
        <v>97</v>
      </c>
      <c r="EL24">
        <v>27.995999999999999</v>
      </c>
      <c r="EM24">
        <v>3.1E-2</v>
      </c>
      <c r="EN24">
        <v>600</v>
      </c>
      <c r="EO24">
        <v>14</v>
      </c>
      <c r="EP24">
        <v>0.05</v>
      </c>
      <c r="EQ24">
        <v>0.02</v>
      </c>
      <c r="ER24">
        <v>36.338364159446598</v>
      </c>
      <c r="ES24">
        <v>-0.29517763271341402</v>
      </c>
      <c r="ET24">
        <v>0.65458335287522396</v>
      </c>
      <c r="EU24">
        <v>1</v>
      </c>
      <c r="EV24">
        <v>0.23509727557325499</v>
      </c>
      <c r="EW24">
        <v>4.3576669257512697E-2</v>
      </c>
      <c r="EX24">
        <v>1.1746065946943701E-2</v>
      </c>
      <c r="EY24">
        <v>1</v>
      </c>
      <c r="EZ24">
        <v>2</v>
      </c>
      <c r="FA24">
        <v>2</v>
      </c>
      <c r="FB24" t="s">
        <v>369</v>
      </c>
      <c r="FC24">
        <v>2.9149799999999999</v>
      </c>
      <c r="FD24">
        <v>2.7247699999999999</v>
      </c>
      <c r="FE24">
        <v>0.11361</v>
      </c>
      <c r="FF24">
        <v>0.1236</v>
      </c>
      <c r="FG24">
        <v>9.7016099999999994E-2</v>
      </c>
      <c r="FH24">
        <v>7.8456200000000004E-2</v>
      </c>
      <c r="FI24">
        <v>23381.7</v>
      </c>
      <c r="FJ24">
        <v>21268.799999999999</v>
      </c>
      <c r="FK24">
        <v>24351</v>
      </c>
      <c r="FL24">
        <v>22918.2</v>
      </c>
      <c r="FM24">
        <v>30906.3</v>
      </c>
      <c r="FN24">
        <v>29512</v>
      </c>
      <c r="FO24">
        <v>35272.6</v>
      </c>
      <c r="FP24">
        <v>33062.300000000003</v>
      </c>
      <c r="FQ24">
        <v>2.01518</v>
      </c>
      <c r="FR24">
        <v>1.8683000000000001</v>
      </c>
      <c r="FS24">
        <v>0.139624</v>
      </c>
      <c r="FT24">
        <v>0</v>
      </c>
      <c r="FU24">
        <v>24.853000000000002</v>
      </c>
      <c r="FV24">
        <v>999.9</v>
      </c>
      <c r="FW24">
        <v>41.619</v>
      </c>
      <c r="FX24">
        <v>32.881</v>
      </c>
      <c r="FY24">
        <v>20.945900000000002</v>
      </c>
      <c r="FZ24">
        <v>60.583100000000002</v>
      </c>
      <c r="GA24">
        <v>26.306100000000001</v>
      </c>
      <c r="GB24">
        <v>1</v>
      </c>
      <c r="GC24">
        <v>9.5116900000000004E-2</v>
      </c>
      <c r="GD24">
        <v>2.4387599999999998</v>
      </c>
      <c r="GE24">
        <v>20.175799999999999</v>
      </c>
      <c r="GF24">
        <v>5.2509800000000002</v>
      </c>
      <c r="GG24">
        <v>12.0519</v>
      </c>
      <c r="GH24">
        <v>4.9810499999999998</v>
      </c>
      <c r="GI24">
        <v>3.2995000000000001</v>
      </c>
      <c r="GJ24">
        <v>425.7</v>
      </c>
      <c r="GK24">
        <v>9999</v>
      </c>
      <c r="GL24">
        <v>9999</v>
      </c>
      <c r="GM24">
        <v>9999</v>
      </c>
      <c r="GN24">
        <v>1.87927</v>
      </c>
      <c r="GO24">
        <v>1.87714</v>
      </c>
      <c r="GP24">
        <v>1.8747199999999999</v>
      </c>
      <c r="GQ24">
        <v>1.8750800000000001</v>
      </c>
      <c r="GR24">
        <v>1.8754599999999999</v>
      </c>
      <c r="GS24">
        <v>1.8742399999999999</v>
      </c>
      <c r="GT24">
        <v>1.8711500000000001</v>
      </c>
      <c r="GU24">
        <v>1.8755900000000001</v>
      </c>
      <c r="GV24" t="s">
        <v>353</v>
      </c>
      <c r="GW24" t="s">
        <v>19</v>
      </c>
      <c r="GX24" t="s">
        <v>19</v>
      </c>
      <c r="GY24" t="s">
        <v>19</v>
      </c>
      <c r="GZ24" t="s">
        <v>354</v>
      </c>
      <c r="HA24" t="s">
        <v>355</v>
      </c>
      <c r="HB24" t="s">
        <v>356</v>
      </c>
      <c r="HC24" t="s">
        <v>356</v>
      </c>
      <c r="HD24" t="s">
        <v>356</v>
      </c>
      <c r="HE24" t="s">
        <v>356</v>
      </c>
      <c r="HF24">
        <v>0</v>
      </c>
      <c r="HG24">
        <v>100</v>
      </c>
      <c r="HH24">
        <v>100</v>
      </c>
      <c r="HI24">
        <v>27.995999999999999</v>
      </c>
      <c r="HJ24">
        <v>3.1E-2</v>
      </c>
      <c r="HK24">
        <v>2</v>
      </c>
      <c r="HL24">
        <v>506.98500000000001</v>
      </c>
      <c r="HM24">
        <v>478.64400000000001</v>
      </c>
      <c r="HN24">
        <v>22.5596</v>
      </c>
      <c r="HO24">
        <v>28.345199999999998</v>
      </c>
      <c r="HP24">
        <v>30.0002</v>
      </c>
      <c r="HQ24">
        <v>28.392800000000001</v>
      </c>
      <c r="HR24">
        <v>28.381</v>
      </c>
      <c r="HS24">
        <v>27.828499999999998</v>
      </c>
      <c r="HT24">
        <v>34.941600000000001</v>
      </c>
      <c r="HU24">
        <v>0</v>
      </c>
      <c r="HV24">
        <v>22.4223</v>
      </c>
      <c r="HW24">
        <v>600</v>
      </c>
      <c r="HX24">
        <v>14.504799999999999</v>
      </c>
      <c r="HY24">
        <v>101.244</v>
      </c>
      <c r="HZ24">
        <v>101.629</v>
      </c>
    </row>
    <row r="25" spans="1:234" x14ac:dyDescent="0.25">
      <c r="A25">
        <v>10</v>
      </c>
      <c r="B25">
        <v>1566761820.5999999</v>
      </c>
      <c r="C25">
        <v>1135.5999999046301</v>
      </c>
      <c r="D25" t="s">
        <v>382</v>
      </c>
      <c r="E25" t="s">
        <v>383</v>
      </c>
      <c r="F25" t="s">
        <v>346</v>
      </c>
      <c r="G25" t="s">
        <v>347</v>
      </c>
      <c r="H25" t="s">
        <v>348</v>
      </c>
      <c r="I25">
        <v>1566761820.5999999</v>
      </c>
      <c r="J25">
        <f t="shared" si="0"/>
        <v>3.7416634121763253E-3</v>
      </c>
      <c r="K25">
        <f t="shared" si="1"/>
        <v>37.192429738405359</v>
      </c>
      <c r="L25">
        <f t="shared" si="2"/>
        <v>652.45399999999995</v>
      </c>
      <c r="M25">
        <f t="shared" si="3"/>
        <v>363.29056256906887</v>
      </c>
      <c r="N25">
        <f t="shared" si="4"/>
        <v>36.258613163282114</v>
      </c>
      <c r="O25">
        <f t="shared" si="5"/>
        <v>65.118887277283406</v>
      </c>
      <c r="P25">
        <f t="shared" si="6"/>
        <v>0.22660089766258609</v>
      </c>
      <c r="Q25">
        <f t="shared" si="7"/>
        <v>2.256943342235731</v>
      </c>
      <c r="R25">
        <f t="shared" si="8"/>
        <v>0.21467760863818117</v>
      </c>
      <c r="S25">
        <f t="shared" si="9"/>
        <v>0.13519246146284938</v>
      </c>
      <c r="T25">
        <f t="shared" si="10"/>
        <v>330.42504443405039</v>
      </c>
      <c r="U25">
        <f t="shared" si="11"/>
        <v>27.336617026928526</v>
      </c>
      <c r="V25">
        <f t="shared" si="12"/>
        <v>26.992899999999999</v>
      </c>
      <c r="W25">
        <f t="shared" si="13"/>
        <v>3.5776674527448913</v>
      </c>
      <c r="X25">
        <f t="shared" si="14"/>
        <v>55.573439360558218</v>
      </c>
      <c r="Y25">
        <f t="shared" si="15"/>
        <v>1.8857363986073998</v>
      </c>
      <c r="Z25">
        <f t="shared" si="16"/>
        <v>3.3932332069153008</v>
      </c>
      <c r="AA25">
        <f t="shared" si="17"/>
        <v>1.6919310541374915</v>
      </c>
      <c r="AB25">
        <f t="shared" si="18"/>
        <v>-165.00735647697596</v>
      </c>
      <c r="AC25">
        <f t="shared" si="19"/>
        <v>-109.27751149396482</v>
      </c>
      <c r="AD25">
        <f t="shared" si="20"/>
        <v>-10.401681363835129</v>
      </c>
      <c r="AE25">
        <f t="shared" si="21"/>
        <v>45.738495099274502</v>
      </c>
      <c r="AF25">
        <v>-4.1370933624877503E-2</v>
      </c>
      <c r="AG25">
        <v>4.6442497286766797E-2</v>
      </c>
      <c r="AH25">
        <v>3.4676419690107201</v>
      </c>
      <c r="AI25">
        <v>0</v>
      </c>
      <c r="AJ25">
        <v>0</v>
      </c>
      <c r="AK25">
        <f t="shared" si="22"/>
        <v>1</v>
      </c>
      <c r="AL25">
        <f t="shared" si="23"/>
        <v>0</v>
      </c>
      <c r="AM25">
        <f t="shared" si="24"/>
        <v>52912.822562695197</v>
      </c>
      <c r="AN25" t="s">
        <v>349</v>
      </c>
      <c r="AO25">
        <v>0</v>
      </c>
      <c r="AP25">
        <v>0</v>
      </c>
      <c r="AQ25">
        <f t="shared" si="25"/>
        <v>0</v>
      </c>
      <c r="AR25" t="e">
        <f t="shared" si="26"/>
        <v>#DIV/0!</v>
      </c>
      <c r="AS25">
        <v>0</v>
      </c>
      <c r="AT25" t="s">
        <v>349</v>
      </c>
      <c r="AU25">
        <v>0</v>
      </c>
      <c r="AV25">
        <v>0</v>
      </c>
      <c r="AW25" t="e">
        <f t="shared" si="27"/>
        <v>#DIV/0!</v>
      </c>
      <c r="AX25">
        <v>0.5</v>
      </c>
      <c r="AY25">
        <f t="shared" si="28"/>
        <v>1685.9759995810898</v>
      </c>
      <c r="AZ25">
        <f t="shared" si="29"/>
        <v>37.192429738405359</v>
      </c>
      <c r="BA25" t="e">
        <f t="shared" si="30"/>
        <v>#DIV/0!</v>
      </c>
      <c r="BB25" t="e">
        <f t="shared" si="31"/>
        <v>#DIV/0!</v>
      </c>
      <c r="BC25">
        <f t="shared" si="32"/>
        <v>2.2059880892519507E-2</v>
      </c>
      <c r="BD25" t="e">
        <f t="shared" si="33"/>
        <v>#DIV/0!</v>
      </c>
      <c r="BE25" t="s">
        <v>349</v>
      </c>
      <c r="BF25">
        <v>0</v>
      </c>
      <c r="BG25">
        <f t="shared" si="34"/>
        <v>0</v>
      </c>
      <c r="BH25" t="e">
        <f t="shared" si="35"/>
        <v>#DIV/0!</v>
      </c>
      <c r="BI25" t="e">
        <f t="shared" si="36"/>
        <v>#DIV/0!</v>
      </c>
      <c r="BJ25" t="e">
        <f t="shared" si="37"/>
        <v>#DIV/0!</v>
      </c>
      <c r="BK25" t="e">
        <f t="shared" si="38"/>
        <v>#DIV/0!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f t="shared" si="39"/>
        <v>1999.99</v>
      </c>
      <c r="CE25">
        <f t="shared" si="40"/>
        <v>1685.9759995810898</v>
      </c>
      <c r="CF25">
        <f t="shared" si="41"/>
        <v>0.84299221475161867</v>
      </c>
      <c r="CG25">
        <f t="shared" si="42"/>
        <v>0.19598442950323744</v>
      </c>
      <c r="CH25">
        <v>6</v>
      </c>
      <c r="CI25">
        <v>0.5</v>
      </c>
      <c r="CJ25" t="s">
        <v>350</v>
      </c>
      <c r="CK25">
        <v>1566761820.5999999</v>
      </c>
      <c r="CL25">
        <v>652.45399999999995</v>
      </c>
      <c r="CM25">
        <v>700.01700000000005</v>
      </c>
      <c r="CN25">
        <v>18.893999999999998</v>
      </c>
      <c r="CO25">
        <v>14.4886</v>
      </c>
      <c r="CP25">
        <v>499.97300000000001</v>
      </c>
      <c r="CQ25">
        <v>99.706199999999995</v>
      </c>
      <c r="CR25">
        <v>9.9897100000000003E-2</v>
      </c>
      <c r="CS25">
        <v>26.094799999999999</v>
      </c>
      <c r="CT25">
        <v>26.992899999999999</v>
      </c>
      <c r="CU25">
        <v>999.9</v>
      </c>
      <c r="CV25">
        <v>0</v>
      </c>
      <c r="CW25">
        <v>0</v>
      </c>
      <c r="CX25">
        <v>10006.200000000001</v>
      </c>
      <c r="CY25">
        <v>0</v>
      </c>
      <c r="CZ25">
        <v>269.58100000000002</v>
      </c>
      <c r="DA25">
        <v>-47.5627</v>
      </c>
      <c r="DB25">
        <v>665.01900000000001</v>
      </c>
      <c r="DC25">
        <v>710.30799999999999</v>
      </c>
      <c r="DD25">
        <v>4.4054200000000003</v>
      </c>
      <c r="DE25">
        <v>622.69200000000001</v>
      </c>
      <c r="DF25">
        <v>700.01700000000005</v>
      </c>
      <c r="DG25">
        <v>18.847000000000001</v>
      </c>
      <c r="DH25">
        <v>14.4886</v>
      </c>
      <c r="DI25">
        <v>1.88385</v>
      </c>
      <c r="DJ25">
        <v>1.4446000000000001</v>
      </c>
      <c r="DK25">
        <v>16.500499999999999</v>
      </c>
      <c r="DL25">
        <v>12.3941</v>
      </c>
      <c r="DM25">
        <v>1999.99</v>
      </c>
      <c r="DN25">
        <v>0.90001100000000001</v>
      </c>
      <c r="DO25">
        <v>9.9988999999999995E-2</v>
      </c>
      <c r="DP25">
        <v>0</v>
      </c>
      <c r="DQ25">
        <v>844.41499999999996</v>
      </c>
      <c r="DR25">
        <v>5.00014</v>
      </c>
      <c r="DS25">
        <v>21006.2</v>
      </c>
      <c r="DT25">
        <v>16922.8</v>
      </c>
      <c r="DU25">
        <v>45.375</v>
      </c>
      <c r="DV25">
        <v>46.186999999999998</v>
      </c>
      <c r="DW25">
        <v>45.625</v>
      </c>
      <c r="DX25">
        <v>45.811999999999998</v>
      </c>
      <c r="DY25">
        <v>47.061999999999998</v>
      </c>
      <c r="DZ25">
        <v>1795.51</v>
      </c>
      <c r="EA25">
        <v>199.48</v>
      </c>
      <c r="EB25">
        <v>0</v>
      </c>
      <c r="EC25">
        <v>1566761787.8</v>
      </c>
      <c r="ED25">
        <v>844.49480769230797</v>
      </c>
      <c r="EE25">
        <v>-1.9411623949372101</v>
      </c>
      <c r="EF25">
        <v>9.0051279300537903</v>
      </c>
      <c r="EG25">
        <v>20999.599999999999</v>
      </c>
      <c r="EH25">
        <v>15</v>
      </c>
      <c r="EI25">
        <v>1566761775.5</v>
      </c>
      <c r="EJ25" t="s">
        <v>384</v>
      </c>
      <c r="EK25">
        <v>98</v>
      </c>
      <c r="EL25">
        <v>29.762</v>
      </c>
      <c r="EM25">
        <v>4.7E-2</v>
      </c>
      <c r="EN25">
        <v>700</v>
      </c>
      <c r="EO25">
        <v>15</v>
      </c>
      <c r="EP25">
        <v>0.03</v>
      </c>
      <c r="EQ25">
        <v>0.02</v>
      </c>
      <c r="ER25">
        <v>37.103286618990197</v>
      </c>
      <c r="ES25">
        <v>-0.23031217132489001</v>
      </c>
      <c r="ET25">
        <v>0.115063041792976</v>
      </c>
      <c r="EU25">
        <v>1</v>
      </c>
      <c r="EV25">
        <v>0.233718815225649</v>
      </c>
      <c r="EW25">
        <v>-2.91560875849897E-2</v>
      </c>
      <c r="EX25">
        <v>4.3929415936838304E-3</v>
      </c>
      <c r="EY25">
        <v>1</v>
      </c>
      <c r="EZ25">
        <v>2</v>
      </c>
      <c r="FA25">
        <v>2</v>
      </c>
      <c r="FB25" t="s">
        <v>369</v>
      </c>
      <c r="FC25">
        <v>2.91486</v>
      </c>
      <c r="FD25">
        <v>2.7246800000000002</v>
      </c>
      <c r="FE25">
        <v>0.12803999999999999</v>
      </c>
      <c r="FF25">
        <v>0.137466</v>
      </c>
      <c r="FG25">
        <v>9.6434400000000003E-2</v>
      </c>
      <c r="FH25">
        <v>7.86245E-2</v>
      </c>
      <c r="FI25">
        <v>23000.799999999999</v>
      </c>
      <c r="FJ25">
        <v>20931.3</v>
      </c>
      <c r="FK25">
        <v>24350.9</v>
      </c>
      <c r="FL25">
        <v>22917.3</v>
      </c>
      <c r="FM25">
        <v>30926.2</v>
      </c>
      <c r="FN25">
        <v>29505.7</v>
      </c>
      <c r="FO25">
        <v>35272.300000000003</v>
      </c>
      <c r="FP25">
        <v>33061.199999999997</v>
      </c>
      <c r="FQ25">
        <v>2.0153500000000002</v>
      </c>
      <c r="FR25">
        <v>1.86887</v>
      </c>
      <c r="FS25">
        <v>8.9742199999999994E-2</v>
      </c>
      <c r="FT25">
        <v>0</v>
      </c>
      <c r="FU25">
        <v>25.523499999999999</v>
      </c>
      <c r="FV25">
        <v>999.9</v>
      </c>
      <c r="FW25">
        <v>41.667999999999999</v>
      </c>
      <c r="FX25">
        <v>32.811</v>
      </c>
      <c r="FY25">
        <v>20.8902</v>
      </c>
      <c r="FZ25">
        <v>60.868600000000001</v>
      </c>
      <c r="GA25">
        <v>26.3462</v>
      </c>
      <c r="GB25">
        <v>1</v>
      </c>
      <c r="GC25">
        <v>0.10219</v>
      </c>
      <c r="GD25">
        <v>4.4452999999999996</v>
      </c>
      <c r="GE25">
        <v>20.137599999999999</v>
      </c>
      <c r="GF25">
        <v>5.2509800000000002</v>
      </c>
      <c r="GG25">
        <v>12.0519</v>
      </c>
      <c r="GH25">
        <v>4.9805999999999999</v>
      </c>
      <c r="GI25">
        <v>3.2992499999999998</v>
      </c>
      <c r="GJ25">
        <v>425.8</v>
      </c>
      <c r="GK25">
        <v>9999</v>
      </c>
      <c r="GL25">
        <v>9999</v>
      </c>
      <c r="GM25">
        <v>9999</v>
      </c>
      <c r="GN25">
        <v>1.8792500000000001</v>
      </c>
      <c r="GO25">
        <v>1.87714</v>
      </c>
      <c r="GP25">
        <v>1.87469</v>
      </c>
      <c r="GQ25">
        <v>1.8750199999999999</v>
      </c>
      <c r="GR25">
        <v>1.8754</v>
      </c>
      <c r="GS25">
        <v>1.87422</v>
      </c>
      <c r="GT25">
        <v>1.8711100000000001</v>
      </c>
      <c r="GU25">
        <v>1.8755200000000001</v>
      </c>
      <c r="GV25" t="s">
        <v>353</v>
      </c>
      <c r="GW25" t="s">
        <v>19</v>
      </c>
      <c r="GX25" t="s">
        <v>19</v>
      </c>
      <c r="GY25" t="s">
        <v>19</v>
      </c>
      <c r="GZ25" t="s">
        <v>354</v>
      </c>
      <c r="HA25" t="s">
        <v>355</v>
      </c>
      <c r="HB25" t="s">
        <v>356</v>
      </c>
      <c r="HC25" t="s">
        <v>356</v>
      </c>
      <c r="HD25" t="s">
        <v>356</v>
      </c>
      <c r="HE25" t="s">
        <v>356</v>
      </c>
      <c r="HF25">
        <v>0</v>
      </c>
      <c r="HG25">
        <v>100</v>
      </c>
      <c r="HH25">
        <v>100</v>
      </c>
      <c r="HI25">
        <v>29.762</v>
      </c>
      <c r="HJ25">
        <v>4.7E-2</v>
      </c>
      <c r="HK25">
        <v>2</v>
      </c>
      <c r="HL25">
        <v>506.84399999999999</v>
      </c>
      <c r="HM25">
        <v>478.83699999999999</v>
      </c>
      <c r="HN25">
        <v>19.438500000000001</v>
      </c>
      <c r="HO25">
        <v>28.363800000000001</v>
      </c>
      <c r="HP25">
        <v>30.000299999999999</v>
      </c>
      <c r="HQ25">
        <v>28.363600000000002</v>
      </c>
      <c r="HR25">
        <v>28.357600000000001</v>
      </c>
      <c r="HS25">
        <v>31.569199999999999</v>
      </c>
      <c r="HT25">
        <v>35.053600000000003</v>
      </c>
      <c r="HU25">
        <v>0</v>
      </c>
      <c r="HV25">
        <v>19.444400000000002</v>
      </c>
      <c r="HW25">
        <v>700</v>
      </c>
      <c r="HX25">
        <v>14.3871</v>
      </c>
      <c r="HY25">
        <v>101.24299999999999</v>
      </c>
      <c r="HZ25">
        <v>101.625</v>
      </c>
    </row>
    <row r="26" spans="1:234" x14ac:dyDescent="0.25">
      <c r="A26">
        <v>11</v>
      </c>
      <c r="B26">
        <v>1566761940.5999999</v>
      </c>
      <c r="C26">
        <v>1255.5999999046301</v>
      </c>
      <c r="D26" t="s">
        <v>385</v>
      </c>
      <c r="E26" t="s">
        <v>386</v>
      </c>
      <c r="F26" t="s">
        <v>346</v>
      </c>
      <c r="G26" t="s">
        <v>347</v>
      </c>
      <c r="H26" t="s">
        <v>348</v>
      </c>
      <c r="I26">
        <v>1566761940.5999999</v>
      </c>
      <c r="J26">
        <f t="shared" si="0"/>
        <v>3.472711368604664E-3</v>
      </c>
      <c r="K26">
        <f t="shared" si="1"/>
        <v>37.042554289721487</v>
      </c>
      <c r="L26">
        <f t="shared" si="2"/>
        <v>752.42700000000002</v>
      </c>
      <c r="M26">
        <f t="shared" si="3"/>
        <v>437.20836730755912</v>
      </c>
      <c r="N26">
        <f t="shared" si="4"/>
        <v>43.633454080423988</v>
      </c>
      <c r="O26">
        <f t="shared" si="5"/>
        <v>75.092316177645003</v>
      </c>
      <c r="P26">
        <f t="shared" si="6"/>
        <v>0.20715972066896809</v>
      </c>
      <c r="Q26">
        <f t="shared" si="7"/>
        <v>2.2531192289360638</v>
      </c>
      <c r="R26">
        <f t="shared" si="8"/>
        <v>0.19712990885041684</v>
      </c>
      <c r="S26">
        <f t="shared" si="9"/>
        <v>0.12406685508388379</v>
      </c>
      <c r="T26">
        <f t="shared" si="10"/>
        <v>330.39209678585439</v>
      </c>
      <c r="U26">
        <f t="shared" si="11"/>
        <v>27.248480660351852</v>
      </c>
      <c r="V26">
        <f t="shared" si="12"/>
        <v>26.96</v>
      </c>
      <c r="W26">
        <f t="shared" si="13"/>
        <v>3.5707597933929329</v>
      </c>
      <c r="X26">
        <f t="shared" si="14"/>
        <v>55.413715415761757</v>
      </c>
      <c r="Y26">
        <f t="shared" si="15"/>
        <v>1.8604840966834999</v>
      </c>
      <c r="Z26">
        <f t="shared" si="16"/>
        <v>3.3574433382142574</v>
      </c>
      <c r="AA26">
        <f t="shared" si="17"/>
        <v>1.710275696709433</v>
      </c>
      <c r="AB26">
        <f t="shared" si="18"/>
        <v>-153.14657135546568</v>
      </c>
      <c r="AC26">
        <f t="shared" si="19"/>
        <v>-126.86343914624683</v>
      </c>
      <c r="AD26">
        <f t="shared" si="20"/>
        <v>-12.083276265792581</v>
      </c>
      <c r="AE26">
        <f t="shared" si="21"/>
        <v>38.298810018349315</v>
      </c>
      <c r="AF26">
        <v>-4.1267774160931997E-2</v>
      </c>
      <c r="AG26">
        <v>4.6326691751222601E-2</v>
      </c>
      <c r="AH26">
        <v>3.4607989482222798</v>
      </c>
      <c r="AI26">
        <v>0</v>
      </c>
      <c r="AJ26">
        <v>0</v>
      </c>
      <c r="AK26">
        <f t="shared" si="22"/>
        <v>1</v>
      </c>
      <c r="AL26">
        <f t="shared" si="23"/>
        <v>0</v>
      </c>
      <c r="AM26">
        <f t="shared" si="24"/>
        <v>52817.759878180193</v>
      </c>
      <c r="AN26" t="s">
        <v>349</v>
      </c>
      <c r="AO26">
        <v>0</v>
      </c>
      <c r="AP26">
        <v>0</v>
      </c>
      <c r="AQ26">
        <f t="shared" si="25"/>
        <v>0</v>
      </c>
      <c r="AR26" t="e">
        <f t="shared" si="26"/>
        <v>#DIV/0!</v>
      </c>
      <c r="AS26">
        <v>0</v>
      </c>
      <c r="AT26" t="s">
        <v>349</v>
      </c>
      <c r="AU26">
        <v>0</v>
      </c>
      <c r="AV26">
        <v>0</v>
      </c>
      <c r="AW26" t="e">
        <f t="shared" si="27"/>
        <v>#DIV/0!</v>
      </c>
      <c r="AX26">
        <v>0.5</v>
      </c>
      <c r="AY26">
        <f t="shared" si="28"/>
        <v>1685.7998995810249</v>
      </c>
      <c r="AZ26">
        <f t="shared" si="29"/>
        <v>37.042554289721487</v>
      </c>
      <c r="BA26" t="e">
        <f t="shared" si="30"/>
        <v>#DIV/0!</v>
      </c>
      <c r="BB26" t="e">
        <f t="shared" si="31"/>
        <v>#DIV/0!</v>
      </c>
      <c r="BC26">
        <f t="shared" si="32"/>
        <v>2.1973280636051612E-2</v>
      </c>
      <c r="BD26" t="e">
        <f t="shared" si="33"/>
        <v>#DIV/0!</v>
      </c>
      <c r="BE26" t="s">
        <v>349</v>
      </c>
      <c r="BF26">
        <v>0</v>
      </c>
      <c r="BG26">
        <f t="shared" si="34"/>
        <v>0</v>
      </c>
      <c r="BH26" t="e">
        <f t="shared" si="35"/>
        <v>#DIV/0!</v>
      </c>
      <c r="BI26" t="e">
        <f t="shared" si="36"/>
        <v>#DIV/0!</v>
      </c>
      <c r="BJ26" t="e">
        <f t="shared" si="37"/>
        <v>#DIV/0!</v>
      </c>
      <c r="BK26" t="e">
        <f t="shared" si="38"/>
        <v>#DIV/0!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f t="shared" si="39"/>
        <v>1999.78</v>
      </c>
      <c r="CE26">
        <f t="shared" si="40"/>
        <v>1685.7998995810249</v>
      </c>
      <c r="CF26">
        <f t="shared" si="41"/>
        <v>0.84299267898520081</v>
      </c>
      <c r="CG26">
        <f t="shared" si="42"/>
        <v>0.1959853579704017</v>
      </c>
      <c r="CH26">
        <v>6</v>
      </c>
      <c r="CI26">
        <v>0.5</v>
      </c>
      <c r="CJ26" t="s">
        <v>350</v>
      </c>
      <c r="CK26">
        <v>1566761940.5999999</v>
      </c>
      <c r="CL26">
        <v>752.42700000000002</v>
      </c>
      <c r="CM26">
        <v>800.01400000000001</v>
      </c>
      <c r="CN26">
        <v>18.642099999999999</v>
      </c>
      <c r="CO26">
        <v>14.5525</v>
      </c>
      <c r="CP26">
        <v>499.99599999999998</v>
      </c>
      <c r="CQ26">
        <v>99.6999</v>
      </c>
      <c r="CR26">
        <v>0.100235</v>
      </c>
      <c r="CS26">
        <v>25.915600000000001</v>
      </c>
      <c r="CT26">
        <v>26.96</v>
      </c>
      <c r="CU26">
        <v>999.9</v>
      </c>
      <c r="CV26">
        <v>0</v>
      </c>
      <c r="CW26">
        <v>0</v>
      </c>
      <c r="CX26">
        <v>9981.8799999999992</v>
      </c>
      <c r="CY26">
        <v>0</v>
      </c>
      <c r="CZ26">
        <v>662.09699999999998</v>
      </c>
      <c r="DA26">
        <v>-47.587000000000003</v>
      </c>
      <c r="DB26">
        <v>766.72</v>
      </c>
      <c r="DC26">
        <v>811.82799999999997</v>
      </c>
      <c r="DD26">
        <v>4.0896299999999997</v>
      </c>
      <c r="DE26">
        <v>720.96400000000006</v>
      </c>
      <c r="DF26">
        <v>800.01400000000001</v>
      </c>
      <c r="DG26">
        <v>18.6051</v>
      </c>
      <c r="DH26">
        <v>14.5525</v>
      </c>
      <c r="DI26">
        <v>1.8586199999999999</v>
      </c>
      <c r="DJ26">
        <v>1.4508799999999999</v>
      </c>
      <c r="DK26">
        <v>16.288699999999999</v>
      </c>
      <c r="DL26">
        <v>12.4602</v>
      </c>
      <c r="DM26">
        <v>1999.78</v>
      </c>
      <c r="DN26">
        <v>0.89999600000000002</v>
      </c>
      <c r="DO26">
        <v>0.100004</v>
      </c>
      <c r="DP26">
        <v>0</v>
      </c>
      <c r="DQ26">
        <v>838.12199999999996</v>
      </c>
      <c r="DR26">
        <v>5.00014</v>
      </c>
      <c r="DS26">
        <v>21003.1</v>
      </c>
      <c r="DT26">
        <v>16920.900000000001</v>
      </c>
      <c r="DU26">
        <v>45.625</v>
      </c>
      <c r="DV26">
        <v>46.75</v>
      </c>
      <c r="DW26">
        <v>45.875</v>
      </c>
      <c r="DX26">
        <v>46.375</v>
      </c>
      <c r="DY26">
        <v>47.375</v>
      </c>
      <c r="DZ26">
        <v>1795.29</v>
      </c>
      <c r="EA26">
        <v>199.49</v>
      </c>
      <c r="EB26">
        <v>0</v>
      </c>
      <c r="EC26">
        <v>1566761907.8</v>
      </c>
      <c r="ED26">
        <v>838.74749999999995</v>
      </c>
      <c r="EE26">
        <v>-2.4207521371908798</v>
      </c>
      <c r="EF26">
        <v>446.488887455954</v>
      </c>
      <c r="EG26">
        <v>21017.1615384615</v>
      </c>
      <c r="EH26">
        <v>15</v>
      </c>
      <c r="EI26">
        <v>1566761893.5999999</v>
      </c>
      <c r="EJ26" t="s">
        <v>387</v>
      </c>
      <c r="EK26">
        <v>99</v>
      </c>
      <c r="EL26">
        <v>31.463000000000001</v>
      </c>
      <c r="EM26">
        <v>3.6999999999999998E-2</v>
      </c>
      <c r="EN26">
        <v>800</v>
      </c>
      <c r="EO26">
        <v>14</v>
      </c>
      <c r="EP26">
        <v>0.04</v>
      </c>
      <c r="EQ26">
        <v>0.02</v>
      </c>
      <c r="ER26">
        <v>37.223793862035102</v>
      </c>
      <c r="ES26">
        <v>-0.27457120460847501</v>
      </c>
      <c r="ET26">
        <v>8.6040740827954307E-2</v>
      </c>
      <c r="EU26">
        <v>1</v>
      </c>
      <c r="EV26">
        <v>0.209421598373841</v>
      </c>
      <c r="EW26">
        <v>-1.6323443982766899E-2</v>
      </c>
      <c r="EX26">
        <v>2.4569600734115501E-3</v>
      </c>
      <c r="EY26">
        <v>1</v>
      </c>
      <c r="EZ26">
        <v>2</v>
      </c>
      <c r="FA26">
        <v>2</v>
      </c>
      <c r="FB26" t="s">
        <v>369</v>
      </c>
      <c r="FC26">
        <v>2.9147799999999999</v>
      </c>
      <c r="FD26">
        <v>2.7248000000000001</v>
      </c>
      <c r="FE26">
        <v>0.14150299999999999</v>
      </c>
      <c r="FF26">
        <v>0.15027799999999999</v>
      </c>
      <c r="FG26">
        <v>9.5506999999999995E-2</v>
      </c>
      <c r="FH26">
        <v>7.8851599999999994E-2</v>
      </c>
      <c r="FI26">
        <v>22637</v>
      </c>
      <c r="FJ26">
        <v>20612.5</v>
      </c>
      <c r="FK26">
        <v>24342.400000000001</v>
      </c>
      <c r="FL26">
        <v>22909.5</v>
      </c>
      <c r="FM26">
        <v>30947.4</v>
      </c>
      <c r="FN26">
        <v>29489.1</v>
      </c>
      <c r="FO26">
        <v>35259.699999999997</v>
      </c>
      <c r="FP26">
        <v>33050.6</v>
      </c>
      <c r="FQ26">
        <v>2.01355</v>
      </c>
      <c r="FR26">
        <v>1.86633</v>
      </c>
      <c r="FS26">
        <v>7.9795699999999997E-2</v>
      </c>
      <c r="FT26">
        <v>0</v>
      </c>
      <c r="FU26">
        <v>25.653500000000001</v>
      </c>
      <c r="FV26">
        <v>999.9</v>
      </c>
      <c r="FW26">
        <v>41.79</v>
      </c>
      <c r="FX26">
        <v>32.790999999999997</v>
      </c>
      <c r="FY26">
        <v>20.930399999999999</v>
      </c>
      <c r="FZ26">
        <v>61.018500000000003</v>
      </c>
      <c r="GA26">
        <v>26.538499999999999</v>
      </c>
      <c r="GB26">
        <v>1</v>
      </c>
      <c r="GC26">
        <v>0.111786</v>
      </c>
      <c r="GD26">
        <v>0.87441199999999997</v>
      </c>
      <c r="GE26">
        <v>20.187899999999999</v>
      </c>
      <c r="GF26">
        <v>5.2475399999999999</v>
      </c>
      <c r="GG26">
        <v>12.0519</v>
      </c>
      <c r="GH26">
        <v>4.9807499999999996</v>
      </c>
      <c r="GI26">
        <v>3.29935</v>
      </c>
      <c r="GJ26">
        <v>425.8</v>
      </c>
      <c r="GK26">
        <v>9999</v>
      </c>
      <c r="GL26">
        <v>9999</v>
      </c>
      <c r="GM26">
        <v>9999</v>
      </c>
      <c r="GN26">
        <v>1.87927</v>
      </c>
      <c r="GO26">
        <v>1.8771599999999999</v>
      </c>
      <c r="GP26">
        <v>1.8748100000000001</v>
      </c>
      <c r="GQ26">
        <v>1.8751100000000001</v>
      </c>
      <c r="GR26">
        <v>1.8754599999999999</v>
      </c>
      <c r="GS26">
        <v>1.8742399999999999</v>
      </c>
      <c r="GT26">
        <v>1.8711899999999999</v>
      </c>
      <c r="GU26">
        <v>1.8755999999999999</v>
      </c>
      <c r="GV26" t="s">
        <v>353</v>
      </c>
      <c r="GW26" t="s">
        <v>19</v>
      </c>
      <c r="GX26" t="s">
        <v>19</v>
      </c>
      <c r="GY26" t="s">
        <v>19</v>
      </c>
      <c r="GZ26" t="s">
        <v>354</v>
      </c>
      <c r="HA26" t="s">
        <v>355</v>
      </c>
      <c r="HB26" t="s">
        <v>356</v>
      </c>
      <c r="HC26" t="s">
        <v>356</v>
      </c>
      <c r="HD26" t="s">
        <v>356</v>
      </c>
      <c r="HE26" t="s">
        <v>356</v>
      </c>
      <c r="HF26">
        <v>0</v>
      </c>
      <c r="HG26">
        <v>100</v>
      </c>
      <c r="HH26">
        <v>100</v>
      </c>
      <c r="HI26">
        <v>31.463000000000001</v>
      </c>
      <c r="HJ26">
        <v>3.6999999999999998E-2</v>
      </c>
      <c r="HK26">
        <v>2</v>
      </c>
      <c r="HL26">
        <v>506.726</v>
      </c>
      <c r="HM26">
        <v>478.089</v>
      </c>
      <c r="HN26">
        <v>19.802700000000002</v>
      </c>
      <c r="HO26">
        <v>28.572500000000002</v>
      </c>
      <c r="HP26">
        <v>29.995100000000001</v>
      </c>
      <c r="HQ26">
        <v>28.484200000000001</v>
      </c>
      <c r="HR26">
        <v>28.474900000000002</v>
      </c>
      <c r="HS26">
        <v>35.231000000000002</v>
      </c>
      <c r="HT26">
        <v>34.855800000000002</v>
      </c>
      <c r="HU26">
        <v>0</v>
      </c>
      <c r="HV26">
        <v>20.270900000000001</v>
      </c>
      <c r="HW26">
        <v>800</v>
      </c>
      <c r="HX26">
        <v>14.491199999999999</v>
      </c>
      <c r="HY26">
        <v>101.20699999999999</v>
      </c>
      <c r="HZ26">
        <v>101.592</v>
      </c>
    </row>
    <row r="27" spans="1:234" x14ac:dyDescent="0.25">
      <c r="A27">
        <v>12</v>
      </c>
      <c r="B27">
        <v>1566762061.0999999</v>
      </c>
      <c r="C27">
        <v>1376.0999999046301</v>
      </c>
      <c r="D27" t="s">
        <v>388</v>
      </c>
      <c r="E27" t="s">
        <v>389</v>
      </c>
      <c r="F27" t="s">
        <v>346</v>
      </c>
      <c r="G27" t="s">
        <v>347</v>
      </c>
      <c r="H27" t="s">
        <v>348</v>
      </c>
      <c r="I27">
        <v>1566762061.0999999</v>
      </c>
      <c r="J27">
        <f t="shared" si="0"/>
        <v>2.6807939068876174E-3</v>
      </c>
      <c r="K27">
        <f t="shared" si="1"/>
        <v>36.543974925289959</v>
      </c>
      <c r="L27">
        <f t="shared" si="2"/>
        <v>953.06899999999996</v>
      </c>
      <c r="M27">
        <f t="shared" si="3"/>
        <v>539.83244387704133</v>
      </c>
      <c r="N27">
        <f t="shared" si="4"/>
        <v>53.868489397980476</v>
      </c>
      <c r="O27">
        <f t="shared" si="5"/>
        <v>95.104301166711181</v>
      </c>
      <c r="P27">
        <f t="shared" si="6"/>
        <v>0.15407057432401813</v>
      </c>
      <c r="Q27">
        <f t="shared" si="7"/>
        <v>2.259351206968419</v>
      </c>
      <c r="R27">
        <f t="shared" si="8"/>
        <v>0.14846266116137544</v>
      </c>
      <c r="S27">
        <f t="shared" si="9"/>
        <v>9.3276005961547864E-2</v>
      </c>
      <c r="T27">
        <f t="shared" si="10"/>
        <v>330.4330235387576</v>
      </c>
      <c r="U27">
        <f t="shared" si="11"/>
        <v>27.43708782217324</v>
      </c>
      <c r="V27">
        <f t="shared" si="12"/>
        <v>26.990500000000001</v>
      </c>
      <c r="W27">
        <f t="shared" si="13"/>
        <v>3.5771631564120754</v>
      </c>
      <c r="X27">
        <f t="shared" si="14"/>
        <v>54.55596488893152</v>
      </c>
      <c r="Y27">
        <f t="shared" si="15"/>
        <v>1.8240642316315998</v>
      </c>
      <c r="Z27">
        <f t="shared" si="16"/>
        <v>3.3434735053172369</v>
      </c>
      <c r="AA27">
        <f t="shared" si="17"/>
        <v>1.7530989247804756</v>
      </c>
      <c r="AB27">
        <f t="shared" si="18"/>
        <v>-118.22301129374392</v>
      </c>
      <c r="AC27">
        <f t="shared" si="19"/>
        <v>-139.50457474192453</v>
      </c>
      <c r="AD27">
        <f t="shared" si="20"/>
        <v>-13.248007432381986</v>
      </c>
      <c r="AE27">
        <f t="shared" si="21"/>
        <v>59.457430070707147</v>
      </c>
      <c r="AF27">
        <v>-4.1435970109223501E-2</v>
      </c>
      <c r="AG27">
        <v>4.6515506437954102E-2</v>
      </c>
      <c r="AH27">
        <v>3.4719530922727402</v>
      </c>
      <c r="AI27">
        <v>0</v>
      </c>
      <c r="AJ27">
        <v>0</v>
      </c>
      <c r="AK27">
        <f t="shared" si="22"/>
        <v>1</v>
      </c>
      <c r="AL27">
        <f t="shared" si="23"/>
        <v>0</v>
      </c>
      <c r="AM27">
        <f t="shared" si="24"/>
        <v>53036.423062773189</v>
      </c>
      <c r="AN27" t="s">
        <v>349</v>
      </c>
      <c r="AO27">
        <v>0</v>
      </c>
      <c r="AP27">
        <v>0</v>
      </c>
      <c r="AQ27">
        <f t="shared" si="25"/>
        <v>0</v>
      </c>
      <c r="AR27" t="e">
        <f t="shared" si="26"/>
        <v>#DIV/0!</v>
      </c>
      <c r="AS27">
        <v>0</v>
      </c>
      <c r="AT27" t="s">
        <v>349</v>
      </c>
      <c r="AU27">
        <v>0</v>
      </c>
      <c r="AV27">
        <v>0</v>
      </c>
      <c r="AW27" t="e">
        <f t="shared" si="27"/>
        <v>#DIV/0!</v>
      </c>
      <c r="AX27">
        <v>0.5</v>
      </c>
      <c r="AY27">
        <f t="shared" si="28"/>
        <v>1686.0179995811004</v>
      </c>
      <c r="AZ27">
        <f t="shared" si="29"/>
        <v>36.543974925289959</v>
      </c>
      <c r="BA27" t="e">
        <f t="shared" si="30"/>
        <v>#DIV/0!</v>
      </c>
      <c r="BB27" t="e">
        <f t="shared" si="31"/>
        <v>#DIV/0!</v>
      </c>
      <c r="BC27">
        <f t="shared" si="32"/>
        <v>2.1674724074339357E-2</v>
      </c>
      <c r="BD27" t="e">
        <f t="shared" si="33"/>
        <v>#DIV/0!</v>
      </c>
      <c r="BE27" t="s">
        <v>349</v>
      </c>
      <c r="BF27">
        <v>0</v>
      </c>
      <c r="BG27">
        <f t="shared" si="34"/>
        <v>0</v>
      </c>
      <c r="BH27" t="e">
        <f t="shared" si="35"/>
        <v>#DIV/0!</v>
      </c>
      <c r="BI27" t="e">
        <f t="shared" si="36"/>
        <v>#DIV/0!</v>
      </c>
      <c r="BJ27" t="e">
        <f t="shared" si="37"/>
        <v>#DIV/0!</v>
      </c>
      <c r="BK27" t="e">
        <f t="shared" si="38"/>
        <v>#DIV/0!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f t="shared" si="39"/>
        <v>2000.04</v>
      </c>
      <c r="CE27">
        <f t="shared" si="40"/>
        <v>1686.0179995811004</v>
      </c>
      <c r="CF27">
        <f t="shared" si="41"/>
        <v>0.84299213994775124</v>
      </c>
      <c r="CG27">
        <f t="shared" si="42"/>
        <v>0.19598427989550249</v>
      </c>
      <c r="CH27">
        <v>6</v>
      </c>
      <c r="CI27">
        <v>0.5</v>
      </c>
      <c r="CJ27" t="s">
        <v>350</v>
      </c>
      <c r="CK27">
        <v>1566762061.0999999</v>
      </c>
      <c r="CL27">
        <v>953.06899999999996</v>
      </c>
      <c r="CM27">
        <v>999.99</v>
      </c>
      <c r="CN27">
        <v>18.279499999999999</v>
      </c>
      <c r="CO27">
        <v>15.1212</v>
      </c>
      <c r="CP27">
        <v>499.976</v>
      </c>
      <c r="CQ27">
        <v>99.687600000000003</v>
      </c>
      <c r="CR27">
        <v>9.9824800000000005E-2</v>
      </c>
      <c r="CS27">
        <v>25.845199999999998</v>
      </c>
      <c r="CT27">
        <v>26.990500000000001</v>
      </c>
      <c r="CU27">
        <v>999.9</v>
      </c>
      <c r="CV27">
        <v>0</v>
      </c>
      <c r="CW27">
        <v>0</v>
      </c>
      <c r="CX27">
        <v>10023.799999999999</v>
      </c>
      <c r="CY27">
        <v>0</v>
      </c>
      <c r="CZ27">
        <v>1391.21</v>
      </c>
      <c r="DA27">
        <v>-46.921100000000003</v>
      </c>
      <c r="DB27">
        <v>970.81500000000005</v>
      </c>
      <c r="DC27">
        <v>1015.34</v>
      </c>
      <c r="DD27">
        <v>3.1582499999999998</v>
      </c>
      <c r="DE27">
        <v>918.56600000000003</v>
      </c>
      <c r="DF27">
        <v>999.99</v>
      </c>
      <c r="DG27">
        <v>18.237500000000001</v>
      </c>
      <c r="DH27">
        <v>15.1212</v>
      </c>
      <c r="DI27">
        <v>1.8222400000000001</v>
      </c>
      <c r="DJ27">
        <v>1.5074000000000001</v>
      </c>
      <c r="DK27">
        <v>15.978899999999999</v>
      </c>
      <c r="DL27">
        <v>13.0434</v>
      </c>
      <c r="DM27">
        <v>2000.04</v>
      </c>
      <c r="DN27">
        <v>0.90001100000000001</v>
      </c>
      <c r="DO27">
        <v>9.9988999999999995E-2</v>
      </c>
      <c r="DP27">
        <v>0</v>
      </c>
      <c r="DQ27">
        <v>831.18200000000002</v>
      </c>
      <c r="DR27">
        <v>5.00014</v>
      </c>
      <c r="DS27">
        <v>20552.8</v>
      </c>
      <c r="DT27">
        <v>16923.2</v>
      </c>
      <c r="DU27">
        <v>45.75</v>
      </c>
      <c r="DV27">
        <v>46.936999999999998</v>
      </c>
      <c r="DW27">
        <v>46.061999999999998</v>
      </c>
      <c r="DX27">
        <v>46.625</v>
      </c>
      <c r="DY27">
        <v>47.5</v>
      </c>
      <c r="DZ27">
        <v>1795.56</v>
      </c>
      <c r="EA27">
        <v>199.48</v>
      </c>
      <c r="EB27">
        <v>0</v>
      </c>
      <c r="EC27">
        <v>1566762028.4000001</v>
      </c>
      <c r="ED27">
        <v>832.02580769230804</v>
      </c>
      <c r="EE27">
        <v>-3.6833846172606801</v>
      </c>
      <c r="EF27">
        <v>-143.44956990803399</v>
      </c>
      <c r="EG27">
        <v>20503.873076923101</v>
      </c>
      <c r="EH27">
        <v>15</v>
      </c>
      <c r="EI27">
        <v>1566762001.5999999</v>
      </c>
      <c r="EJ27" t="s">
        <v>390</v>
      </c>
      <c r="EK27">
        <v>100</v>
      </c>
      <c r="EL27">
        <v>34.503</v>
      </c>
      <c r="EM27">
        <v>4.2000000000000003E-2</v>
      </c>
      <c r="EN27">
        <v>1000</v>
      </c>
      <c r="EO27">
        <v>15</v>
      </c>
      <c r="EP27">
        <v>0.04</v>
      </c>
      <c r="EQ27">
        <v>0.02</v>
      </c>
      <c r="ER27">
        <v>36.793794553565498</v>
      </c>
      <c r="ES27">
        <v>-0.65010766796614705</v>
      </c>
      <c r="ET27">
        <v>0.13141627705286299</v>
      </c>
      <c r="EU27">
        <v>0</v>
      </c>
      <c r="EV27">
        <v>0.16241419492342599</v>
      </c>
      <c r="EW27">
        <v>-2.6065092784240799E-2</v>
      </c>
      <c r="EX27">
        <v>3.7171100978377601E-3</v>
      </c>
      <c r="EY27">
        <v>1</v>
      </c>
      <c r="EZ27">
        <v>1</v>
      </c>
      <c r="FA27">
        <v>2</v>
      </c>
      <c r="FB27" t="s">
        <v>352</v>
      </c>
      <c r="FC27">
        <v>2.9146000000000001</v>
      </c>
      <c r="FD27">
        <v>2.7247499999999998</v>
      </c>
      <c r="FE27">
        <v>0.165906</v>
      </c>
      <c r="FF27">
        <v>0.17357300000000001</v>
      </c>
      <c r="FG27">
        <v>9.40941E-2</v>
      </c>
      <c r="FH27">
        <v>8.1058500000000006E-2</v>
      </c>
      <c r="FI27">
        <v>21984.7</v>
      </c>
      <c r="FJ27">
        <v>20039.5</v>
      </c>
      <c r="FK27">
        <v>24333.7</v>
      </c>
      <c r="FL27">
        <v>22901.7</v>
      </c>
      <c r="FM27">
        <v>30985</v>
      </c>
      <c r="FN27">
        <v>29408.799999999999</v>
      </c>
      <c r="FO27">
        <v>35246.800000000003</v>
      </c>
      <c r="FP27">
        <v>33039.699999999997</v>
      </c>
      <c r="FQ27">
        <v>2.0099999999999998</v>
      </c>
      <c r="FR27">
        <v>1.8654200000000001</v>
      </c>
      <c r="FS27">
        <v>9.4324400000000003E-2</v>
      </c>
      <c r="FT27">
        <v>0</v>
      </c>
      <c r="FU27">
        <v>25.446000000000002</v>
      </c>
      <c r="FV27">
        <v>999.9</v>
      </c>
      <c r="FW27">
        <v>41.863</v>
      </c>
      <c r="FX27">
        <v>32.78</v>
      </c>
      <c r="FY27">
        <v>20.9542</v>
      </c>
      <c r="FZ27">
        <v>59.988500000000002</v>
      </c>
      <c r="GA27">
        <v>26.490400000000001</v>
      </c>
      <c r="GB27">
        <v>1</v>
      </c>
      <c r="GC27">
        <v>0.12959100000000001</v>
      </c>
      <c r="GD27">
        <v>3.6746500000000002</v>
      </c>
      <c r="GE27">
        <v>20.1553</v>
      </c>
      <c r="GF27">
        <v>5.2527799999999996</v>
      </c>
      <c r="GG27">
        <v>12.0519</v>
      </c>
      <c r="GH27">
        <v>4.9816500000000001</v>
      </c>
      <c r="GI27">
        <v>3.30003</v>
      </c>
      <c r="GJ27">
        <v>425.8</v>
      </c>
      <c r="GK27">
        <v>9999</v>
      </c>
      <c r="GL27">
        <v>9999</v>
      </c>
      <c r="GM27">
        <v>9999</v>
      </c>
      <c r="GN27">
        <v>1.87927</v>
      </c>
      <c r="GO27">
        <v>1.87714</v>
      </c>
      <c r="GP27">
        <v>1.87473</v>
      </c>
      <c r="GQ27">
        <v>1.8750599999999999</v>
      </c>
      <c r="GR27">
        <v>1.87544</v>
      </c>
      <c r="GS27">
        <v>1.8742300000000001</v>
      </c>
      <c r="GT27">
        <v>1.8711800000000001</v>
      </c>
      <c r="GU27">
        <v>1.87558</v>
      </c>
      <c r="GV27" t="s">
        <v>353</v>
      </c>
      <c r="GW27" t="s">
        <v>19</v>
      </c>
      <c r="GX27" t="s">
        <v>19</v>
      </c>
      <c r="GY27" t="s">
        <v>19</v>
      </c>
      <c r="GZ27" t="s">
        <v>354</v>
      </c>
      <c r="HA27" t="s">
        <v>355</v>
      </c>
      <c r="HB27" t="s">
        <v>356</v>
      </c>
      <c r="HC27" t="s">
        <v>356</v>
      </c>
      <c r="HD27" t="s">
        <v>356</v>
      </c>
      <c r="HE27" t="s">
        <v>356</v>
      </c>
      <c r="HF27">
        <v>0</v>
      </c>
      <c r="HG27">
        <v>100</v>
      </c>
      <c r="HH27">
        <v>100</v>
      </c>
      <c r="HI27">
        <v>34.503</v>
      </c>
      <c r="HJ27">
        <v>4.2000000000000003E-2</v>
      </c>
      <c r="HK27">
        <v>2</v>
      </c>
      <c r="HL27">
        <v>505.74599999999998</v>
      </c>
      <c r="HM27">
        <v>478.74</v>
      </c>
      <c r="HN27">
        <v>20.109300000000001</v>
      </c>
      <c r="HO27">
        <v>28.770199999999999</v>
      </c>
      <c r="HP27">
        <v>30.001100000000001</v>
      </c>
      <c r="HQ27">
        <v>28.6357</v>
      </c>
      <c r="HR27">
        <v>28.623799999999999</v>
      </c>
      <c r="HS27">
        <v>42.332700000000003</v>
      </c>
      <c r="HT27">
        <v>31.487300000000001</v>
      </c>
      <c r="HU27">
        <v>0</v>
      </c>
      <c r="HV27">
        <v>20.093</v>
      </c>
      <c r="HW27">
        <v>1000</v>
      </c>
      <c r="HX27">
        <v>15.2836</v>
      </c>
      <c r="HY27">
        <v>101.17100000000001</v>
      </c>
      <c r="HZ27">
        <v>101.55800000000001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2019-08-24T14:38:58Z</dcterms:created>
  <dcterms:modified xsi:type="dcterms:W3CDTF">2019-08-28T00:02:26Z</dcterms:modified>
</cp:coreProperties>
</file>