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1C0B0666-EC25-48EB-9BC8-0C00B079444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B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W27" i="1"/>
  <c r="O27" i="1"/>
  <c r="CE26" i="1"/>
  <c r="CD26" i="1"/>
  <c r="CB26" i="1"/>
  <c r="CC26" i="1" s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/>
  <c r="M26" i="1" s="1"/>
  <c r="X26" i="1"/>
  <c r="W26" i="1"/>
  <c r="V26" i="1"/>
  <c r="O26" i="1"/>
  <c r="CE25" i="1"/>
  <c r="CD25" i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X25" i="1"/>
  <c r="W25" i="1"/>
  <c r="V25" i="1" s="1"/>
  <c r="O25" i="1"/>
  <c r="CE24" i="1"/>
  <c r="CD24" i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/>
  <c r="J24" i="1" s="1"/>
  <c r="X24" i="1"/>
  <c r="W24" i="1"/>
  <c r="V24" i="1" s="1"/>
  <c r="O24" i="1"/>
  <c r="CE23" i="1"/>
  <c r="CD23" i="1"/>
  <c r="CB23" i="1"/>
  <c r="CC23" i="1" s="1"/>
  <c r="BI23" i="1"/>
  <c r="BH23" i="1"/>
  <c r="BG23" i="1"/>
  <c r="BF23" i="1"/>
  <c r="BE23" i="1"/>
  <c r="BB23" i="1"/>
  <c r="AZ23" i="1"/>
  <c r="AU23" i="1"/>
  <c r="AO23" i="1"/>
  <c r="AP23" i="1" s="1"/>
  <c r="AK23" i="1"/>
  <c r="AI23" i="1"/>
  <c r="M23" i="1" s="1"/>
  <c r="X23" i="1"/>
  <c r="W23" i="1"/>
  <c r="O23" i="1"/>
  <c r="I23" i="1"/>
  <c r="AX23" i="1" s="1"/>
  <c r="CE22" i="1"/>
  <c r="CD22" i="1"/>
  <c r="CB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V22" i="1" s="1"/>
  <c r="O22" i="1"/>
  <c r="CE21" i="1"/>
  <c r="CD21" i="1"/>
  <c r="CB21" i="1"/>
  <c r="CC21" i="1" s="1"/>
  <c r="AW21" i="1" s="1"/>
  <c r="AY21" i="1" s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V21" i="1" s="1"/>
  <c r="O21" i="1"/>
  <c r="CE20" i="1"/>
  <c r="CD20" i="1"/>
  <c r="CB20" i="1"/>
  <c r="CC20" i="1" s="1"/>
  <c r="R20" i="1" s="1"/>
  <c r="BI20" i="1"/>
  <c r="BH20" i="1"/>
  <c r="BG20" i="1"/>
  <c r="BF20" i="1"/>
  <c r="BE20" i="1"/>
  <c r="AZ20" i="1" s="1"/>
  <c r="BB20" i="1"/>
  <c r="AU20" i="1"/>
  <c r="AP20" i="1"/>
  <c r="AO20" i="1"/>
  <c r="AK20" i="1"/>
  <c r="AI20" i="1" s="1"/>
  <c r="X20" i="1"/>
  <c r="W20" i="1"/>
  <c r="O20" i="1"/>
  <c r="CE19" i="1"/>
  <c r="CD19" i="1"/>
  <c r="CC19" i="1" s="1"/>
  <c r="AW19" i="1" s="1"/>
  <c r="AY19" i="1" s="1"/>
  <c r="CB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M19" i="1" s="1"/>
  <c r="X19" i="1"/>
  <c r="W19" i="1"/>
  <c r="V19" i="1"/>
  <c r="O19" i="1"/>
  <c r="CE18" i="1"/>
  <c r="CD18" i="1"/>
  <c r="CB18" i="1"/>
  <c r="BI18" i="1"/>
  <c r="BH18" i="1"/>
  <c r="BG18" i="1"/>
  <c r="BF18" i="1"/>
  <c r="BE18" i="1"/>
  <c r="BB18" i="1"/>
  <c r="AZ18" i="1"/>
  <c r="AU18" i="1"/>
  <c r="AO18" i="1"/>
  <c r="AP18" i="1" s="1"/>
  <c r="AK18" i="1"/>
  <c r="AI18" i="1" s="1"/>
  <c r="X18" i="1"/>
  <c r="W18" i="1"/>
  <c r="V18" i="1" s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V17" i="1"/>
  <c r="O17" i="1"/>
  <c r="H18" i="1" l="1"/>
  <c r="I18" i="1"/>
  <c r="AX18" i="1" s="1"/>
  <c r="BA18" i="1" s="1"/>
  <c r="H25" i="1"/>
  <c r="Z25" i="1" s="1"/>
  <c r="I25" i="1"/>
  <c r="AX25" i="1" s="1"/>
  <c r="J17" i="1"/>
  <c r="I17" i="1"/>
  <c r="AX17" i="1" s="1"/>
  <c r="V23" i="1"/>
  <c r="CC24" i="1"/>
  <c r="R24" i="1" s="1"/>
  <c r="I24" i="1"/>
  <c r="AX24" i="1" s="1"/>
  <c r="V27" i="1"/>
  <c r="CC17" i="1"/>
  <c r="R17" i="1" s="1"/>
  <c r="CC22" i="1"/>
  <c r="AJ23" i="1"/>
  <c r="CC25" i="1"/>
  <c r="CC27" i="1"/>
  <c r="CC18" i="1"/>
  <c r="AW18" i="1" s="1"/>
  <c r="AY18" i="1" s="1"/>
  <c r="V20" i="1"/>
  <c r="AW23" i="1"/>
  <c r="AY23" i="1" s="1"/>
  <c r="R23" i="1"/>
  <c r="J20" i="1"/>
  <c r="I20" i="1"/>
  <c r="AX20" i="1" s="1"/>
  <c r="H20" i="1"/>
  <c r="AJ20" i="1"/>
  <c r="M20" i="1"/>
  <c r="BA23" i="1"/>
  <c r="I22" i="1"/>
  <c r="AX22" i="1" s="1"/>
  <c r="BA22" i="1" s="1"/>
  <c r="H22" i="1"/>
  <c r="AJ22" i="1"/>
  <c r="M22" i="1"/>
  <c r="J22" i="1"/>
  <c r="AJ21" i="1"/>
  <c r="M21" i="1"/>
  <c r="J21" i="1"/>
  <c r="H21" i="1"/>
  <c r="I21" i="1"/>
  <c r="AX21" i="1" s="1"/>
  <c r="BA21" i="1" s="1"/>
  <c r="J27" i="1"/>
  <c r="I27" i="1"/>
  <c r="AX27" i="1" s="1"/>
  <c r="H27" i="1"/>
  <c r="AJ27" i="1"/>
  <c r="M27" i="1"/>
  <c r="R22" i="1"/>
  <c r="AW22" i="1"/>
  <c r="AY22" i="1" s="1"/>
  <c r="AW25" i="1"/>
  <c r="AY25" i="1" s="1"/>
  <c r="R25" i="1"/>
  <c r="R27" i="1"/>
  <c r="AW27" i="1"/>
  <c r="AY27" i="1" s="1"/>
  <c r="AW26" i="1"/>
  <c r="AY26" i="1" s="1"/>
  <c r="R26" i="1"/>
  <c r="Z18" i="1"/>
  <c r="M17" i="1"/>
  <c r="J18" i="1"/>
  <c r="AJ19" i="1"/>
  <c r="AW20" i="1"/>
  <c r="AY20" i="1" s="1"/>
  <c r="H23" i="1"/>
  <c r="M24" i="1"/>
  <c r="J25" i="1"/>
  <c r="AJ26" i="1"/>
  <c r="H26" i="1"/>
  <c r="H19" i="1"/>
  <c r="R21" i="1"/>
  <c r="AJ17" i="1"/>
  <c r="I19" i="1"/>
  <c r="AX19" i="1" s="1"/>
  <c r="BA19" i="1" s="1"/>
  <c r="J23" i="1"/>
  <c r="AJ24" i="1"/>
  <c r="I26" i="1"/>
  <c r="AX26" i="1" s="1"/>
  <c r="H17" i="1"/>
  <c r="M18" i="1"/>
  <c r="J19" i="1"/>
  <c r="R19" i="1"/>
  <c r="H24" i="1"/>
  <c r="M25" i="1"/>
  <c r="J26" i="1"/>
  <c r="AJ18" i="1"/>
  <c r="AJ25" i="1"/>
  <c r="AW17" i="1" l="1"/>
  <c r="BA17" i="1" s="1"/>
  <c r="AW24" i="1"/>
  <c r="AY24" i="1" s="1"/>
  <c r="BA20" i="1"/>
  <c r="R18" i="1"/>
  <c r="BA25" i="1"/>
  <c r="Z19" i="1"/>
  <c r="Z20" i="1"/>
  <c r="Z26" i="1"/>
  <c r="BA26" i="1"/>
  <c r="S25" i="1"/>
  <c r="T25" i="1" s="1"/>
  <c r="S24" i="1"/>
  <c r="T24" i="1" s="1"/>
  <c r="Z17" i="1"/>
  <c r="Z21" i="1"/>
  <c r="Z22" i="1"/>
  <c r="S18" i="1"/>
  <c r="T18" i="1" s="1"/>
  <c r="S27" i="1"/>
  <c r="T27" i="1" s="1"/>
  <c r="Z24" i="1"/>
  <c r="P24" i="1"/>
  <c r="N24" i="1" s="1"/>
  <c r="Q24" i="1" s="1"/>
  <c r="K24" i="1" s="1"/>
  <c r="L24" i="1" s="1"/>
  <c r="Z23" i="1"/>
  <c r="S23" i="1"/>
  <c r="T23" i="1" s="1"/>
  <c r="P23" i="1" s="1"/>
  <c r="N23" i="1" s="1"/>
  <c r="Q23" i="1" s="1"/>
  <c r="K23" i="1" s="1"/>
  <c r="L23" i="1" s="1"/>
  <c r="S20" i="1"/>
  <c r="T20" i="1" s="1"/>
  <c r="S19" i="1"/>
  <c r="T19" i="1" s="1"/>
  <c r="P19" i="1" s="1"/>
  <c r="N19" i="1" s="1"/>
  <c r="Q19" i="1" s="1"/>
  <c r="K19" i="1" s="1"/>
  <c r="L19" i="1" s="1"/>
  <c r="S22" i="1"/>
  <c r="T22" i="1" s="1"/>
  <c r="Z27" i="1"/>
  <c r="S21" i="1"/>
  <c r="T21" i="1" s="1"/>
  <c r="P21" i="1" s="1"/>
  <c r="N21" i="1" s="1"/>
  <c r="Q21" i="1" s="1"/>
  <c r="K21" i="1" s="1"/>
  <c r="L21" i="1" s="1"/>
  <c r="S26" i="1"/>
  <c r="T26" i="1" s="1"/>
  <c r="P26" i="1" s="1"/>
  <c r="N26" i="1" s="1"/>
  <c r="Q26" i="1" s="1"/>
  <c r="K26" i="1" s="1"/>
  <c r="L26" i="1" s="1"/>
  <c r="S17" i="1"/>
  <c r="T17" i="1" s="1"/>
  <c r="BA27" i="1"/>
  <c r="BA24" i="1"/>
  <c r="AY17" i="1" l="1"/>
  <c r="AA17" i="1"/>
  <c r="AB17" i="1"/>
  <c r="AC17" i="1" s="1"/>
  <c r="U17" i="1"/>
  <c r="Y17" i="1" s="1"/>
  <c r="U20" i="1"/>
  <c r="Y20" i="1" s="1"/>
  <c r="AA20" i="1"/>
  <c r="AB20" i="1"/>
  <c r="U23" i="1"/>
  <c r="Y23" i="1" s="1"/>
  <c r="AB23" i="1"/>
  <c r="AC23" i="1" s="1"/>
  <c r="AA23" i="1"/>
  <c r="P17" i="1"/>
  <c r="N17" i="1" s="1"/>
  <c r="Q17" i="1" s="1"/>
  <c r="K17" i="1" s="1"/>
  <c r="L17" i="1" s="1"/>
  <c r="U27" i="1"/>
  <c r="Y27" i="1" s="1"/>
  <c r="AB27" i="1"/>
  <c r="AC27" i="1" s="1"/>
  <c r="AA27" i="1"/>
  <c r="P27" i="1"/>
  <c r="N27" i="1" s="1"/>
  <c r="Q27" i="1" s="1"/>
  <c r="K27" i="1" s="1"/>
  <c r="L27" i="1" s="1"/>
  <c r="U18" i="1"/>
  <c r="Y18" i="1" s="1"/>
  <c r="AA18" i="1"/>
  <c r="AB18" i="1"/>
  <c r="P18" i="1"/>
  <c r="N18" i="1" s="1"/>
  <c r="Q18" i="1" s="1"/>
  <c r="K18" i="1" s="1"/>
  <c r="L18" i="1" s="1"/>
  <c r="P20" i="1"/>
  <c r="N20" i="1" s="1"/>
  <c r="Q20" i="1" s="1"/>
  <c r="K20" i="1" s="1"/>
  <c r="L20" i="1" s="1"/>
  <c r="U22" i="1"/>
  <c r="Y22" i="1" s="1"/>
  <c r="AB22" i="1"/>
  <c r="AA22" i="1"/>
  <c r="AA24" i="1"/>
  <c r="AB24" i="1"/>
  <c r="U24" i="1"/>
  <c r="Y24" i="1" s="1"/>
  <c r="U25" i="1"/>
  <c r="Y25" i="1" s="1"/>
  <c r="AB25" i="1"/>
  <c r="AC25" i="1" s="1"/>
  <c r="AA25" i="1"/>
  <c r="P25" i="1"/>
  <c r="N25" i="1" s="1"/>
  <c r="Q25" i="1" s="1"/>
  <c r="K25" i="1" s="1"/>
  <c r="L25" i="1" s="1"/>
  <c r="U26" i="1"/>
  <c r="Y26" i="1" s="1"/>
  <c r="AB26" i="1"/>
  <c r="AA26" i="1"/>
  <c r="U21" i="1"/>
  <c r="Y21" i="1" s="1"/>
  <c r="AB21" i="1"/>
  <c r="AA21" i="1"/>
  <c r="U19" i="1"/>
  <c r="Y19" i="1" s="1"/>
  <c r="AB19" i="1"/>
  <c r="AA19" i="1"/>
  <c r="P22" i="1"/>
  <c r="N22" i="1" s="1"/>
  <c r="Q22" i="1" s="1"/>
  <c r="K22" i="1" s="1"/>
  <c r="L22" i="1" s="1"/>
  <c r="AC26" i="1" l="1"/>
  <c r="AC18" i="1"/>
  <c r="AC24" i="1"/>
  <c r="AC21" i="1"/>
  <c r="AC19" i="1"/>
  <c r="AC22" i="1"/>
  <c r="AC20" i="1"/>
</calcChain>
</file>

<file path=xl/sharedStrings.xml><?xml version="1.0" encoding="utf-8"?>
<sst xmlns="http://schemas.openxmlformats.org/spreadsheetml/2006/main" count="1782" uniqueCount="386">
  <si>
    <t>File opened</t>
  </si>
  <si>
    <t>2019-08-24 11:56:42</t>
  </si>
  <si>
    <t>Console s/n</t>
  </si>
  <si>
    <t>68C-831447</t>
  </si>
  <si>
    <t>Console ver</t>
  </si>
  <si>
    <t>Bluestem v.1.3.17</t>
  </si>
  <si>
    <t>Scripts ver</t>
  </si>
  <si>
    <t>2018.12  1.3.16, Nov 2018</t>
  </si>
  <si>
    <t>Head s/n</t>
  </si>
  <si>
    <t>68H-581447</t>
  </si>
  <si>
    <t>Head ver</t>
  </si>
  <si>
    <t>1.3.1</t>
  </si>
  <si>
    <t>Head cal</t>
  </si>
  <si>
    <t>{"ssa_ref": "28807", "co2bspan2b": "0.311371", "flowazero": "0.31735", "h2obzero": "1.02732", "co2bspanconc1": "2500", "h2oaspanconc1": "12.27", "h2oaspan2": "0", "h2obspan2b": "0.0681597", "h2obspan2a": "0.0681987", "flowmeterzero": "1.02033", "h2obspanconc2": "0", "oxygen": "21", "h2oaspanconc2": "0", "h2oazero": "1.02473", "co2aspan2a": "0.311586", "h2obspan1": "0.999428", "h2obspanconc1": "12.27", "co2azero": "0.916881", "co2bspanconc2": "296.4", "co2bspan2a": "0.314381", "co2aspanconc1": "2500", "co2aspan2": "-0.0312706", "h2oaspan1": "1.00358", "co2bspan1": "0.999962", "co2aspanconc2": "296.4", "chamberpressurezero": "2.57547", "co2bzero": "0.956001", "co2aspan1": "1.00061", "tbzero": "0.113358", "co2bspan2": "-0.0303373", "co2aspan2b": "0.308739", "h2oaspan2b": "0.0667894", "tazero": "0.0265884", "flowbzero": "0.30202", "ssb_ref": "27856.8", "h2obspan2": "0", "h2oaspan2a": "0.0665509"}</t>
  </si>
  <si>
    <t>Chamber type</t>
  </si>
  <si>
    <t>6800-01A</t>
  </si>
  <si>
    <t>Chamber s/n</t>
  </si>
  <si>
    <t>MPF-651356</t>
  </si>
  <si>
    <t>Chamber rev</t>
  </si>
  <si>
    <t>0</t>
  </si>
  <si>
    <t>Chamber cal</t>
  </si>
  <si>
    <t>Fluorometer</t>
  </si>
  <si>
    <t>Flr. Version</t>
  </si>
  <si>
    <t>11:56:42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</si>
  <si>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</si>
  <si>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</si>
  <si>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</si>
  <si>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</si>
  <si>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</si>
  <si>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</si>
  <si>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</si>
  <si>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</si>
  <si>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</si>
  <si>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</si>
  <si>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</si>
  <si>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</si>
  <si>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</si>
  <si>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</si>
  <si>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</si>
  <si>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</si>
  <si>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</si>
  <si>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</si>
  <si>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</si>
  <si>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</si>
  <si>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</si>
  <si>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</si>
  <si>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</si>
  <si>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</si>
  <si>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</si>
  <si>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</si>
  <si>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</si>
  <si>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</si>
  <si>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</si>
  <si>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</si>
  <si>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</si>
  <si>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</si>
  <si>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</si>
  <si>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</si>
  <si>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</si>
  <si>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</si>
  <si>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</si>
  <si>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</si>
  <si>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</si>
  <si>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</si>
  <si>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</si>
  <si>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</si>
  <si>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</si>
  <si>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</si>
  <si>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2.85883 79.7139 379.794 622.512 867.183 1051.32 1234.19 1311.37</t>
  </si>
  <si>
    <t>Fs_true</t>
  </si>
  <si>
    <t>0.0336516 100.868 403.167 601.353 801.513 1000.96 1202.31 1401.29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</si>
  <si>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</si>
  <si>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</si>
  <si>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</si>
  <si>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</si>
  <si>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</si>
  <si>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</si>
  <si>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</si>
  <si>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</si>
  <si>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</si>
  <si>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</si>
  <si>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</si>
  <si>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</si>
  <si>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</si>
  <si>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</si>
  <si>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</si>
  <si>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</si>
  <si>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</si>
  <si>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</si>
  <si>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</si>
  <si>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</si>
  <si>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</si>
  <si>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</si>
  <si>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</si>
  <si>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</si>
  <si>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</si>
  <si>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</si>
  <si>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</si>
  <si>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</si>
  <si>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</si>
  <si>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</si>
  <si>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</si>
  <si>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</si>
  <si>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</si>
  <si>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</si>
  <si>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</si>
  <si>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</si>
  <si>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</si>
  <si>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</si>
  <si>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</si>
  <si>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</si>
  <si>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</si>
  <si>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</si>
  <si>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</si>
  <si>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</si>
  <si>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</si>
  <si>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</si>
  <si>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</si>
  <si>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</si>
  <si>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</si>
  <si>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</si>
  <si>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</si>
  <si>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</si>
  <si>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</si>
  <si>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</si>
  <si>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</si>
  <si>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</si>
  <si>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</si>
  <si>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</si>
  <si>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</si>
  <si>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</si>
  <si>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</si>
  <si>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</si>
  <si>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</si>
  <si>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</si>
  <si>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</si>
  <si>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</si>
  <si>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</si>
  <si>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</si>
  <si>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</si>
  <si>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</si>
  <si>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</si>
  <si>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</si>
  <si>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</si>
  <si>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</si>
  <si>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</si>
  <si>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</si>
  <si>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</si>
  <si>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</si>
  <si>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</si>
  <si>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</si>
  <si>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</si>
  <si>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</si>
  <si>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</si>
  <si>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</si>
  <si>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</si>
  <si>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</si>
  <si>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</si>
  <si>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</si>
  <si>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</si>
  <si>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</si>
  <si>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</si>
  <si>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</si>
  <si>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</si>
  <si>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</si>
  <si>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</si>
  <si>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</si>
  <si>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</si>
  <si>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</si>
  <si>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</si>
  <si>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</si>
  <si>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</si>
  <si>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</si>
  <si>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</si>
  <si>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</si>
  <si>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</si>
  <si>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</si>
  <si>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</si>
  <si>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</si>
  <si>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</si>
  <si>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</si>
  <si>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</si>
  <si>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</si>
  <si>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</si>
  <si>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</si>
  <si>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</si>
  <si>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</si>
  <si>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</si>
  <si>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</si>
  <si>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</si>
  <si>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</si>
  <si>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</si>
  <si>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</si>
  <si>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</si>
  <si>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</si>
  <si>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</si>
  <si>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</si>
  <si>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</si>
  <si>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</si>
  <si>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</si>
  <si>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</si>
  <si>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</si>
  <si>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</si>
  <si>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</si>
  <si>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</si>
  <si>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</si>
  <si>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</si>
  <si>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</si>
  <si>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</si>
  <si>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</si>
  <si>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</si>
  <si>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</si>
  <si>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</si>
  <si>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</si>
  <si>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</si>
  <si>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</si>
  <si>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</si>
  <si>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</si>
  <si>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</si>
  <si>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</si>
  <si>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</si>
  <si>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</si>
  <si>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</si>
  <si>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</si>
  <si>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</si>
  <si>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</si>
  <si>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</si>
  <si>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</si>
  <si>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</si>
  <si>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</si>
  <si>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</si>
  <si>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</si>
  <si>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</si>
  <si>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</si>
  <si>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</si>
  <si>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</si>
  <si>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</si>
  <si>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</si>
  <si>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</si>
  <si>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</si>
  <si>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</si>
  <si>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</si>
  <si>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</si>
  <si>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</si>
  <si>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</si>
  <si>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</si>
  <si>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</si>
  <si>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</si>
  <si>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</si>
  <si>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</si>
  <si>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</si>
  <si>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</si>
  <si>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</si>
  <si>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</si>
  <si>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</si>
  <si>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</si>
  <si>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</si>
  <si>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</si>
  <si>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</si>
  <si>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</si>
  <si>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</si>
  <si>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</si>
  <si>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</si>
  <si>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</si>
  <si>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</si>
  <si>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</si>
  <si>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</si>
  <si>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</si>
  <si>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</si>
  <si>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</si>
  <si>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</si>
  <si>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</si>
  <si>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</si>
  <si>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</si>
  <si>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</si>
  <si>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</si>
  <si>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</si>
  <si>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</si>
  <si>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</si>
  <si>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</si>
  <si>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</si>
  <si>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</si>
  <si>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</si>
  <si>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</si>
  <si>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</si>
  <si>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</si>
  <si>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</si>
  <si>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</si>
  <si>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</si>
  <si>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</si>
  <si>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</si>
  <si>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</si>
  <si>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</si>
  <si>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</si>
  <si>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</si>
  <si>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</si>
  <si>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</si>
  <si>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</si>
  <si>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</si>
  <si>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</si>
  <si>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</si>
  <si>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</si>
  <si>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</si>
  <si>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</si>
  <si>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</si>
  <si>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</si>
  <si>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</si>
  <si>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</si>
  <si>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</si>
  <si>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</si>
  <si>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</si>
  <si>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</si>
  <si>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</si>
  <si>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</si>
  <si>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</si>
  <si>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</si>
  <si>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</si>
  <si>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</si>
  <si>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</si>
  <si>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</si>
  <si>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</si>
  <si>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</si>
  <si>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</si>
  <si>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</si>
  <si>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</si>
  <si>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</si>
  <si>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</si>
  <si>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</si>
  <si>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</si>
  <si>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</si>
  <si>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</si>
  <si>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</si>
  <si>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</si>
  <si>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</si>
  <si>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</si>
  <si>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</si>
  <si>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</si>
  <si>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</si>
  <si>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</si>
  <si>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</si>
  <si>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</si>
  <si>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</si>
  <si>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20190825 12:02:27</t>
  </si>
  <si>
    <t>12:02:27</t>
  </si>
  <si>
    <t>-</t>
  </si>
  <si>
    <t>0: Broadleaf</t>
  </si>
  <si>
    <t>12:01:50</t>
  </si>
  <si>
    <t>2/2</t>
  </si>
  <si>
    <t>5</t>
  </si>
  <si>
    <t>11111111</t>
  </si>
  <si>
    <t>oooooooo</t>
  </si>
  <si>
    <t>off</t>
  </si>
  <si>
    <t>20190825 12:04:02</t>
  </si>
  <si>
    <t>12:04:02</t>
  </si>
  <si>
    <t>12:03:32</t>
  </si>
  <si>
    <t>20190825 12:06:02</t>
  </si>
  <si>
    <t>12:06:02</t>
  </si>
  <si>
    <t>12:05:11</t>
  </si>
  <si>
    <t>1/2</t>
  </si>
  <si>
    <t>20190825 12:08:03</t>
  </si>
  <si>
    <t>12:08:03</t>
  </si>
  <si>
    <t>12:07:27</t>
  </si>
  <si>
    <t>20190825 12:09:46</t>
  </si>
  <si>
    <t>12:09:46</t>
  </si>
  <si>
    <t>12:09:13</t>
  </si>
  <si>
    <t>20190825 12:11:47</t>
  </si>
  <si>
    <t>12:11:47</t>
  </si>
  <si>
    <t>12:12:15</t>
  </si>
  <si>
    <t>20190825 12:14:16</t>
  </si>
  <si>
    <t>12:14:16</t>
  </si>
  <si>
    <t>12:13:22</t>
  </si>
  <si>
    <t>20190825 12:16:16</t>
  </si>
  <si>
    <t>12:16:16</t>
  </si>
  <si>
    <t>12:15:35</t>
  </si>
  <si>
    <t>20190825 12:18:17</t>
  </si>
  <si>
    <t>12:18:17</t>
  </si>
  <si>
    <t>12:17:43</t>
  </si>
  <si>
    <t>20190825 12:20:17</t>
  </si>
  <si>
    <t>12:20:17</t>
  </si>
  <si>
    <t>12:20:45</t>
  </si>
  <si>
    <t>20190825 12:22:39</t>
  </si>
  <si>
    <t>12:22:39</t>
  </si>
  <si>
    <t>12:22:02</t>
  </si>
  <si>
    <t>20190825 12:24:40</t>
  </si>
  <si>
    <t>12:24:40</t>
  </si>
  <si>
    <t>12:23:40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</si>
</sst>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30.78093708047556</c:v>
                </c:pt>
                <c:pt idx="1">
                  <c:v>24.030869081594556</c:v>
                </c:pt>
                <c:pt idx="2">
                  <c:v>19.423852249549213</c:v>
                </c:pt>
                <c:pt idx="3">
                  <c:v>11.750816255260345</c:v>
                </c:pt>
                <c:pt idx="4">
                  <c:v>0.61254013713131306</c:v>
                </c:pt>
                <c:pt idx="5">
                  <c:v>34.998188571805862</c:v>
                </c:pt>
                <c:pt idx="6">
                  <c:v>37.284226752759302</c:v>
                </c:pt>
                <c:pt idx="7">
                  <c:v>39.173449028731596</c:v>
                </c:pt>
                <c:pt idx="8">
                  <c:v>39.678434371941449</c:v>
                </c:pt>
                <c:pt idx="9">
                  <c:v>39.876589017769803</c:v>
                </c:pt>
                <c:pt idx="10">
                  <c:v>39.925816671934172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89.889675547168267</c:v>
                </c:pt>
                <c:pt idx="1">
                  <c:v>64.334934176997578</c:v>
                </c:pt>
                <c:pt idx="2">
                  <c:v>46.166020691052523</c:v>
                </c:pt>
                <c:pt idx="3">
                  <c:v>24.120770356559159</c:v>
                </c:pt>
                <c:pt idx="4">
                  <c:v>1.2630425332578123</c:v>
                </c:pt>
                <c:pt idx="5">
                  <c:v>119.57133214424124</c:v>
                </c:pt>
                <c:pt idx="6">
                  <c:v>148.54531971774233</c:v>
                </c:pt>
                <c:pt idx="7">
                  <c:v>182.80614640374901</c:v>
                </c:pt>
                <c:pt idx="8">
                  <c:v>201.36396048906641</c:v>
                </c:pt>
                <c:pt idx="9">
                  <c:v>235.74819548503342</c:v>
                </c:pt>
                <c:pt idx="10">
                  <c:v>337.98696263386148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3-4B84-A237-55444597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85888"/>
        <c:axId val="426579656"/>
      </c:scatterChart>
      <c:valAx>
        <c:axId val="4265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79656"/>
        <c:crosses val="autoZero"/>
        <c:crossBetween val="midCat"/>
      </c:valAx>
      <c:valAx>
        <c:axId val="4265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8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11</xdr:row>
      <xdr:rowOff>4762</xdr:rowOff>
    </xdr:from>
    <xdr:to>
      <xdr:col>23</xdr:col>
      <xdr:colOff>295275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64D81-3341-4924-8E4D-F8B2F155B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topLeftCell="A8" workbookViewId="0">
      <selection activeCell="A22" sqref="A22:XFD22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29</v>
      </c>
    </row>
    <row r="4" spans="1:232" x14ac:dyDescent="0.25">
      <c r="A4" t="s">
        <v>30</v>
      </c>
      <c r="B4" t="s">
        <v>31</v>
      </c>
    </row>
    <row r="5" spans="1:232" x14ac:dyDescent="0.25">
      <c r="B5">
        <v>2</v>
      </c>
    </row>
    <row r="6" spans="1:232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232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232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75</v>
      </c>
      <c r="AH14" t="s">
        <v>75</v>
      </c>
      <c r="AI14" t="s">
        <v>75</v>
      </c>
      <c r="AJ14" t="s">
        <v>75</v>
      </c>
      <c r="AK14" t="s">
        <v>75</v>
      </c>
      <c r="AL14" t="s">
        <v>76</v>
      </c>
      <c r="AM14" t="s">
        <v>76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77</v>
      </c>
      <c r="BK14" t="s">
        <v>77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77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79</v>
      </c>
      <c r="CC14" t="s">
        <v>79</v>
      </c>
      <c r="CD14" t="s">
        <v>79</v>
      </c>
      <c r="CE14" t="s">
        <v>79</v>
      </c>
      <c r="CF14" t="s">
        <v>30</v>
      </c>
      <c r="CG14" t="s">
        <v>30</v>
      </c>
      <c r="CH14" t="s">
        <v>30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86</v>
      </c>
      <c r="FB14" t="s">
        <v>86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87</v>
      </c>
      <c r="FT14" t="s">
        <v>87</v>
      </c>
      <c r="FU14" t="s">
        <v>87</v>
      </c>
      <c r="FV14" t="s">
        <v>87</v>
      </c>
      <c r="FW14" t="s">
        <v>87</v>
      </c>
      <c r="FX14" t="s">
        <v>87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88</v>
      </c>
      <c r="GM14" t="s">
        <v>88</v>
      </c>
      <c r="GN14" t="s">
        <v>88</v>
      </c>
      <c r="GO14" t="s">
        <v>88</v>
      </c>
      <c r="GP14" t="s">
        <v>88</v>
      </c>
      <c r="GQ14" t="s">
        <v>88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89</v>
      </c>
      <c r="HF14" t="s">
        <v>89</v>
      </c>
      <c r="HG14" t="s">
        <v>89</v>
      </c>
      <c r="HH14" t="s">
        <v>89</v>
      </c>
      <c r="HI14" t="s">
        <v>89</v>
      </c>
      <c r="HJ14" t="s">
        <v>89</v>
      </c>
      <c r="HK14" t="s">
        <v>89</v>
      </c>
      <c r="HL14" t="s">
        <v>89</v>
      </c>
      <c r="HM14" t="s">
        <v>89</v>
      </c>
      <c r="HN14" t="s">
        <v>89</v>
      </c>
      <c r="HO14" t="s">
        <v>89</v>
      </c>
      <c r="HP14" t="s">
        <v>89</v>
      </c>
      <c r="HQ14" t="s">
        <v>89</v>
      </c>
      <c r="HR14" t="s">
        <v>89</v>
      </c>
      <c r="HS14" t="s">
        <v>89</v>
      </c>
      <c r="HT14" t="s">
        <v>89</v>
      </c>
      <c r="HU14" t="s">
        <v>89</v>
      </c>
      <c r="HV14" t="s">
        <v>89</v>
      </c>
      <c r="HW14" t="s">
        <v>89</v>
      </c>
      <c r="HX14" t="s">
        <v>89</v>
      </c>
    </row>
    <row r="15" spans="1:232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75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151</v>
      </c>
      <c r="BL15" t="s">
        <v>152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150</v>
      </c>
      <c r="BS15" t="s">
        <v>158</v>
      </c>
      <c r="BT15" t="s">
        <v>127</v>
      </c>
      <c r="BU15" t="s">
        <v>159</v>
      </c>
      <c r="BV15" t="s">
        <v>160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96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  <c r="ED15" t="s">
        <v>219</v>
      </c>
      <c r="EE15" t="s">
        <v>220</v>
      </c>
      <c r="EF15" t="s">
        <v>221</v>
      </c>
      <c r="EG15" t="s">
        <v>91</v>
      </c>
      <c r="EH15" t="s">
        <v>94</v>
      </c>
      <c r="EI15" t="s">
        <v>222</v>
      </c>
      <c r="EJ15" t="s">
        <v>223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  <c r="FP15" t="s">
        <v>255</v>
      </c>
      <c r="FQ15" t="s">
        <v>256</v>
      </c>
      <c r="FR15" t="s">
        <v>257</v>
      </c>
      <c r="FS15" t="s">
        <v>258</v>
      </c>
      <c r="FT15" t="s">
        <v>259</v>
      </c>
      <c r="FU15" t="s">
        <v>260</v>
      </c>
      <c r="FV15" t="s">
        <v>261</v>
      </c>
      <c r="FW15" t="s">
        <v>262</v>
      </c>
      <c r="FX15" t="s">
        <v>263</v>
      </c>
      <c r="FY15" t="s">
        <v>264</v>
      </c>
      <c r="FZ15" t="s">
        <v>265</v>
      </c>
      <c r="GA15" t="s">
        <v>266</v>
      </c>
      <c r="GB15" t="s">
        <v>267</v>
      </c>
      <c r="GC15" t="s">
        <v>268</v>
      </c>
      <c r="GD15" t="s">
        <v>269</v>
      </c>
      <c r="GE15" t="s">
        <v>270</v>
      </c>
      <c r="GF15" t="s">
        <v>271</v>
      </c>
      <c r="GG15" t="s">
        <v>272</v>
      </c>
      <c r="GH15" t="s">
        <v>273</v>
      </c>
      <c r="GI15" t="s">
        <v>274</v>
      </c>
      <c r="GJ15" t="s">
        <v>275</v>
      </c>
      <c r="GK15" t="s">
        <v>276</v>
      </c>
      <c r="GL15" t="s">
        <v>277</v>
      </c>
      <c r="GM15" t="s">
        <v>278</v>
      </c>
      <c r="GN15" t="s">
        <v>279</v>
      </c>
      <c r="GO15" t="s">
        <v>280</v>
      </c>
      <c r="GP15" t="s">
        <v>281</v>
      </c>
      <c r="GQ15" t="s">
        <v>282</v>
      </c>
      <c r="GR15" t="s">
        <v>283</v>
      </c>
      <c r="GS15" t="s">
        <v>284</v>
      </c>
      <c r="GT15" t="s">
        <v>285</v>
      </c>
      <c r="GU15" t="s">
        <v>286</v>
      </c>
      <c r="GV15" t="s">
        <v>287</v>
      </c>
      <c r="GW15" t="s">
        <v>288</v>
      </c>
      <c r="GX15" t="s">
        <v>289</v>
      </c>
      <c r="GY15" t="s">
        <v>290</v>
      </c>
      <c r="GZ15" t="s">
        <v>291</v>
      </c>
      <c r="HA15" t="s">
        <v>292</v>
      </c>
      <c r="HB15" t="s">
        <v>293</v>
      </c>
      <c r="HC15" t="s">
        <v>294</v>
      </c>
      <c r="HD15" t="s">
        <v>295</v>
      </c>
      <c r="HE15" t="s">
        <v>296</v>
      </c>
      <c r="HF15" t="s">
        <v>297</v>
      </c>
      <c r="HG15" t="s">
        <v>298</v>
      </c>
      <c r="HH15" t="s">
        <v>299</v>
      </c>
      <c r="HI15" t="s">
        <v>300</v>
      </c>
      <c r="HJ15" t="s">
        <v>301</v>
      </c>
      <c r="HK15" t="s">
        <v>302</v>
      </c>
      <c r="HL15" t="s">
        <v>303</v>
      </c>
      <c r="HM15" t="s">
        <v>304</v>
      </c>
      <c r="HN15" t="s">
        <v>305</v>
      </c>
      <c r="HO15" t="s">
        <v>306</v>
      </c>
      <c r="HP15" t="s">
        <v>307</v>
      </c>
      <c r="HQ15" t="s">
        <v>308</v>
      </c>
      <c r="HR15" t="s">
        <v>309</v>
      </c>
      <c r="HS15" t="s">
        <v>310</v>
      </c>
      <c r="HT15" t="s">
        <v>311</v>
      </c>
      <c r="HU15" t="s">
        <v>312</v>
      </c>
      <c r="HV15" t="s">
        <v>313</v>
      </c>
      <c r="HW15" t="s">
        <v>314</v>
      </c>
      <c r="HX15" t="s">
        <v>315</v>
      </c>
    </row>
    <row r="16" spans="1:232" x14ac:dyDescent="0.25">
      <c r="B16" t="s">
        <v>316</v>
      </c>
      <c r="C16" t="s">
        <v>316</v>
      </c>
      <c r="G16" t="s">
        <v>316</v>
      </c>
      <c r="H16" t="s">
        <v>317</v>
      </c>
      <c r="I16" t="s">
        <v>318</v>
      </c>
      <c r="J16" t="s">
        <v>319</v>
      </c>
      <c r="K16" t="s">
        <v>319</v>
      </c>
      <c r="L16" t="s">
        <v>178</v>
      </c>
      <c r="M16" t="s">
        <v>178</v>
      </c>
      <c r="N16" t="s">
        <v>317</v>
      </c>
      <c r="O16" t="s">
        <v>317</v>
      </c>
      <c r="P16" t="s">
        <v>317</v>
      </c>
      <c r="Q16" t="s">
        <v>317</v>
      </c>
      <c r="R16" t="s">
        <v>320</v>
      </c>
      <c r="S16" t="s">
        <v>321</v>
      </c>
      <c r="T16" t="s">
        <v>321</v>
      </c>
      <c r="U16" t="s">
        <v>322</v>
      </c>
      <c r="V16" t="s">
        <v>323</v>
      </c>
      <c r="W16" t="s">
        <v>322</v>
      </c>
      <c r="X16" t="s">
        <v>322</v>
      </c>
      <c r="Y16" t="s">
        <v>322</v>
      </c>
      <c r="Z16" t="s">
        <v>320</v>
      </c>
      <c r="AA16" t="s">
        <v>320</v>
      </c>
      <c r="AB16" t="s">
        <v>320</v>
      </c>
      <c r="AC16" t="s">
        <v>320</v>
      </c>
      <c r="AG16" t="s">
        <v>324</v>
      </c>
      <c r="AH16" t="s">
        <v>323</v>
      </c>
      <c r="AJ16" t="s">
        <v>323</v>
      </c>
      <c r="AK16" t="s">
        <v>324</v>
      </c>
      <c r="AQ16" t="s">
        <v>318</v>
      </c>
      <c r="AW16" t="s">
        <v>318</v>
      </c>
      <c r="AX16" t="s">
        <v>318</v>
      </c>
      <c r="AY16" t="s">
        <v>318</v>
      </c>
      <c r="BA16" t="s">
        <v>325</v>
      </c>
      <c r="BK16" t="s">
        <v>326</v>
      </c>
      <c r="BL16" t="s">
        <v>326</v>
      </c>
      <c r="BM16" t="s">
        <v>326</v>
      </c>
      <c r="BN16" t="s">
        <v>318</v>
      </c>
      <c r="BP16" t="s">
        <v>327</v>
      </c>
      <c r="BS16" t="s">
        <v>326</v>
      </c>
      <c r="BX16" t="s">
        <v>316</v>
      </c>
      <c r="BY16" t="s">
        <v>316</v>
      </c>
      <c r="BZ16" t="s">
        <v>316</v>
      </c>
      <c r="CA16" t="s">
        <v>316</v>
      </c>
      <c r="CB16" t="s">
        <v>318</v>
      </c>
      <c r="CC16" t="s">
        <v>318</v>
      </c>
      <c r="CE16" t="s">
        <v>328</v>
      </c>
      <c r="CF16" t="s">
        <v>329</v>
      </c>
      <c r="CI16" t="s">
        <v>316</v>
      </c>
      <c r="CJ16" t="s">
        <v>319</v>
      </c>
      <c r="CK16" t="s">
        <v>319</v>
      </c>
      <c r="CL16" t="s">
        <v>330</v>
      </c>
      <c r="CM16" t="s">
        <v>330</v>
      </c>
      <c r="CN16" t="s">
        <v>324</v>
      </c>
      <c r="CO16" t="s">
        <v>322</v>
      </c>
      <c r="CP16" t="s">
        <v>322</v>
      </c>
      <c r="CQ16" t="s">
        <v>321</v>
      </c>
      <c r="CR16" t="s">
        <v>321</v>
      </c>
      <c r="CS16" t="s">
        <v>321</v>
      </c>
      <c r="CT16" t="s">
        <v>321</v>
      </c>
      <c r="CU16" t="s">
        <v>321</v>
      </c>
      <c r="CV16" t="s">
        <v>331</v>
      </c>
      <c r="CW16" t="s">
        <v>318</v>
      </c>
      <c r="CX16" t="s">
        <v>318</v>
      </c>
      <c r="CY16" t="s">
        <v>319</v>
      </c>
      <c r="CZ16" t="s">
        <v>319</v>
      </c>
      <c r="DA16" t="s">
        <v>319</v>
      </c>
      <c r="DB16" t="s">
        <v>330</v>
      </c>
      <c r="DC16" t="s">
        <v>319</v>
      </c>
      <c r="DD16" t="s">
        <v>319</v>
      </c>
      <c r="DE16" t="s">
        <v>330</v>
      </c>
      <c r="DF16" t="s">
        <v>330</v>
      </c>
      <c r="DG16" t="s">
        <v>322</v>
      </c>
      <c r="DH16" t="s">
        <v>322</v>
      </c>
      <c r="DI16" t="s">
        <v>321</v>
      </c>
      <c r="DJ16" t="s">
        <v>321</v>
      </c>
      <c r="DK16" t="s">
        <v>318</v>
      </c>
      <c r="DP16" t="s">
        <v>318</v>
      </c>
      <c r="DS16" t="s">
        <v>321</v>
      </c>
      <c r="DT16" t="s">
        <v>321</v>
      </c>
      <c r="DU16" t="s">
        <v>321</v>
      </c>
      <c r="DV16" t="s">
        <v>321</v>
      </c>
      <c r="DW16" t="s">
        <v>321</v>
      </c>
      <c r="DX16" t="s">
        <v>318</v>
      </c>
      <c r="DY16" t="s">
        <v>318</v>
      </c>
      <c r="DZ16" t="s">
        <v>318</v>
      </c>
      <c r="EA16" t="s">
        <v>316</v>
      </c>
      <c r="EC16" t="s">
        <v>332</v>
      </c>
      <c r="ED16" t="s">
        <v>332</v>
      </c>
      <c r="EF16" t="s">
        <v>316</v>
      </c>
      <c r="EG16" t="s">
        <v>333</v>
      </c>
      <c r="EJ16" t="s">
        <v>334</v>
      </c>
      <c r="EK16" t="s">
        <v>335</v>
      </c>
      <c r="EL16" t="s">
        <v>334</v>
      </c>
      <c r="EM16" t="s">
        <v>335</v>
      </c>
      <c r="EN16" t="s">
        <v>323</v>
      </c>
      <c r="EO16" t="s">
        <v>323</v>
      </c>
      <c r="EP16" t="s">
        <v>318</v>
      </c>
      <c r="EQ16" t="s">
        <v>336</v>
      </c>
      <c r="ER16" t="s">
        <v>318</v>
      </c>
      <c r="ET16" t="s">
        <v>317</v>
      </c>
      <c r="EU16" t="s">
        <v>337</v>
      </c>
      <c r="EV16" t="s">
        <v>317</v>
      </c>
      <c r="FA16" t="s">
        <v>338</v>
      </c>
      <c r="FB16" t="s">
        <v>338</v>
      </c>
      <c r="FO16" t="s">
        <v>338</v>
      </c>
      <c r="FP16" t="s">
        <v>338</v>
      </c>
      <c r="FQ16" t="s">
        <v>339</v>
      </c>
      <c r="FR16" t="s">
        <v>339</v>
      </c>
      <c r="FS16" t="s">
        <v>321</v>
      </c>
      <c r="FT16" t="s">
        <v>321</v>
      </c>
      <c r="FU16" t="s">
        <v>323</v>
      </c>
      <c r="FV16" t="s">
        <v>321</v>
      </c>
      <c r="FW16" t="s">
        <v>330</v>
      </c>
      <c r="FX16" t="s">
        <v>323</v>
      </c>
      <c r="FY16" t="s">
        <v>323</v>
      </c>
      <c r="GA16" t="s">
        <v>338</v>
      </c>
      <c r="GB16" t="s">
        <v>338</v>
      </c>
      <c r="GC16" t="s">
        <v>338</v>
      </c>
      <c r="GD16" t="s">
        <v>338</v>
      </c>
      <c r="GE16" t="s">
        <v>338</v>
      </c>
      <c r="GF16" t="s">
        <v>338</v>
      </c>
      <c r="GG16" t="s">
        <v>338</v>
      </c>
      <c r="GH16" t="s">
        <v>340</v>
      </c>
      <c r="GI16" t="s">
        <v>341</v>
      </c>
      <c r="GJ16" t="s">
        <v>340</v>
      </c>
      <c r="GK16" t="s">
        <v>340</v>
      </c>
      <c r="GL16" t="s">
        <v>338</v>
      </c>
      <c r="GM16" t="s">
        <v>338</v>
      </c>
      <c r="GN16" t="s">
        <v>338</v>
      </c>
      <c r="GO16" t="s">
        <v>338</v>
      </c>
      <c r="GP16" t="s">
        <v>338</v>
      </c>
      <c r="GQ16" t="s">
        <v>338</v>
      </c>
      <c r="GR16" t="s">
        <v>338</v>
      </c>
      <c r="GS16" t="s">
        <v>338</v>
      </c>
      <c r="GT16" t="s">
        <v>338</v>
      </c>
      <c r="GU16" t="s">
        <v>338</v>
      </c>
      <c r="GV16" t="s">
        <v>338</v>
      </c>
      <c r="GW16" t="s">
        <v>338</v>
      </c>
      <c r="HD16" t="s">
        <v>338</v>
      </c>
      <c r="HE16" t="s">
        <v>323</v>
      </c>
      <c r="HF16" t="s">
        <v>323</v>
      </c>
      <c r="HG16" t="s">
        <v>334</v>
      </c>
      <c r="HH16" t="s">
        <v>335</v>
      </c>
      <c r="HJ16" t="s">
        <v>324</v>
      </c>
      <c r="HK16" t="s">
        <v>324</v>
      </c>
      <c r="HL16" t="s">
        <v>321</v>
      </c>
      <c r="HM16" t="s">
        <v>321</v>
      </c>
      <c r="HN16" t="s">
        <v>321</v>
      </c>
      <c r="HO16" t="s">
        <v>321</v>
      </c>
      <c r="HP16" t="s">
        <v>321</v>
      </c>
      <c r="HQ16" t="s">
        <v>323</v>
      </c>
      <c r="HR16" t="s">
        <v>323</v>
      </c>
      <c r="HS16" t="s">
        <v>323</v>
      </c>
      <c r="HT16" t="s">
        <v>321</v>
      </c>
      <c r="HU16" t="s">
        <v>319</v>
      </c>
      <c r="HV16" t="s">
        <v>330</v>
      </c>
      <c r="HW16" t="s">
        <v>323</v>
      </c>
      <c r="HX16" t="s">
        <v>323</v>
      </c>
    </row>
    <row r="17" spans="1:232" x14ac:dyDescent="0.25">
      <c r="A17">
        <v>1</v>
      </c>
      <c r="B17">
        <v>1566752547.5999999</v>
      </c>
      <c r="C17">
        <v>0</v>
      </c>
      <c r="D17" t="s">
        <v>342</v>
      </c>
      <c r="E17" t="s">
        <v>343</v>
      </c>
      <c r="G17">
        <v>1566752547.5999999</v>
      </c>
      <c r="H17">
        <f t="shared" ref="H17:H27" si="0">CN17*AI17*(CL17-CM17)/(100*CF17*(1000-AI17*CL17))</f>
        <v>3.1160292558596301E-3</v>
      </c>
      <c r="I17">
        <f t="shared" ref="I17:I27" si="1">CN17*AI17*(CK17-CJ17*(1000-AI17*CM17)/(1000-AI17*CL17))/(100*CF17)</f>
        <v>30.78093708047556</v>
      </c>
      <c r="J17">
        <f t="shared" ref="J17:J27" si="2">CJ17 - IF(AI17&gt;1, I17*CF17*100/(AK17*CV17), 0)</f>
        <v>361.803</v>
      </c>
      <c r="K17">
        <f t="shared" ref="K17:K27" si="3">((Q17-H17/2)*J17-I17)/(Q17+H17/2)</f>
        <v>89.889675547168267</v>
      </c>
      <c r="L17">
        <f t="shared" ref="L17:L27" si="4">K17*(CO17+CP17)/1000</f>
        <v>8.9870733994736973</v>
      </c>
      <c r="M17">
        <f t="shared" ref="M17:M27" si="5">(CJ17 - IF(AI17&gt;1, I17*CF17*100/(AK17*CV17), 0))*(CO17+CP17)/1000</f>
        <v>36.172676087184001</v>
      </c>
      <c r="N17">
        <f t="shared" ref="N17:N27" si="6">2/((1/P17-1/O17)+SIGN(P17)*SQRT((1/P17-1/O17)*(1/P17-1/O17) + 4*CG17/((CG17+1)*(CG17+1))*(2*1/P17*1/O17-1/O17*1/O17)))</f>
        <v>0.19276421797528892</v>
      </c>
      <c r="O17">
        <f t="shared" ref="O17:O27" si="7">AF17+AE17*CF17+AD17*CF17*CF17</f>
        <v>2.2575893834751555</v>
      </c>
      <c r="P17">
        <f t="shared" ref="P17:P27" si="8">H17*(1000-(1000*0.61365*EXP(17.502*T17/(240.97+T17))/(CO17+CP17)+CL17)/2)/(1000*0.61365*EXP(17.502*T17/(240.97+T17))/(CO17+CP17)-CL17)</f>
        <v>0.18406482380577208</v>
      </c>
      <c r="Q17">
        <f t="shared" ref="Q17:Q27" si="9">1/((CG17+1)/(N17/1.6)+1/(O17/1.37)) + CG17/((CG17+1)/(N17/1.6) + CG17/(O17/1.37))</f>
        <v>0.1157894006837035</v>
      </c>
      <c r="R17">
        <f t="shared" ref="R17:R27" si="10">(CC17*CE17)</f>
        <v>321.48270955442626</v>
      </c>
      <c r="S17">
        <f t="shared" ref="S17:S27" si="11">(CQ17+(R17+2*0.95*0.0000000567*(((CQ17+$B$7)+273)^4-(CQ17+273)^4)-44100*H17)/(1.84*29.3*O17+8*0.95*0.0000000567*(CQ17+273)^3))</f>
        <v>27.890652331338998</v>
      </c>
      <c r="T17">
        <f t="shared" ref="T17:T27" si="12">($C$7*CR17+$D$7*CS17+$E$7*S17)</f>
        <v>26.979900000000001</v>
      </c>
      <c r="U17">
        <f t="shared" ref="U17:U27" si="13">0.61365*EXP(17.502*T17/(240.97+T17))</f>
        <v>3.5749365897784702</v>
      </c>
      <c r="V17">
        <f t="shared" ref="V17:V27" si="14">(W17/X17*100)</f>
        <v>55.472344658345207</v>
      </c>
      <c r="W17">
        <f t="shared" ref="W17:W27" si="15">CL17*(CO17+CP17)/1000</f>
        <v>1.9289834389392</v>
      </c>
      <c r="X17">
        <f t="shared" ref="X17:X27" si="16">0.61365*EXP(17.502*CQ17/(240.97+CQ17))</f>
        <v>3.4773785943605424</v>
      </c>
      <c r="Y17">
        <f t="shared" ref="Y17:Y27" si="17">(U17-CL17*(CO17+CP17)/1000)</f>
        <v>1.6459531508392702</v>
      </c>
      <c r="Z17">
        <f t="shared" ref="Z17:Z27" si="18">(-H17*44100)</f>
        <v>-137.41689018340969</v>
      </c>
      <c r="AA17">
        <f t="shared" ref="AA17:AA27" si="19">2*29.3*O17*0.92*(CQ17-T17)</f>
        <v>-57.228586887467536</v>
      </c>
      <c r="AB17">
        <f t="shared" ref="AB17:AB27" si="20">2*0.95*0.0000000567*(((CQ17+$B$7)+273)^4-(T17+273)^4)</f>
        <v>-5.4567557669568583</v>
      </c>
      <c r="AC17">
        <f t="shared" ref="AC17:AC27" si="21">R17+AB17+Z17+AA17</f>
        <v>121.38047671659217</v>
      </c>
      <c r="AD17">
        <v>-4.13883769976841E-2</v>
      </c>
      <c r="AE17">
        <v>4.6462079000865499E-2</v>
      </c>
      <c r="AF17">
        <v>3.4687984813865902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52864.628924810771</v>
      </c>
      <c r="AL17" t="s">
        <v>344</v>
      </c>
      <c r="AM17">
        <v>0</v>
      </c>
      <c r="AN17">
        <v>0</v>
      </c>
      <c r="AO17">
        <f t="shared" ref="AO17:AO27" si="25">AN17-AM17</f>
        <v>0</v>
      </c>
      <c r="AP17" t="e">
        <f t="shared" ref="AP17:AP27" si="26">AO17/AN17</f>
        <v>#DIV/0!</v>
      </c>
      <c r="AQ17">
        <v>0</v>
      </c>
      <c r="AR17" t="s">
        <v>344</v>
      </c>
      <c r="AS17">
        <v>0</v>
      </c>
      <c r="AT17">
        <v>0</v>
      </c>
      <c r="AU17" t="e">
        <f t="shared" ref="AU17:AU27" si="27">1-AS17/AT17</f>
        <v>#DIV/0!</v>
      </c>
      <c r="AV17">
        <v>0.5</v>
      </c>
      <c r="AW17">
        <f t="shared" ref="AW17:AW27" si="28">CC17</f>
        <v>1681.3934999999999</v>
      </c>
      <c r="AX17">
        <f t="shared" ref="AX17:AX27" si="29">I17</f>
        <v>30.78093708047556</v>
      </c>
      <c r="AY17" t="e">
        <f t="shared" ref="AY17:AY27" si="30">AU17*AV17*AW17</f>
        <v>#DIV/0!</v>
      </c>
      <c r="AZ17" t="e">
        <f t="shared" ref="AZ17:AZ27" si="31">BE17/AT17</f>
        <v>#DIV/0!</v>
      </c>
      <c r="BA17">
        <f t="shared" ref="BA17:BA27" si="32">(AX17-AQ17)/AW17</f>
        <v>1.8306801519379943E-2</v>
      </c>
      <c r="BB17" t="e">
        <f t="shared" ref="BB17:BB27" si="33">(AN17-AT17)/AT17</f>
        <v>#DIV/0!</v>
      </c>
      <c r="BC17" t="s">
        <v>344</v>
      </c>
      <c r="BD17">
        <v>0</v>
      </c>
      <c r="BE17">
        <f t="shared" ref="BE17:BE27" si="34">AT17-BD17</f>
        <v>0</v>
      </c>
      <c r="BF17" t="e">
        <f t="shared" ref="BF17:BF27" si="35">(AT17-AS17)/(AT17-BD17)</f>
        <v>#DIV/0!</v>
      </c>
      <c r="BG17" t="e">
        <f t="shared" ref="BG17:BG27" si="36">(AN17-AT17)/(AN17-BD17)</f>
        <v>#DIV/0!</v>
      </c>
      <c r="BH17" t="e">
        <f t="shared" ref="BH17:BH27" si="37">(AT17-AS17)/(AT17-AM17)</f>
        <v>#DIV/0!</v>
      </c>
      <c r="BI17" t="e">
        <f t="shared" ref="BI17:BI27" si="38">(AN17-AT17)/(AN17-AM17)</f>
        <v>#DIV/0!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f t="shared" ref="CB17:CB27" si="39">$B$11*CW17+$C$11*CX17+$F$11*DK17</f>
        <v>2000.23</v>
      </c>
      <c r="CC17">
        <f t="shared" ref="CC17:CC27" si="40">CB17*CD17</f>
        <v>1681.3934999999999</v>
      </c>
      <c r="CD17">
        <f t="shared" ref="CD17:CD27" si="41">($B$11*$D$9+$C$11*$D$9+$F$11*((DX17+DP17)/MAX(DX17+DP17+DY17, 0.1)*$I$9+DY17/MAX(DX17+DP17+DY17, 0.1)*$J$9))/($B$11+$C$11+$F$11)</f>
        <v>0.84060008099068606</v>
      </c>
      <c r="CE17">
        <f t="shared" ref="CE17:CE27" si="42">($B$11*$K$9+$C$11*$K$9+$F$11*((DX17+DP17)/MAX(DX17+DP17+DY17, 0.1)*$P$9+DY17/MAX(DX17+DP17+DY17, 0.1)*$Q$9))/($B$11+$C$11+$F$11)</f>
        <v>0.19120016198137216</v>
      </c>
      <c r="CF17">
        <v>6</v>
      </c>
      <c r="CG17">
        <v>0.5</v>
      </c>
      <c r="CH17" t="s">
        <v>345</v>
      </c>
      <c r="CI17">
        <v>1566752547.5999999</v>
      </c>
      <c r="CJ17">
        <v>361.803</v>
      </c>
      <c r="CK17">
        <v>400.09100000000001</v>
      </c>
      <c r="CL17">
        <v>19.293900000000001</v>
      </c>
      <c r="CM17">
        <v>15.627000000000001</v>
      </c>
      <c r="CN17">
        <v>500.02600000000001</v>
      </c>
      <c r="CO17">
        <v>99.878799999999998</v>
      </c>
      <c r="CP17">
        <v>0.10012799999999999</v>
      </c>
      <c r="CQ17">
        <v>26.509699999999999</v>
      </c>
      <c r="CR17">
        <v>26.979900000000001</v>
      </c>
      <c r="CS17">
        <v>999.9</v>
      </c>
      <c r="CT17">
        <v>0</v>
      </c>
      <c r="CU17">
        <v>0</v>
      </c>
      <c r="CV17">
        <v>9993.1200000000008</v>
      </c>
      <c r="CW17">
        <v>0</v>
      </c>
      <c r="CX17">
        <v>945.31200000000001</v>
      </c>
      <c r="CY17">
        <v>-38.287700000000001</v>
      </c>
      <c r="CZ17">
        <v>368.92099999999999</v>
      </c>
      <c r="DA17">
        <v>406.44200000000001</v>
      </c>
      <c r="DB17">
        <v>3.6669399999999999</v>
      </c>
      <c r="DC17">
        <v>360.65699999999998</v>
      </c>
      <c r="DD17">
        <v>400.09100000000001</v>
      </c>
      <c r="DE17">
        <v>19.099900000000002</v>
      </c>
      <c r="DF17">
        <v>15.627000000000001</v>
      </c>
      <c r="DG17">
        <v>1.9270499999999999</v>
      </c>
      <c r="DH17">
        <v>1.5608</v>
      </c>
      <c r="DI17">
        <v>16.857399999999998</v>
      </c>
      <c r="DJ17">
        <v>13.577199999999999</v>
      </c>
      <c r="DK17">
        <v>2000.23</v>
      </c>
      <c r="DL17">
        <v>0.97999800000000004</v>
      </c>
      <c r="DM17">
        <v>2.0002200000000001E-2</v>
      </c>
      <c r="DN17">
        <v>0</v>
      </c>
      <c r="DO17">
        <v>2.1495000000000002</v>
      </c>
      <c r="DP17">
        <v>0</v>
      </c>
      <c r="DQ17">
        <v>18503.3</v>
      </c>
      <c r="DR17">
        <v>16154.5</v>
      </c>
      <c r="DS17">
        <v>44.561999999999998</v>
      </c>
      <c r="DT17">
        <v>46.186999999999998</v>
      </c>
      <c r="DU17">
        <v>45.436999999999998</v>
      </c>
      <c r="DV17">
        <v>44</v>
      </c>
      <c r="DW17">
        <v>43.686999999999998</v>
      </c>
      <c r="DX17">
        <v>1960.22</v>
      </c>
      <c r="DY17">
        <v>40.01</v>
      </c>
      <c r="DZ17">
        <v>0</v>
      </c>
      <c r="EA17">
        <v>1566752543.2</v>
      </c>
      <c r="EB17">
        <v>2.0684823529411802</v>
      </c>
      <c r="EC17">
        <v>1.6023284346834401</v>
      </c>
      <c r="ED17">
        <v>-479.901957799071</v>
      </c>
      <c r="EE17">
        <v>18488.682352941199</v>
      </c>
      <c r="EF17">
        <v>10</v>
      </c>
      <c r="EG17">
        <v>1566752510.5999999</v>
      </c>
      <c r="EH17" t="s">
        <v>346</v>
      </c>
      <c r="EI17">
        <v>53</v>
      </c>
      <c r="EJ17">
        <v>1.1459999999999999</v>
      </c>
      <c r="EK17">
        <v>0.19400000000000001</v>
      </c>
      <c r="EL17">
        <v>400</v>
      </c>
      <c r="EM17">
        <v>16</v>
      </c>
      <c r="EN17">
        <v>0.04</v>
      </c>
      <c r="EO17">
        <v>0.03</v>
      </c>
      <c r="EP17">
        <v>30.722761985881199</v>
      </c>
      <c r="EQ17">
        <v>-0.22158300327055</v>
      </c>
      <c r="ER17">
        <v>5.5085180993928597E-2</v>
      </c>
      <c r="ES17">
        <v>1</v>
      </c>
      <c r="ET17">
        <v>0.193749424259441</v>
      </c>
      <c r="EU17">
        <v>6.4813136902744297E-4</v>
      </c>
      <c r="EV17">
        <v>1.09188130943697E-3</v>
      </c>
      <c r="EW17">
        <v>1</v>
      </c>
      <c r="EX17">
        <v>2</v>
      </c>
      <c r="EY17">
        <v>2</v>
      </c>
      <c r="EZ17" t="s">
        <v>347</v>
      </c>
      <c r="FA17">
        <v>2.9493999999999998</v>
      </c>
      <c r="FB17">
        <v>2.7239800000000001</v>
      </c>
      <c r="FC17">
        <v>9.0351299999999996E-2</v>
      </c>
      <c r="FD17">
        <v>9.9446000000000007E-2</v>
      </c>
      <c r="FE17">
        <v>9.5052899999999996E-2</v>
      </c>
      <c r="FF17">
        <v>8.3882799999999993E-2</v>
      </c>
      <c r="FG17">
        <v>24247.8</v>
      </c>
      <c r="FH17">
        <v>21907.7</v>
      </c>
      <c r="FI17">
        <v>24566.799999999999</v>
      </c>
      <c r="FJ17">
        <v>23358.9</v>
      </c>
      <c r="FK17">
        <v>30229.3</v>
      </c>
      <c r="FL17">
        <v>29786.5</v>
      </c>
      <c r="FM17">
        <v>34271.300000000003</v>
      </c>
      <c r="FN17">
        <v>33431.800000000003</v>
      </c>
      <c r="FO17">
        <v>1.98675</v>
      </c>
      <c r="FP17">
        <v>2.0047000000000001</v>
      </c>
      <c r="FQ17">
        <v>4.3701400000000001E-2</v>
      </c>
      <c r="FR17">
        <v>0</v>
      </c>
      <c r="FS17">
        <v>26.264800000000001</v>
      </c>
      <c r="FT17">
        <v>999.9</v>
      </c>
      <c r="FU17">
        <v>51.673000000000002</v>
      </c>
      <c r="FV17">
        <v>30.998000000000001</v>
      </c>
      <c r="FW17">
        <v>23.336500000000001</v>
      </c>
      <c r="FX17">
        <v>60.372199999999999</v>
      </c>
      <c r="FY17">
        <v>40.188299999999998</v>
      </c>
      <c r="FZ17">
        <v>1</v>
      </c>
      <c r="GA17">
        <v>0.14308699999999999</v>
      </c>
      <c r="GB17">
        <v>0.76383199999999996</v>
      </c>
      <c r="GC17">
        <v>20.399100000000001</v>
      </c>
      <c r="GD17">
        <v>5.2454400000000003</v>
      </c>
      <c r="GE17">
        <v>12.0219</v>
      </c>
      <c r="GF17">
        <v>4.9576500000000001</v>
      </c>
      <c r="GG17">
        <v>3.3050000000000002</v>
      </c>
      <c r="GH17">
        <v>9999</v>
      </c>
      <c r="GI17">
        <v>461.1</v>
      </c>
      <c r="GJ17">
        <v>9999</v>
      </c>
      <c r="GK17">
        <v>9999</v>
      </c>
      <c r="GL17">
        <v>1.86863</v>
      </c>
      <c r="GM17">
        <v>1.8731899999999999</v>
      </c>
      <c r="GN17">
        <v>1.8760699999999999</v>
      </c>
      <c r="GO17">
        <v>1.87836</v>
      </c>
      <c r="GP17">
        <v>1.8707400000000001</v>
      </c>
      <c r="GQ17">
        <v>1.87256</v>
      </c>
      <c r="GR17">
        <v>1.86938</v>
      </c>
      <c r="GS17">
        <v>1.8736299999999999</v>
      </c>
      <c r="GT17" t="s">
        <v>348</v>
      </c>
      <c r="GU17" t="s">
        <v>19</v>
      </c>
      <c r="GV17" t="s">
        <v>19</v>
      </c>
      <c r="GW17" t="s">
        <v>19</v>
      </c>
      <c r="GX17" t="s">
        <v>349</v>
      </c>
      <c r="GY17" t="s">
        <v>350</v>
      </c>
      <c r="GZ17" t="s">
        <v>351</v>
      </c>
      <c r="HA17" t="s">
        <v>351</v>
      </c>
      <c r="HB17" t="s">
        <v>351</v>
      </c>
      <c r="HC17" t="s">
        <v>351</v>
      </c>
      <c r="HD17">
        <v>0</v>
      </c>
      <c r="HE17">
        <v>100</v>
      </c>
      <c r="HF17">
        <v>100</v>
      </c>
      <c r="HG17">
        <v>1.1459999999999999</v>
      </c>
      <c r="HH17">
        <v>0.19400000000000001</v>
      </c>
      <c r="HI17">
        <v>2</v>
      </c>
      <c r="HJ17">
        <v>507.37799999999999</v>
      </c>
      <c r="HK17">
        <v>511.78300000000002</v>
      </c>
      <c r="HL17">
        <v>22.808800000000002</v>
      </c>
      <c r="HM17">
        <v>29.2639</v>
      </c>
      <c r="HN17">
        <v>29.998699999999999</v>
      </c>
      <c r="HO17">
        <v>29.3307</v>
      </c>
      <c r="HP17">
        <v>29.354199999999999</v>
      </c>
      <c r="HQ17">
        <v>20.747900000000001</v>
      </c>
      <c r="HR17">
        <v>35.695599999999999</v>
      </c>
      <c r="HS17">
        <v>0</v>
      </c>
      <c r="HT17">
        <v>23.161000000000001</v>
      </c>
      <c r="HU17">
        <v>400</v>
      </c>
      <c r="HV17">
        <v>15.533300000000001</v>
      </c>
      <c r="HW17">
        <v>102.125</v>
      </c>
      <c r="HX17">
        <v>101.93300000000001</v>
      </c>
    </row>
    <row r="18" spans="1:232" x14ac:dyDescent="0.25">
      <c r="A18">
        <v>2</v>
      </c>
      <c r="B18">
        <v>1566752642.0999999</v>
      </c>
      <c r="C18">
        <v>94.5</v>
      </c>
      <c r="D18" t="s">
        <v>352</v>
      </c>
      <c r="E18" t="s">
        <v>353</v>
      </c>
      <c r="G18">
        <v>1566752642.0999999</v>
      </c>
      <c r="H18">
        <f t="shared" si="0"/>
        <v>3.2244262357431909E-3</v>
      </c>
      <c r="I18">
        <f t="shared" si="1"/>
        <v>24.030869081594556</v>
      </c>
      <c r="J18">
        <f t="shared" si="2"/>
        <v>270.10500000000002</v>
      </c>
      <c r="K18">
        <f t="shared" si="3"/>
        <v>64.334934176997578</v>
      </c>
      <c r="L18">
        <f t="shared" si="4"/>
        <v>6.4321311512025341</v>
      </c>
      <c r="M18">
        <f t="shared" si="5"/>
        <v>27.004780634667004</v>
      </c>
      <c r="N18">
        <f t="shared" si="6"/>
        <v>0.19902755433231326</v>
      </c>
      <c r="O18">
        <f t="shared" si="7"/>
        <v>2.2595962306856165</v>
      </c>
      <c r="P18">
        <f t="shared" si="8"/>
        <v>0.18977605554775015</v>
      </c>
      <c r="Q18">
        <f t="shared" si="9"/>
        <v>0.11940540249303944</v>
      </c>
      <c r="R18">
        <f t="shared" si="10"/>
        <v>321.46937989200808</v>
      </c>
      <c r="S18">
        <f t="shared" si="11"/>
        <v>27.86018953532767</v>
      </c>
      <c r="T18">
        <f t="shared" si="12"/>
        <v>27.003799999999998</v>
      </c>
      <c r="U18">
        <f t="shared" si="13"/>
        <v>3.5799585796451097</v>
      </c>
      <c r="V18">
        <f t="shared" si="14"/>
        <v>55.423694974164263</v>
      </c>
      <c r="W18">
        <f t="shared" si="15"/>
        <v>1.9280416584263003</v>
      </c>
      <c r="X18">
        <f t="shared" si="16"/>
        <v>3.4787317217393325</v>
      </c>
      <c r="Y18">
        <f t="shared" si="17"/>
        <v>1.6519169212188094</v>
      </c>
      <c r="Z18">
        <f t="shared" si="18"/>
        <v>-142.19719699627473</v>
      </c>
      <c r="AA18">
        <f t="shared" si="19"/>
        <v>-59.386934094502102</v>
      </c>
      <c r="AB18">
        <f t="shared" si="20"/>
        <v>-5.6583891973644551</v>
      </c>
      <c r="AC18">
        <f t="shared" si="21"/>
        <v>114.22685960386681</v>
      </c>
      <c r="AD18">
        <v>-4.14425917588453E-2</v>
      </c>
      <c r="AE18">
        <v>4.6522939819742898E-2</v>
      </c>
      <c r="AF18">
        <v>3.4723918950855901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52929.880724125571</v>
      </c>
      <c r="AL18" t="s">
        <v>344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0</v>
      </c>
      <c r="AR18" t="s">
        <v>344</v>
      </c>
      <c r="AS18">
        <v>0</v>
      </c>
      <c r="AT18">
        <v>0</v>
      </c>
      <c r="AU18" t="e">
        <f t="shared" si="27"/>
        <v>#DIV/0!</v>
      </c>
      <c r="AV18">
        <v>0.5</v>
      </c>
      <c r="AW18">
        <f t="shared" si="28"/>
        <v>1681.326</v>
      </c>
      <c r="AX18">
        <f t="shared" si="29"/>
        <v>24.030869081594556</v>
      </c>
      <c r="AY18" t="e">
        <f t="shared" si="30"/>
        <v>#DIV/0!</v>
      </c>
      <c r="AZ18" t="e">
        <f t="shared" si="31"/>
        <v>#DIV/0!</v>
      </c>
      <c r="BA18">
        <f t="shared" si="32"/>
        <v>1.4292807630164855E-2</v>
      </c>
      <c r="BB18" t="e">
        <f t="shared" si="33"/>
        <v>#DIV/0!</v>
      </c>
      <c r="BC18" t="s">
        <v>344</v>
      </c>
      <c r="BD18">
        <v>0</v>
      </c>
      <c r="BE18">
        <f t="shared" si="34"/>
        <v>0</v>
      </c>
      <c r="BF18" t="e">
        <f t="shared" si="35"/>
        <v>#DIV/0!</v>
      </c>
      <c r="BG18" t="e">
        <f t="shared" si="36"/>
        <v>#DIV/0!</v>
      </c>
      <c r="BH18" t="e">
        <f t="shared" si="37"/>
        <v>#DIV/0!</v>
      </c>
      <c r="BI18" t="e">
        <f t="shared" si="38"/>
        <v>#DIV/0!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f t="shared" si="39"/>
        <v>2000.15</v>
      </c>
      <c r="CC18">
        <f t="shared" si="40"/>
        <v>1681.326</v>
      </c>
      <c r="CD18">
        <f t="shared" si="41"/>
        <v>0.8405999550033747</v>
      </c>
      <c r="CE18">
        <f t="shared" si="42"/>
        <v>0.19119991000674949</v>
      </c>
      <c r="CF18">
        <v>6</v>
      </c>
      <c r="CG18">
        <v>0.5</v>
      </c>
      <c r="CH18" t="s">
        <v>345</v>
      </c>
      <c r="CI18">
        <v>1566752642.0999999</v>
      </c>
      <c r="CJ18">
        <v>270.10500000000002</v>
      </c>
      <c r="CK18">
        <v>299.988</v>
      </c>
      <c r="CL18">
        <v>19.284500000000001</v>
      </c>
      <c r="CM18">
        <v>15.489699999999999</v>
      </c>
      <c r="CN18">
        <v>499.98599999999999</v>
      </c>
      <c r="CO18">
        <v>99.878900000000002</v>
      </c>
      <c r="CP18">
        <v>9.9925399999999998E-2</v>
      </c>
      <c r="CQ18">
        <v>26.516300000000001</v>
      </c>
      <c r="CR18">
        <v>27.003799999999998</v>
      </c>
      <c r="CS18">
        <v>999.9</v>
      </c>
      <c r="CT18">
        <v>0</v>
      </c>
      <c r="CU18">
        <v>0</v>
      </c>
      <c r="CV18">
        <v>10006.200000000001</v>
      </c>
      <c r="CW18">
        <v>0</v>
      </c>
      <c r="CX18">
        <v>1352.78</v>
      </c>
      <c r="CY18">
        <v>-29.883700000000001</v>
      </c>
      <c r="CZ18">
        <v>275.416</v>
      </c>
      <c r="DA18">
        <v>304.70800000000003</v>
      </c>
      <c r="DB18">
        <v>3.7947799999999998</v>
      </c>
      <c r="DC18">
        <v>269.34399999999999</v>
      </c>
      <c r="DD18">
        <v>299.988</v>
      </c>
      <c r="DE18">
        <v>19.090499999999999</v>
      </c>
      <c r="DF18">
        <v>15.489699999999999</v>
      </c>
      <c r="DG18">
        <v>1.92611</v>
      </c>
      <c r="DH18">
        <v>1.5470900000000001</v>
      </c>
      <c r="DI18">
        <v>16.849599999999999</v>
      </c>
      <c r="DJ18">
        <v>13.441700000000001</v>
      </c>
      <c r="DK18">
        <v>2000.15</v>
      </c>
      <c r="DL18">
        <v>0.98000100000000001</v>
      </c>
      <c r="DM18">
        <v>1.9999300000000001E-2</v>
      </c>
      <c r="DN18">
        <v>0</v>
      </c>
      <c r="DO18">
        <v>1.9234</v>
      </c>
      <c r="DP18">
        <v>0</v>
      </c>
      <c r="DQ18">
        <v>17794.2</v>
      </c>
      <c r="DR18">
        <v>16153.9</v>
      </c>
      <c r="DS18">
        <v>44.625</v>
      </c>
      <c r="DT18">
        <v>46.25</v>
      </c>
      <c r="DU18">
        <v>45.5</v>
      </c>
      <c r="DV18">
        <v>44.061999999999998</v>
      </c>
      <c r="DW18">
        <v>43.686999999999998</v>
      </c>
      <c r="DX18">
        <v>1960.15</v>
      </c>
      <c r="DY18">
        <v>40</v>
      </c>
      <c r="DZ18">
        <v>0</v>
      </c>
      <c r="EA18">
        <v>1566752637.4000001</v>
      </c>
      <c r="EB18">
        <v>2.0384176470588198</v>
      </c>
      <c r="EC18">
        <v>1.2097058492766799</v>
      </c>
      <c r="ED18">
        <v>-1560.66176468203</v>
      </c>
      <c r="EE18">
        <v>17917.305882352899</v>
      </c>
      <c r="EF18">
        <v>10</v>
      </c>
      <c r="EG18">
        <v>1566752612.5999999</v>
      </c>
      <c r="EH18" t="s">
        <v>354</v>
      </c>
      <c r="EI18">
        <v>54</v>
      </c>
      <c r="EJ18">
        <v>0.76100000000000001</v>
      </c>
      <c r="EK18">
        <v>0.19400000000000001</v>
      </c>
      <c r="EL18">
        <v>300</v>
      </c>
      <c r="EM18">
        <v>16</v>
      </c>
      <c r="EN18">
        <v>0.04</v>
      </c>
      <c r="EO18">
        <v>0.02</v>
      </c>
      <c r="EP18">
        <v>24.0382557637665</v>
      </c>
      <c r="EQ18">
        <v>-0.13511989048911</v>
      </c>
      <c r="ER18">
        <v>7.1008854081398898E-2</v>
      </c>
      <c r="ES18">
        <v>1</v>
      </c>
      <c r="ET18">
        <v>0.19230614131792001</v>
      </c>
      <c r="EU18">
        <v>8.7632393835561206E-2</v>
      </c>
      <c r="EV18">
        <v>1.12069010031078E-2</v>
      </c>
      <c r="EW18">
        <v>1</v>
      </c>
      <c r="EX18">
        <v>2</v>
      </c>
      <c r="EY18">
        <v>2</v>
      </c>
      <c r="EZ18" t="s">
        <v>347</v>
      </c>
      <c r="FA18">
        <v>2.9492600000000002</v>
      </c>
      <c r="FB18">
        <v>2.7238899999999999</v>
      </c>
      <c r="FC18">
        <v>7.12121E-2</v>
      </c>
      <c r="FD18">
        <v>7.9125699999999993E-2</v>
      </c>
      <c r="FE18">
        <v>9.5014299999999996E-2</v>
      </c>
      <c r="FF18">
        <v>8.33425E-2</v>
      </c>
      <c r="FG18">
        <v>24755.3</v>
      </c>
      <c r="FH18">
        <v>22399.9</v>
      </c>
      <c r="FI18">
        <v>24564.2</v>
      </c>
      <c r="FJ18">
        <v>23356.7</v>
      </c>
      <c r="FK18">
        <v>30227.200000000001</v>
      </c>
      <c r="FL18">
        <v>29801.5</v>
      </c>
      <c r="FM18">
        <v>34267.599999999999</v>
      </c>
      <c r="FN18">
        <v>33429</v>
      </c>
      <c r="FO18">
        <v>1.9864999999999999</v>
      </c>
      <c r="FP18">
        <v>2.00305</v>
      </c>
      <c r="FQ18">
        <v>4.7497499999999998E-2</v>
      </c>
      <c r="FR18">
        <v>0</v>
      </c>
      <c r="FS18">
        <v>26.226500000000001</v>
      </c>
      <c r="FT18">
        <v>999.9</v>
      </c>
      <c r="FU18">
        <v>51.575000000000003</v>
      </c>
      <c r="FV18">
        <v>31.068000000000001</v>
      </c>
      <c r="FW18">
        <v>23.387799999999999</v>
      </c>
      <c r="FX18">
        <v>60.112200000000001</v>
      </c>
      <c r="FY18">
        <v>40.076099999999997</v>
      </c>
      <c r="FZ18">
        <v>1</v>
      </c>
      <c r="GA18">
        <v>0.14623700000000001</v>
      </c>
      <c r="GB18">
        <v>2.2707999999999999</v>
      </c>
      <c r="GC18">
        <v>20.387699999999999</v>
      </c>
      <c r="GD18">
        <v>5.24559</v>
      </c>
      <c r="GE18">
        <v>12.0219</v>
      </c>
      <c r="GF18">
        <v>4.9575500000000003</v>
      </c>
      <c r="GG18">
        <v>3.30538</v>
      </c>
      <c r="GH18">
        <v>9999</v>
      </c>
      <c r="GI18">
        <v>461.1</v>
      </c>
      <c r="GJ18">
        <v>9999</v>
      </c>
      <c r="GK18">
        <v>9999</v>
      </c>
      <c r="GL18">
        <v>1.86859</v>
      </c>
      <c r="GM18">
        <v>1.87317</v>
      </c>
      <c r="GN18">
        <v>1.8760699999999999</v>
      </c>
      <c r="GO18">
        <v>1.87835</v>
      </c>
      <c r="GP18">
        <v>1.8707499999999999</v>
      </c>
      <c r="GQ18">
        <v>1.8725400000000001</v>
      </c>
      <c r="GR18">
        <v>1.8693500000000001</v>
      </c>
      <c r="GS18">
        <v>1.8736299999999999</v>
      </c>
      <c r="GT18" t="s">
        <v>348</v>
      </c>
      <c r="GU18" t="s">
        <v>19</v>
      </c>
      <c r="GV18" t="s">
        <v>19</v>
      </c>
      <c r="GW18" t="s">
        <v>19</v>
      </c>
      <c r="GX18" t="s">
        <v>349</v>
      </c>
      <c r="GY18" t="s">
        <v>350</v>
      </c>
      <c r="GZ18" t="s">
        <v>351</v>
      </c>
      <c r="HA18" t="s">
        <v>351</v>
      </c>
      <c r="HB18" t="s">
        <v>351</v>
      </c>
      <c r="HC18" t="s">
        <v>351</v>
      </c>
      <c r="HD18">
        <v>0</v>
      </c>
      <c r="HE18">
        <v>100</v>
      </c>
      <c r="HF18">
        <v>100</v>
      </c>
      <c r="HG18">
        <v>0.76100000000000001</v>
      </c>
      <c r="HH18">
        <v>0.19400000000000001</v>
      </c>
      <c r="HI18">
        <v>2</v>
      </c>
      <c r="HJ18">
        <v>507.38400000000001</v>
      </c>
      <c r="HK18">
        <v>510.798</v>
      </c>
      <c r="HL18">
        <v>23.237300000000001</v>
      </c>
      <c r="HM18">
        <v>29.292899999999999</v>
      </c>
      <c r="HN18">
        <v>30.000399999999999</v>
      </c>
      <c r="HO18">
        <v>29.3508</v>
      </c>
      <c r="HP18">
        <v>29.369700000000002</v>
      </c>
      <c r="HQ18">
        <v>16.5105</v>
      </c>
      <c r="HR18">
        <v>36.474600000000002</v>
      </c>
      <c r="HS18">
        <v>0</v>
      </c>
      <c r="HT18">
        <v>23.211600000000001</v>
      </c>
      <c r="HU18">
        <v>300</v>
      </c>
      <c r="HV18">
        <v>15.4057</v>
      </c>
      <c r="HW18">
        <v>102.114</v>
      </c>
      <c r="HX18">
        <v>101.92400000000001</v>
      </c>
    </row>
    <row r="19" spans="1:232" x14ac:dyDescent="0.25">
      <c r="A19">
        <v>3</v>
      </c>
      <c r="B19">
        <v>1566752762.5999999</v>
      </c>
      <c r="C19">
        <v>215</v>
      </c>
      <c r="D19" t="s">
        <v>355</v>
      </c>
      <c r="E19" t="s">
        <v>356</v>
      </c>
      <c r="G19">
        <v>1566752762.5999999</v>
      </c>
      <c r="H19">
        <f t="shared" si="0"/>
        <v>4.0465054327103933E-3</v>
      </c>
      <c r="I19">
        <f t="shared" si="1"/>
        <v>19.423852249549213</v>
      </c>
      <c r="J19">
        <f t="shared" si="2"/>
        <v>175.87</v>
      </c>
      <c r="K19">
        <f t="shared" si="3"/>
        <v>46.166020691052523</v>
      </c>
      <c r="L19">
        <f t="shared" si="4"/>
        <v>4.6153199417620181</v>
      </c>
      <c r="M19">
        <f t="shared" si="5"/>
        <v>17.582115720773</v>
      </c>
      <c r="N19">
        <f t="shared" si="6"/>
        <v>0.25840130880388212</v>
      </c>
      <c r="O19">
        <f t="shared" si="7"/>
        <v>2.2645774023352887</v>
      </c>
      <c r="P19">
        <f t="shared" si="8"/>
        <v>0.24306714636693083</v>
      </c>
      <c r="Q19">
        <f t="shared" si="9"/>
        <v>0.15321879357459439</v>
      </c>
      <c r="R19">
        <f t="shared" si="10"/>
        <v>321.42309610080702</v>
      </c>
      <c r="S19">
        <f t="shared" si="11"/>
        <v>27.677733133735572</v>
      </c>
      <c r="T19">
        <f t="shared" si="12"/>
        <v>26.887499999999999</v>
      </c>
      <c r="U19">
        <f t="shared" si="13"/>
        <v>3.5555788307724163</v>
      </c>
      <c r="V19">
        <f t="shared" si="14"/>
        <v>55.380271507573532</v>
      </c>
      <c r="W19">
        <f t="shared" si="15"/>
        <v>1.9369919072308699</v>
      </c>
      <c r="X19">
        <f t="shared" si="16"/>
        <v>3.4976208214616218</v>
      </c>
      <c r="Y19">
        <f t="shared" si="17"/>
        <v>1.6185869235415464</v>
      </c>
      <c r="Z19">
        <f t="shared" si="18"/>
        <v>-178.45088958252833</v>
      </c>
      <c r="AA19">
        <f t="shared" si="19"/>
        <v>-34.099149608275638</v>
      </c>
      <c r="AB19">
        <f t="shared" si="20"/>
        <v>-3.2414245069424354</v>
      </c>
      <c r="AC19">
        <f t="shared" si="21"/>
        <v>105.63163240306059</v>
      </c>
      <c r="AD19">
        <v>-4.1577348297219999E-2</v>
      </c>
      <c r="AE19">
        <v>4.6674215839389702E-2</v>
      </c>
      <c r="AF19">
        <v>3.48131664599887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53078.418598988152</v>
      </c>
      <c r="AL19" t="s">
        <v>344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0</v>
      </c>
      <c r="AR19" t="s">
        <v>344</v>
      </c>
      <c r="AS19">
        <v>0</v>
      </c>
      <c r="AT19">
        <v>0</v>
      </c>
      <c r="AU19" t="e">
        <f t="shared" si="27"/>
        <v>#DIV/0!</v>
      </c>
      <c r="AV19">
        <v>0.5</v>
      </c>
      <c r="AW19">
        <f t="shared" si="28"/>
        <v>1681.0823999999998</v>
      </c>
      <c r="AX19">
        <f t="shared" si="29"/>
        <v>19.423852249549213</v>
      </c>
      <c r="AY19" t="e">
        <f t="shared" si="30"/>
        <v>#DIV/0!</v>
      </c>
      <c r="AZ19" t="e">
        <f t="shared" si="31"/>
        <v>#DIV/0!</v>
      </c>
      <c r="BA19">
        <f t="shared" si="32"/>
        <v>1.1554372498069825E-2</v>
      </c>
      <c r="BB19" t="e">
        <f t="shared" si="33"/>
        <v>#DIV/0!</v>
      </c>
      <c r="BC19" t="s">
        <v>344</v>
      </c>
      <c r="BD19">
        <v>0</v>
      </c>
      <c r="BE19">
        <f t="shared" si="34"/>
        <v>0</v>
      </c>
      <c r="BF19" t="e">
        <f t="shared" si="35"/>
        <v>#DIV/0!</v>
      </c>
      <c r="BG19" t="e">
        <f t="shared" si="36"/>
        <v>#DIV/0!</v>
      </c>
      <c r="BH19" t="e">
        <f t="shared" si="37"/>
        <v>#DIV/0!</v>
      </c>
      <c r="BI19" t="e">
        <f t="shared" si="38"/>
        <v>#DIV/0!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f t="shared" si="39"/>
        <v>1999.86</v>
      </c>
      <c r="CC19">
        <f t="shared" si="40"/>
        <v>1681.0823999999998</v>
      </c>
      <c r="CD19">
        <f t="shared" si="41"/>
        <v>0.84060004200294014</v>
      </c>
      <c r="CE19">
        <f t="shared" si="42"/>
        <v>0.19120008400588043</v>
      </c>
      <c r="CF19">
        <v>6</v>
      </c>
      <c r="CG19">
        <v>0.5</v>
      </c>
      <c r="CH19" t="s">
        <v>345</v>
      </c>
      <c r="CI19">
        <v>1566752762.5999999</v>
      </c>
      <c r="CJ19">
        <v>175.87</v>
      </c>
      <c r="CK19">
        <v>200.03299999999999</v>
      </c>
      <c r="CL19">
        <v>19.375299999999999</v>
      </c>
      <c r="CM19">
        <v>14.6135</v>
      </c>
      <c r="CN19">
        <v>499.99200000000002</v>
      </c>
      <c r="CO19">
        <v>99.872299999999996</v>
      </c>
      <c r="CP19">
        <v>9.99279E-2</v>
      </c>
      <c r="CQ19">
        <v>26.6082</v>
      </c>
      <c r="CR19">
        <v>26.887499999999999</v>
      </c>
      <c r="CS19">
        <v>999.9</v>
      </c>
      <c r="CT19">
        <v>0</v>
      </c>
      <c r="CU19">
        <v>0</v>
      </c>
      <c r="CV19">
        <v>10039.4</v>
      </c>
      <c r="CW19">
        <v>0</v>
      </c>
      <c r="CX19">
        <v>628.40700000000004</v>
      </c>
      <c r="CY19">
        <v>-24.163</v>
      </c>
      <c r="CZ19">
        <v>179.345</v>
      </c>
      <c r="DA19">
        <v>202.999</v>
      </c>
      <c r="DB19">
        <v>4.7617399999999996</v>
      </c>
      <c r="DC19">
        <v>175.39500000000001</v>
      </c>
      <c r="DD19">
        <v>200.03299999999999</v>
      </c>
      <c r="DE19">
        <v>19.188300000000002</v>
      </c>
      <c r="DF19">
        <v>14.6135</v>
      </c>
      <c r="DG19">
        <v>1.9350499999999999</v>
      </c>
      <c r="DH19">
        <v>1.45949</v>
      </c>
      <c r="DI19">
        <v>16.922699999999999</v>
      </c>
      <c r="DJ19">
        <v>12.5502</v>
      </c>
      <c r="DK19">
        <v>1999.86</v>
      </c>
      <c r="DL19">
        <v>0.97999800000000004</v>
      </c>
      <c r="DM19">
        <v>2.0002200000000001E-2</v>
      </c>
      <c r="DN19">
        <v>0</v>
      </c>
      <c r="DO19">
        <v>1.8544</v>
      </c>
      <c r="DP19">
        <v>0</v>
      </c>
      <c r="DQ19">
        <v>17852.2</v>
      </c>
      <c r="DR19">
        <v>16151.5</v>
      </c>
      <c r="DS19">
        <v>44.561999999999998</v>
      </c>
      <c r="DT19">
        <v>46.125</v>
      </c>
      <c r="DU19">
        <v>45.436999999999998</v>
      </c>
      <c r="DV19">
        <v>43.936999999999998</v>
      </c>
      <c r="DW19">
        <v>43.625</v>
      </c>
      <c r="DX19">
        <v>1959.86</v>
      </c>
      <c r="DY19">
        <v>40</v>
      </c>
      <c r="DZ19">
        <v>0</v>
      </c>
      <c r="EA19">
        <v>1566752758</v>
      </c>
      <c r="EB19">
        <v>2.1803294117647098</v>
      </c>
      <c r="EC19">
        <v>-1.0423284214884401</v>
      </c>
      <c r="ED19">
        <v>-42.156867256647701</v>
      </c>
      <c r="EE19">
        <v>17827.282352941202</v>
      </c>
      <c r="EF19">
        <v>10</v>
      </c>
      <c r="EG19">
        <v>1566752711.5999999</v>
      </c>
      <c r="EH19" t="s">
        <v>357</v>
      </c>
      <c r="EI19">
        <v>55</v>
      </c>
      <c r="EJ19">
        <v>0.47499999999999998</v>
      </c>
      <c r="EK19">
        <v>0.187</v>
      </c>
      <c r="EL19">
        <v>200</v>
      </c>
      <c r="EM19">
        <v>15</v>
      </c>
      <c r="EN19">
        <v>7.0000000000000007E-2</v>
      </c>
      <c r="EO19">
        <v>0.02</v>
      </c>
      <c r="EP19">
        <v>18.950776086381602</v>
      </c>
      <c r="EQ19">
        <v>2.6939360453941701</v>
      </c>
      <c r="ER19">
        <v>0.28585600433431702</v>
      </c>
      <c r="ES19">
        <v>0</v>
      </c>
      <c r="ET19">
        <v>0.25149320191131502</v>
      </c>
      <c r="EU19">
        <v>3.62140072092903E-2</v>
      </c>
      <c r="EV19">
        <v>3.84222553847781E-3</v>
      </c>
      <c r="EW19">
        <v>1</v>
      </c>
      <c r="EX19">
        <v>1</v>
      </c>
      <c r="EY19">
        <v>2</v>
      </c>
      <c r="EZ19" t="s">
        <v>358</v>
      </c>
      <c r="FA19">
        <v>2.9492699999999998</v>
      </c>
      <c r="FB19">
        <v>2.72418</v>
      </c>
      <c r="FC19">
        <v>4.8939400000000001E-2</v>
      </c>
      <c r="FD19">
        <v>5.6010299999999999E-2</v>
      </c>
      <c r="FE19">
        <v>9.5358299999999993E-2</v>
      </c>
      <c r="FF19">
        <v>7.98648E-2</v>
      </c>
      <c r="FG19">
        <v>25347</v>
      </c>
      <c r="FH19">
        <v>22961.8</v>
      </c>
      <c r="FI19">
        <v>24562.400000000001</v>
      </c>
      <c r="FJ19">
        <v>23356.3</v>
      </c>
      <c r="FK19">
        <v>30213.599999999999</v>
      </c>
      <c r="FL19">
        <v>29913.7</v>
      </c>
      <c r="FM19">
        <v>34265.4</v>
      </c>
      <c r="FN19">
        <v>33428</v>
      </c>
      <c r="FO19">
        <v>1.9876</v>
      </c>
      <c r="FP19">
        <v>2.0004</v>
      </c>
      <c r="FQ19">
        <v>5.7622800000000002E-2</v>
      </c>
      <c r="FR19">
        <v>0</v>
      </c>
      <c r="FS19">
        <v>25.944299999999998</v>
      </c>
      <c r="FT19">
        <v>999.9</v>
      </c>
      <c r="FU19">
        <v>51.366999999999997</v>
      </c>
      <c r="FV19">
        <v>31.149000000000001</v>
      </c>
      <c r="FW19">
        <v>23.403400000000001</v>
      </c>
      <c r="FX19">
        <v>60.142299999999999</v>
      </c>
      <c r="FY19">
        <v>40.0441</v>
      </c>
      <c r="FZ19">
        <v>1</v>
      </c>
      <c r="GA19">
        <v>0.14432900000000001</v>
      </c>
      <c r="GB19">
        <v>0.76375499999999996</v>
      </c>
      <c r="GC19">
        <v>20.401399999999999</v>
      </c>
      <c r="GD19">
        <v>5.2445399999999998</v>
      </c>
      <c r="GE19">
        <v>12.0219</v>
      </c>
      <c r="GF19">
        <v>4.9574999999999996</v>
      </c>
      <c r="GG19">
        <v>3.3049499999999998</v>
      </c>
      <c r="GH19">
        <v>9999</v>
      </c>
      <c r="GI19">
        <v>461.2</v>
      </c>
      <c r="GJ19">
        <v>9999</v>
      </c>
      <c r="GK19">
        <v>9999</v>
      </c>
      <c r="GL19">
        <v>1.8686499999999999</v>
      </c>
      <c r="GM19">
        <v>1.8731800000000001</v>
      </c>
      <c r="GN19">
        <v>1.8760699999999999</v>
      </c>
      <c r="GO19">
        <v>1.87836</v>
      </c>
      <c r="GP19">
        <v>1.8707400000000001</v>
      </c>
      <c r="GQ19">
        <v>1.87256</v>
      </c>
      <c r="GR19">
        <v>1.8693599999999999</v>
      </c>
      <c r="GS19">
        <v>1.8736299999999999</v>
      </c>
      <c r="GT19" t="s">
        <v>348</v>
      </c>
      <c r="GU19" t="s">
        <v>19</v>
      </c>
      <c r="GV19" t="s">
        <v>19</v>
      </c>
      <c r="GW19" t="s">
        <v>19</v>
      </c>
      <c r="GX19" t="s">
        <v>349</v>
      </c>
      <c r="GY19" t="s">
        <v>350</v>
      </c>
      <c r="GZ19" t="s">
        <v>351</v>
      </c>
      <c r="HA19" t="s">
        <v>351</v>
      </c>
      <c r="HB19" t="s">
        <v>351</v>
      </c>
      <c r="HC19" t="s">
        <v>351</v>
      </c>
      <c r="HD19">
        <v>0</v>
      </c>
      <c r="HE19">
        <v>100</v>
      </c>
      <c r="HF19">
        <v>100</v>
      </c>
      <c r="HG19">
        <v>0.47499999999999998</v>
      </c>
      <c r="HH19">
        <v>0.187</v>
      </c>
      <c r="HI19">
        <v>2</v>
      </c>
      <c r="HJ19">
        <v>508.12200000000001</v>
      </c>
      <c r="HK19">
        <v>509.02600000000001</v>
      </c>
      <c r="HL19">
        <v>24.331600000000002</v>
      </c>
      <c r="HM19">
        <v>29.295500000000001</v>
      </c>
      <c r="HN19">
        <v>29.999700000000001</v>
      </c>
      <c r="HO19">
        <v>29.355899999999998</v>
      </c>
      <c r="HP19">
        <v>29.372599999999998</v>
      </c>
      <c r="HQ19">
        <v>12.0869</v>
      </c>
      <c r="HR19">
        <v>40.380400000000002</v>
      </c>
      <c r="HS19">
        <v>0</v>
      </c>
      <c r="HT19">
        <v>24.372399999999999</v>
      </c>
      <c r="HU19">
        <v>200</v>
      </c>
      <c r="HV19">
        <v>14.560600000000001</v>
      </c>
      <c r="HW19">
        <v>102.107</v>
      </c>
      <c r="HX19">
        <v>101.922</v>
      </c>
    </row>
    <row r="20" spans="1:232" x14ac:dyDescent="0.25">
      <c r="A20">
        <v>4</v>
      </c>
      <c r="B20">
        <v>1566752883.0999999</v>
      </c>
      <c r="C20">
        <v>335.5</v>
      </c>
      <c r="D20" t="s">
        <v>359</v>
      </c>
      <c r="E20" t="s">
        <v>360</v>
      </c>
      <c r="G20">
        <v>1566752883.0999999</v>
      </c>
      <c r="H20">
        <f t="shared" si="0"/>
        <v>5.0914226343111079E-3</v>
      </c>
      <c r="I20">
        <f t="shared" si="1"/>
        <v>11.750816255260345</v>
      </c>
      <c r="J20">
        <f t="shared" si="2"/>
        <v>85.390699999999995</v>
      </c>
      <c r="K20">
        <f t="shared" si="3"/>
        <v>24.120770356559159</v>
      </c>
      <c r="L20">
        <f t="shared" si="4"/>
        <v>2.4113130102548719</v>
      </c>
      <c r="M20">
        <f t="shared" si="5"/>
        <v>8.5363652495775</v>
      </c>
      <c r="N20">
        <f t="shared" si="6"/>
        <v>0.33626091774659161</v>
      </c>
      <c r="O20">
        <f t="shared" si="7"/>
        <v>2.2594319480118816</v>
      </c>
      <c r="P20">
        <f t="shared" si="8"/>
        <v>0.31072899039251151</v>
      </c>
      <c r="Q20">
        <f t="shared" si="9"/>
        <v>0.19633776168360911</v>
      </c>
      <c r="R20">
        <f t="shared" si="10"/>
        <v>321.48374382722068</v>
      </c>
      <c r="S20">
        <f t="shared" si="11"/>
        <v>27.580622197401254</v>
      </c>
      <c r="T20">
        <f t="shared" si="12"/>
        <v>26.946000000000002</v>
      </c>
      <c r="U20">
        <f t="shared" si="13"/>
        <v>3.5678238969452409</v>
      </c>
      <c r="V20">
        <f t="shared" si="14"/>
        <v>55.66204942861269</v>
      </c>
      <c r="W20">
        <f t="shared" si="15"/>
        <v>1.9752141526800002</v>
      </c>
      <c r="X20">
        <f t="shared" si="16"/>
        <v>3.5485832321234203</v>
      </c>
      <c r="Y20">
        <f t="shared" si="17"/>
        <v>1.5926097442652407</v>
      </c>
      <c r="Z20">
        <f t="shared" si="18"/>
        <v>-224.53173817311986</v>
      </c>
      <c r="AA20">
        <f t="shared" si="19"/>
        <v>-11.206565556672203</v>
      </c>
      <c r="AB20">
        <f t="shared" si="20"/>
        <v>-1.069335256640632</v>
      </c>
      <c r="AC20">
        <f t="shared" si="21"/>
        <v>84.676104840788</v>
      </c>
      <c r="AD20">
        <v>-4.1438152025009403E-2</v>
      </c>
      <c r="AE20">
        <v>4.65179558295701E-2</v>
      </c>
      <c r="AF20">
        <v>3.4720976859347998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52864.606333322212</v>
      </c>
      <c r="AL20" t="s">
        <v>344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0</v>
      </c>
      <c r="AR20" t="s">
        <v>344</v>
      </c>
      <c r="AS20">
        <v>0</v>
      </c>
      <c r="AT20">
        <v>0</v>
      </c>
      <c r="AU20" t="e">
        <f t="shared" si="27"/>
        <v>#DIV/0!</v>
      </c>
      <c r="AV20">
        <v>0.5</v>
      </c>
      <c r="AW20">
        <f t="shared" si="28"/>
        <v>1681.4015999999997</v>
      </c>
      <c r="AX20">
        <f t="shared" si="29"/>
        <v>11.750816255260345</v>
      </c>
      <c r="AY20" t="e">
        <f t="shared" si="30"/>
        <v>#DIV/0!</v>
      </c>
      <c r="AZ20" t="e">
        <f t="shared" si="31"/>
        <v>#DIV/0!</v>
      </c>
      <c r="BA20">
        <f t="shared" si="32"/>
        <v>6.9887029102745869E-3</v>
      </c>
      <c r="BB20" t="e">
        <f t="shared" si="33"/>
        <v>#DIV/0!</v>
      </c>
      <c r="BC20" t="s">
        <v>344</v>
      </c>
      <c r="BD20">
        <v>0</v>
      </c>
      <c r="BE20">
        <f t="shared" si="34"/>
        <v>0</v>
      </c>
      <c r="BF20" t="e">
        <f t="shared" si="35"/>
        <v>#DIV/0!</v>
      </c>
      <c r="BG20" t="e">
        <f t="shared" si="36"/>
        <v>#DIV/0!</v>
      </c>
      <c r="BH20" t="e">
        <f t="shared" si="37"/>
        <v>#DIV/0!</v>
      </c>
      <c r="BI20" t="e">
        <f t="shared" si="38"/>
        <v>#DIV/0!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f t="shared" si="39"/>
        <v>2000.24</v>
      </c>
      <c r="CC20">
        <f t="shared" si="40"/>
        <v>1681.4015999999997</v>
      </c>
      <c r="CD20">
        <f t="shared" si="41"/>
        <v>0.84059992800863881</v>
      </c>
      <c r="CE20">
        <f t="shared" si="42"/>
        <v>0.19119985601727793</v>
      </c>
      <c r="CF20">
        <v>6</v>
      </c>
      <c r="CG20">
        <v>0.5</v>
      </c>
      <c r="CH20" t="s">
        <v>345</v>
      </c>
      <c r="CI20">
        <v>1566752883.0999999</v>
      </c>
      <c r="CJ20">
        <v>85.390699999999995</v>
      </c>
      <c r="CK20">
        <v>100.01</v>
      </c>
      <c r="CL20">
        <v>19.758400000000002</v>
      </c>
      <c r="CM20">
        <v>13.770799999999999</v>
      </c>
      <c r="CN20">
        <v>500.11599999999999</v>
      </c>
      <c r="CO20">
        <v>99.868200000000002</v>
      </c>
      <c r="CP20">
        <v>0.10012500000000001</v>
      </c>
      <c r="CQ20">
        <v>26.853999999999999</v>
      </c>
      <c r="CR20">
        <v>26.946000000000002</v>
      </c>
      <c r="CS20">
        <v>999.9</v>
      </c>
      <c r="CT20">
        <v>0</v>
      </c>
      <c r="CU20">
        <v>0</v>
      </c>
      <c r="CV20">
        <v>10006.200000000001</v>
      </c>
      <c r="CW20">
        <v>0</v>
      </c>
      <c r="CX20">
        <v>974.98599999999999</v>
      </c>
      <c r="CY20">
        <v>-14.619</v>
      </c>
      <c r="CZ20">
        <v>87.111900000000006</v>
      </c>
      <c r="DA20">
        <v>101.40600000000001</v>
      </c>
      <c r="DB20">
        <v>5.9876199999999997</v>
      </c>
      <c r="DC20">
        <v>85.083699999999993</v>
      </c>
      <c r="DD20">
        <v>100.01</v>
      </c>
      <c r="DE20">
        <v>19.596399999999999</v>
      </c>
      <c r="DF20">
        <v>13.770799999999999</v>
      </c>
      <c r="DG20">
        <v>1.9732400000000001</v>
      </c>
      <c r="DH20">
        <v>1.3752599999999999</v>
      </c>
      <c r="DI20">
        <v>17.231200000000001</v>
      </c>
      <c r="DJ20">
        <v>11.647600000000001</v>
      </c>
      <c r="DK20">
        <v>2000.24</v>
      </c>
      <c r="DL20">
        <v>0.98000100000000001</v>
      </c>
      <c r="DM20">
        <v>1.9999300000000001E-2</v>
      </c>
      <c r="DN20">
        <v>0</v>
      </c>
      <c r="DO20">
        <v>2.0863999999999998</v>
      </c>
      <c r="DP20">
        <v>0</v>
      </c>
      <c r="DQ20">
        <v>18162</v>
      </c>
      <c r="DR20">
        <v>16154.6</v>
      </c>
      <c r="DS20">
        <v>44.561999999999998</v>
      </c>
      <c r="DT20">
        <v>45.875</v>
      </c>
      <c r="DU20">
        <v>45.375</v>
      </c>
      <c r="DV20">
        <v>43.875</v>
      </c>
      <c r="DW20">
        <v>43.561999999999998</v>
      </c>
      <c r="DX20">
        <v>1960.24</v>
      </c>
      <c r="DY20">
        <v>40</v>
      </c>
      <c r="DZ20">
        <v>0</v>
      </c>
      <c r="EA20">
        <v>1566752878.5999999</v>
      </c>
      <c r="EB20">
        <v>2.0740882352941199</v>
      </c>
      <c r="EC20">
        <v>-0.55453436042371795</v>
      </c>
      <c r="ED20">
        <v>-692.62255213954495</v>
      </c>
      <c r="EE20">
        <v>18191.8411764706</v>
      </c>
      <c r="EF20">
        <v>10</v>
      </c>
      <c r="EG20">
        <v>1566752847.0999999</v>
      </c>
      <c r="EH20" t="s">
        <v>361</v>
      </c>
      <c r="EI20">
        <v>56</v>
      </c>
      <c r="EJ20">
        <v>0.307</v>
      </c>
      <c r="EK20">
        <v>0.16200000000000001</v>
      </c>
      <c r="EL20">
        <v>100</v>
      </c>
      <c r="EM20">
        <v>14</v>
      </c>
      <c r="EN20">
        <v>7.0000000000000007E-2</v>
      </c>
      <c r="EO20">
        <v>0.02</v>
      </c>
      <c r="EP20">
        <v>11.581009746506099</v>
      </c>
      <c r="EQ20">
        <v>0.49438562875168102</v>
      </c>
      <c r="ER20">
        <v>6.0177821032710299E-2</v>
      </c>
      <c r="ES20">
        <v>0</v>
      </c>
      <c r="ET20">
        <v>0.33163031302371698</v>
      </c>
      <c r="EU20">
        <v>3.5962694856488002E-2</v>
      </c>
      <c r="EV20">
        <v>4.8912932293021299E-3</v>
      </c>
      <c r="EW20">
        <v>1</v>
      </c>
      <c r="EX20">
        <v>1</v>
      </c>
      <c r="EY20">
        <v>2</v>
      </c>
      <c r="EZ20" t="s">
        <v>358</v>
      </c>
      <c r="FA20">
        <v>2.9496600000000002</v>
      </c>
      <c r="FB20">
        <v>2.7240899999999999</v>
      </c>
      <c r="FC20">
        <v>2.4746000000000001E-2</v>
      </c>
      <c r="FD20">
        <v>2.9482399999999999E-2</v>
      </c>
      <c r="FE20">
        <v>9.6822199999999997E-2</v>
      </c>
      <c r="FF20">
        <v>7.6453900000000005E-2</v>
      </c>
      <c r="FG20">
        <v>25994.400000000001</v>
      </c>
      <c r="FH20">
        <v>23609.200000000001</v>
      </c>
      <c r="FI20">
        <v>24564.6</v>
      </c>
      <c r="FJ20">
        <v>23358.2</v>
      </c>
      <c r="FK20">
        <v>30166.6</v>
      </c>
      <c r="FL20">
        <v>30027.3</v>
      </c>
      <c r="FM20">
        <v>34268.300000000003</v>
      </c>
      <c r="FN20">
        <v>33431</v>
      </c>
      <c r="FO20">
        <v>1.9895</v>
      </c>
      <c r="FP20">
        <v>1.9986999999999999</v>
      </c>
      <c r="FQ20">
        <v>5.7667499999999997E-2</v>
      </c>
      <c r="FR20">
        <v>0</v>
      </c>
      <c r="FS20">
        <v>26.002099999999999</v>
      </c>
      <c r="FT20">
        <v>999.9</v>
      </c>
      <c r="FU20">
        <v>51.183999999999997</v>
      </c>
      <c r="FV20">
        <v>31.219000000000001</v>
      </c>
      <c r="FW20">
        <v>23.4116</v>
      </c>
      <c r="FX20">
        <v>59.892299999999999</v>
      </c>
      <c r="FY20">
        <v>40.136200000000002</v>
      </c>
      <c r="FZ20">
        <v>1</v>
      </c>
      <c r="GA20">
        <v>0.140262</v>
      </c>
      <c r="GB20">
        <v>1.05281</v>
      </c>
      <c r="GC20">
        <v>20.400200000000002</v>
      </c>
      <c r="GD20">
        <v>5.2466400000000002</v>
      </c>
      <c r="GE20">
        <v>12.0219</v>
      </c>
      <c r="GF20">
        <v>4.9576000000000002</v>
      </c>
      <c r="GG20">
        <v>3.3051499999999998</v>
      </c>
      <c r="GH20">
        <v>9999</v>
      </c>
      <c r="GI20">
        <v>461.2</v>
      </c>
      <c r="GJ20">
        <v>9999</v>
      </c>
      <c r="GK20">
        <v>9999</v>
      </c>
      <c r="GL20">
        <v>1.8686400000000001</v>
      </c>
      <c r="GM20">
        <v>1.8731899999999999</v>
      </c>
      <c r="GN20">
        <v>1.8760699999999999</v>
      </c>
      <c r="GO20">
        <v>1.87836</v>
      </c>
      <c r="GP20">
        <v>1.8707499999999999</v>
      </c>
      <c r="GQ20">
        <v>1.87256</v>
      </c>
      <c r="GR20">
        <v>1.8693500000000001</v>
      </c>
      <c r="GS20">
        <v>1.8736299999999999</v>
      </c>
      <c r="GT20" t="s">
        <v>348</v>
      </c>
      <c r="GU20" t="s">
        <v>19</v>
      </c>
      <c r="GV20" t="s">
        <v>19</v>
      </c>
      <c r="GW20" t="s">
        <v>19</v>
      </c>
      <c r="GX20" t="s">
        <v>349</v>
      </c>
      <c r="GY20" t="s">
        <v>350</v>
      </c>
      <c r="GZ20" t="s">
        <v>351</v>
      </c>
      <c r="HA20" t="s">
        <v>351</v>
      </c>
      <c r="HB20" t="s">
        <v>351</v>
      </c>
      <c r="HC20" t="s">
        <v>351</v>
      </c>
      <c r="HD20">
        <v>0</v>
      </c>
      <c r="HE20">
        <v>100</v>
      </c>
      <c r="HF20">
        <v>100</v>
      </c>
      <c r="HG20">
        <v>0.307</v>
      </c>
      <c r="HH20">
        <v>0.16200000000000001</v>
      </c>
      <c r="HI20">
        <v>2</v>
      </c>
      <c r="HJ20">
        <v>508.99799999999999</v>
      </c>
      <c r="HK20">
        <v>507.51799999999997</v>
      </c>
      <c r="HL20">
        <v>24.401299999999999</v>
      </c>
      <c r="HM20">
        <v>29.229900000000001</v>
      </c>
      <c r="HN20">
        <v>29.9999</v>
      </c>
      <c r="HO20">
        <v>29.3156</v>
      </c>
      <c r="HP20">
        <v>29.332100000000001</v>
      </c>
      <c r="HQ20">
        <v>7.5305099999999996</v>
      </c>
      <c r="HR20">
        <v>43.982599999999998</v>
      </c>
      <c r="HS20">
        <v>0</v>
      </c>
      <c r="HT20">
        <v>24.4053</v>
      </c>
      <c r="HU20">
        <v>100</v>
      </c>
      <c r="HV20">
        <v>13.6701</v>
      </c>
      <c r="HW20">
        <v>102.116</v>
      </c>
      <c r="HX20">
        <v>101.931</v>
      </c>
    </row>
    <row r="21" spans="1:232" x14ac:dyDescent="0.25">
      <c r="A21">
        <v>5</v>
      </c>
      <c r="B21">
        <v>1566752986.0999999</v>
      </c>
      <c r="C21">
        <v>438.5</v>
      </c>
      <c r="D21" t="s">
        <v>362</v>
      </c>
      <c r="E21" t="s">
        <v>363</v>
      </c>
      <c r="G21">
        <v>1566752986.0999999</v>
      </c>
      <c r="H21">
        <f t="shared" si="0"/>
        <v>5.8146324551256196E-3</v>
      </c>
      <c r="I21">
        <f t="shared" si="1"/>
        <v>0.61254013713131306</v>
      </c>
      <c r="J21">
        <f t="shared" si="2"/>
        <v>4.0517899999999996</v>
      </c>
      <c r="K21">
        <f t="shared" si="3"/>
        <v>1.2630425332578123</v>
      </c>
      <c r="L21">
        <f t="shared" si="4"/>
        <v>0.126259316798533</v>
      </c>
      <c r="M21">
        <f t="shared" si="5"/>
        <v>0.40503484541537993</v>
      </c>
      <c r="N21">
        <f t="shared" si="6"/>
        <v>0.38971241424791248</v>
      </c>
      <c r="O21">
        <f t="shared" si="7"/>
        <v>2.2569849574109759</v>
      </c>
      <c r="P21">
        <f t="shared" si="8"/>
        <v>0.35582252827884808</v>
      </c>
      <c r="Q21">
        <f t="shared" si="9"/>
        <v>0.22518784633291022</v>
      </c>
      <c r="R21">
        <f t="shared" si="10"/>
        <v>321.43586404320132</v>
      </c>
      <c r="S21">
        <f t="shared" si="11"/>
        <v>27.486852492629794</v>
      </c>
      <c r="T21">
        <f t="shared" si="12"/>
        <v>27.020600000000002</v>
      </c>
      <c r="U21">
        <f t="shared" si="13"/>
        <v>3.5834923661134273</v>
      </c>
      <c r="V21">
        <f t="shared" si="14"/>
        <v>55.756482429484713</v>
      </c>
      <c r="W21">
        <f t="shared" si="15"/>
        <v>1.9955197812905998</v>
      </c>
      <c r="X21">
        <f t="shared" si="16"/>
        <v>3.5789915258989589</v>
      </c>
      <c r="Y21">
        <f t="shared" si="17"/>
        <v>1.5879725848228274</v>
      </c>
      <c r="Z21">
        <f t="shared" si="18"/>
        <v>-256.42529127103984</v>
      </c>
      <c r="AA21">
        <f t="shared" si="19"/>
        <v>-2.6039214627127429</v>
      </c>
      <c r="AB21">
        <f t="shared" si="20"/>
        <v>-0.24901022670253997</v>
      </c>
      <c r="AC21">
        <f t="shared" si="21"/>
        <v>62.157641082746217</v>
      </c>
      <c r="AD21">
        <v>-4.1372057114065698E-2</v>
      </c>
      <c r="AE21">
        <v>4.6443758501803503E-2</v>
      </c>
      <c r="AF21">
        <v>3.46771646250652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52758.097103008673</v>
      </c>
      <c r="AL21" t="s">
        <v>344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0</v>
      </c>
      <c r="AR21" t="s">
        <v>344</v>
      </c>
      <c r="AS21">
        <v>0</v>
      </c>
      <c r="AT21">
        <v>0</v>
      </c>
      <c r="AU21" t="e">
        <f t="shared" si="27"/>
        <v>#DIV/0!</v>
      </c>
      <c r="AV21">
        <v>0.5</v>
      </c>
      <c r="AW21">
        <f t="shared" si="28"/>
        <v>1681.1496</v>
      </c>
      <c r="AX21">
        <f t="shared" si="29"/>
        <v>0.61254013713131306</v>
      </c>
      <c r="AY21" t="e">
        <f t="shared" si="30"/>
        <v>#DIV/0!</v>
      </c>
      <c r="AZ21" t="e">
        <f t="shared" si="31"/>
        <v>#DIV/0!</v>
      </c>
      <c r="BA21">
        <f t="shared" si="32"/>
        <v>3.643578995773565E-4</v>
      </c>
      <c r="BB21" t="e">
        <f t="shared" si="33"/>
        <v>#DIV/0!</v>
      </c>
      <c r="BC21" t="s">
        <v>344</v>
      </c>
      <c r="BD21">
        <v>0</v>
      </c>
      <c r="BE21">
        <f t="shared" si="34"/>
        <v>0</v>
      </c>
      <c r="BF21" t="e">
        <f t="shared" si="35"/>
        <v>#DIV/0!</v>
      </c>
      <c r="BG21" t="e">
        <f t="shared" si="36"/>
        <v>#DIV/0!</v>
      </c>
      <c r="BH21" t="e">
        <f t="shared" si="37"/>
        <v>#DIV/0!</v>
      </c>
      <c r="BI21" t="e">
        <f t="shared" si="38"/>
        <v>#DIV/0!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f t="shared" si="39"/>
        <v>1999.94</v>
      </c>
      <c r="CC21">
        <f t="shared" si="40"/>
        <v>1681.1496</v>
      </c>
      <c r="CD21">
        <f t="shared" si="41"/>
        <v>0.84060001800053996</v>
      </c>
      <c r="CE21">
        <f t="shared" si="42"/>
        <v>0.19120003600108004</v>
      </c>
      <c r="CF21">
        <v>6</v>
      </c>
      <c r="CG21">
        <v>0.5</v>
      </c>
      <c r="CH21" t="s">
        <v>345</v>
      </c>
      <c r="CI21">
        <v>1566752986.0999999</v>
      </c>
      <c r="CJ21">
        <v>4.0517899999999996</v>
      </c>
      <c r="CK21">
        <v>4.8151799999999998</v>
      </c>
      <c r="CL21">
        <v>19.962299999999999</v>
      </c>
      <c r="CM21">
        <v>13.1234</v>
      </c>
      <c r="CN21">
        <v>499.95400000000001</v>
      </c>
      <c r="CO21">
        <v>99.864400000000003</v>
      </c>
      <c r="CP21">
        <v>0.100022</v>
      </c>
      <c r="CQ21">
        <v>26.999199999999998</v>
      </c>
      <c r="CR21">
        <v>27.020600000000002</v>
      </c>
      <c r="CS21">
        <v>999.9</v>
      </c>
      <c r="CT21">
        <v>0</v>
      </c>
      <c r="CU21">
        <v>0</v>
      </c>
      <c r="CV21">
        <v>9990.6200000000008</v>
      </c>
      <c r="CW21">
        <v>0</v>
      </c>
      <c r="CX21">
        <v>1475.13</v>
      </c>
      <c r="CY21">
        <v>-0.76339100000000004</v>
      </c>
      <c r="CZ21">
        <v>4.1343199999999998</v>
      </c>
      <c r="DA21">
        <v>4.8792200000000001</v>
      </c>
      <c r="DB21">
        <v>6.8388400000000003</v>
      </c>
      <c r="DC21">
        <v>3.79779</v>
      </c>
      <c r="DD21">
        <v>4.8151799999999998</v>
      </c>
      <c r="DE21">
        <v>19.824300000000001</v>
      </c>
      <c r="DF21">
        <v>13.1234</v>
      </c>
      <c r="DG21">
        <v>1.99352</v>
      </c>
      <c r="DH21">
        <v>1.3105599999999999</v>
      </c>
      <c r="DI21">
        <v>17.393000000000001</v>
      </c>
      <c r="DJ21">
        <v>10.9206</v>
      </c>
      <c r="DK21">
        <v>1999.94</v>
      </c>
      <c r="DL21">
        <v>0.97999800000000004</v>
      </c>
      <c r="DM21">
        <v>2.0002200000000001E-2</v>
      </c>
      <c r="DN21">
        <v>0</v>
      </c>
      <c r="DO21">
        <v>2.4346999999999999</v>
      </c>
      <c r="DP21">
        <v>0</v>
      </c>
      <c r="DQ21">
        <v>18986.2</v>
      </c>
      <c r="DR21">
        <v>16152.2</v>
      </c>
      <c r="DS21">
        <v>44.5</v>
      </c>
      <c r="DT21">
        <v>45.936999999999998</v>
      </c>
      <c r="DU21">
        <v>45.311999999999998</v>
      </c>
      <c r="DV21">
        <v>43.811999999999998</v>
      </c>
      <c r="DW21">
        <v>43.625</v>
      </c>
      <c r="DX21">
        <v>1959.94</v>
      </c>
      <c r="DY21">
        <v>40</v>
      </c>
      <c r="DZ21">
        <v>0</v>
      </c>
      <c r="EA21">
        <v>1566752981.8</v>
      </c>
      <c r="EB21">
        <v>2.16157058823529</v>
      </c>
      <c r="EC21">
        <v>-0.95825977571176801</v>
      </c>
      <c r="ED21">
        <v>-833.43138160463195</v>
      </c>
      <c r="EE21">
        <v>19086.6176470588</v>
      </c>
      <c r="EF21">
        <v>10</v>
      </c>
      <c r="EG21">
        <v>1566752953.0999999</v>
      </c>
      <c r="EH21" t="s">
        <v>364</v>
      </c>
      <c r="EI21">
        <v>57</v>
      </c>
      <c r="EJ21">
        <v>0.254</v>
      </c>
      <c r="EK21">
        <v>0.13800000000000001</v>
      </c>
      <c r="EL21">
        <v>5</v>
      </c>
      <c r="EM21">
        <v>13</v>
      </c>
      <c r="EN21">
        <v>0.3</v>
      </c>
      <c r="EO21">
        <v>0.01</v>
      </c>
      <c r="EP21">
        <v>0.62914630537702398</v>
      </c>
      <c r="EQ21">
        <v>0.18954831758561699</v>
      </c>
      <c r="ER21">
        <v>3.7769361701578297E-2</v>
      </c>
      <c r="ES21">
        <v>1</v>
      </c>
      <c r="ET21">
        <v>0.386364586240522</v>
      </c>
      <c r="EU21">
        <v>6.5500042365333799E-2</v>
      </c>
      <c r="EV21">
        <v>1.1694428969284699E-2</v>
      </c>
      <c r="EW21">
        <v>1</v>
      </c>
      <c r="EX21">
        <v>2</v>
      </c>
      <c r="EY21">
        <v>2</v>
      </c>
      <c r="EZ21" t="s">
        <v>347</v>
      </c>
      <c r="FA21">
        <v>2.9493</v>
      </c>
      <c r="FB21">
        <v>2.7238500000000001</v>
      </c>
      <c r="FC21">
        <v>1.12162E-3</v>
      </c>
      <c r="FD21">
        <v>1.4526299999999999E-3</v>
      </c>
      <c r="FE21">
        <v>9.7636200000000006E-2</v>
      </c>
      <c r="FF21">
        <v>7.3779800000000006E-2</v>
      </c>
      <c r="FG21">
        <v>26626.799999999999</v>
      </c>
      <c r="FH21">
        <v>24292.2</v>
      </c>
      <c r="FI21">
        <v>24567.1</v>
      </c>
      <c r="FJ21">
        <v>23359.4</v>
      </c>
      <c r="FK21">
        <v>30141.599999999999</v>
      </c>
      <c r="FL21">
        <v>30116</v>
      </c>
      <c r="FM21">
        <v>34271.199999999997</v>
      </c>
      <c r="FN21">
        <v>33433.1</v>
      </c>
      <c r="FO21">
        <v>1.98967</v>
      </c>
      <c r="FP21">
        <v>1.99793</v>
      </c>
      <c r="FQ21">
        <v>4.4867400000000002E-2</v>
      </c>
      <c r="FR21">
        <v>0</v>
      </c>
      <c r="FS21">
        <v>26.2865</v>
      </c>
      <c r="FT21">
        <v>999.9</v>
      </c>
      <c r="FU21">
        <v>51.05</v>
      </c>
      <c r="FV21">
        <v>31.28</v>
      </c>
      <c r="FW21">
        <v>23.432700000000001</v>
      </c>
      <c r="FX21">
        <v>59.8523</v>
      </c>
      <c r="FY21">
        <v>40.236400000000003</v>
      </c>
      <c r="FZ21">
        <v>1</v>
      </c>
      <c r="GA21">
        <v>0.138826</v>
      </c>
      <c r="GB21">
        <v>1.8546800000000001</v>
      </c>
      <c r="GC21">
        <v>20.392299999999999</v>
      </c>
      <c r="GD21">
        <v>5.2438000000000002</v>
      </c>
      <c r="GE21">
        <v>12.0221</v>
      </c>
      <c r="GF21">
        <v>4.9573</v>
      </c>
      <c r="GG21">
        <v>3.3048500000000001</v>
      </c>
      <c r="GH21">
        <v>9999</v>
      </c>
      <c r="GI21">
        <v>461.2</v>
      </c>
      <c r="GJ21">
        <v>9999</v>
      </c>
      <c r="GK21">
        <v>9999</v>
      </c>
      <c r="GL21">
        <v>1.8686700000000001</v>
      </c>
      <c r="GM21">
        <v>1.8732500000000001</v>
      </c>
      <c r="GN21">
        <v>1.8760699999999999</v>
      </c>
      <c r="GO21">
        <v>1.87836</v>
      </c>
      <c r="GP21">
        <v>1.8708100000000001</v>
      </c>
      <c r="GQ21">
        <v>1.87256</v>
      </c>
      <c r="GR21">
        <v>1.86938</v>
      </c>
      <c r="GS21">
        <v>1.8736600000000001</v>
      </c>
      <c r="GT21" t="s">
        <v>348</v>
      </c>
      <c r="GU21" t="s">
        <v>19</v>
      </c>
      <c r="GV21" t="s">
        <v>19</v>
      </c>
      <c r="GW21" t="s">
        <v>19</v>
      </c>
      <c r="GX21" t="s">
        <v>349</v>
      </c>
      <c r="GY21" t="s">
        <v>350</v>
      </c>
      <c r="GZ21" t="s">
        <v>351</v>
      </c>
      <c r="HA21" t="s">
        <v>351</v>
      </c>
      <c r="HB21" t="s">
        <v>351</v>
      </c>
      <c r="HC21" t="s">
        <v>351</v>
      </c>
      <c r="HD21">
        <v>0</v>
      </c>
      <c r="HE21">
        <v>100</v>
      </c>
      <c r="HF21">
        <v>100</v>
      </c>
      <c r="HG21">
        <v>0.254</v>
      </c>
      <c r="HH21">
        <v>0.13800000000000001</v>
      </c>
      <c r="HI21">
        <v>2</v>
      </c>
      <c r="HJ21">
        <v>508.81</v>
      </c>
      <c r="HK21">
        <v>506.685</v>
      </c>
      <c r="HL21">
        <v>24.052399999999999</v>
      </c>
      <c r="HM21">
        <v>29.183599999999998</v>
      </c>
      <c r="HN21">
        <v>30.0002</v>
      </c>
      <c r="HO21">
        <v>29.2791</v>
      </c>
      <c r="HP21">
        <v>29.296900000000001</v>
      </c>
      <c r="HQ21">
        <v>0</v>
      </c>
      <c r="HR21">
        <v>46.488399999999999</v>
      </c>
      <c r="HS21">
        <v>0</v>
      </c>
      <c r="HT21">
        <v>24.022600000000001</v>
      </c>
      <c r="HU21">
        <v>0</v>
      </c>
      <c r="HV21">
        <v>13.033799999999999</v>
      </c>
      <c r="HW21">
        <v>102.125</v>
      </c>
      <c r="HX21">
        <v>101.93600000000001</v>
      </c>
    </row>
    <row r="22" spans="1:232" x14ac:dyDescent="0.25">
      <c r="A22">
        <v>7</v>
      </c>
      <c r="B22">
        <v>1566753256</v>
      </c>
      <c r="C22">
        <v>708.40000009536698</v>
      </c>
      <c r="D22" t="s">
        <v>368</v>
      </c>
      <c r="E22" t="s">
        <v>369</v>
      </c>
      <c r="G22">
        <v>1566753256</v>
      </c>
      <c r="H22">
        <f t="shared" si="0"/>
        <v>4.1411630820464562E-3</v>
      </c>
      <c r="I22">
        <f t="shared" si="1"/>
        <v>34.998188571805862</v>
      </c>
      <c r="J22">
        <f t="shared" si="2"/>
        <v>356.19</v>
      </c>
      <c r="K22">
        <f t="shared" si="3"/>
        <v>119.57133214424124</v>
      </c>
      <c r="L22">
        <f t="shared" si="4"/>
        <v>11.952174949994101</v>
      </c>
      <c r="M22">
        <f t="shared" si="5"/>
        <v>35.60422986927</v>
      </c>
      <c r="N22">
        <f t="shared" si="6"/>
        <v>0.25642039903172048</v>
      </c>
      <c r="O22">
        <f t="shared" si="7"/>
        <v>2.2555519326545088</v>
      </c>
      <c r="P22">
        <f t="shared" si="8"/>
        <v>0.24125644920579351</v>
      </c>
      <c r="Q22">
        <f t="shared" si="9"/>
        <v>0.15207291770407372</v>
      </c>
      <c r="R22">
        <f t="shared" si="10"/>
        <v>321.43746003600091</v>
      </c>
      <c r="S22">
        <f t="shared" si="11"/>
        <v>27.677881735856026</v>
      </c>
      <c r="T22">
        <f t="shared" si="12"/>
        <v>27.020600000000002</v>
      </c>
      <c r="U22">
        <f t="shared" si="13"/>
        <v>3.5834923661134273</v>
      </c>
      <c r="V22">
        <f t="shared" si="14"/>
        <v>54.659914647761212</v>
      </c>
      <c r="W22">
        <f t="shared" si="15"/>
        <v>1.9148956208276999</v>
      </c>
      <c r="X22">
        <f t="shared" si="16"/>
        <v>3.5032905432942005</v>
      </c>
      <c r="Y22">
        <f t="shared" si="17"/>
        <v>1.6685967452857273</v>
      </c>
      <c r="Z22">
        <f t="shared" si="18"/>
        <v>-182.62529191824871</v>
      </c>
      <c r="AA22">
        <f t="shared" si="19"/>
        <v>-46.804346448829797</v>
      </c>
      <c r="AB22">
        <f t="shared" si="20"/>
        <v>-4.4705602929737296</v>
      </c>
      <c r="AC22">
        <f t="shared" si="21"/>
        <v>87.537261375948674</v>
      </c>
      <c r="AD22">
        <v>-4.1333380467503102E-2</v>
      </c>
      <c r="AE22">
        <v>4.64003405777767E-2</v>
      </c>
      <c r="AF22">
        <v>3.46515158601796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52774.591849135693</v>
      </c>
      <c r="AL22" t="s">
        <v>344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0</v>
      </c>
      <c r="AR22" t="s">
        <v>344</v>
      </c>
      <c r="AS22">
        <v>0</v>
      </c>
      <c r="AT22">
        <v>0</v>
      </c>
      <c r="AU22" t="e">
        <f t="shared" si="27"/>
        <v>#DIV/0!</v>
      </c>
      <c r="AV22">
        <v>0.5</v>
      </c>
      <c r="AW22">
        <f t="shared" si="28"/>
        <v>1681.1579999999999</v>
      </c>
      <c r="AX22">
        <f t="shared" si="29"/>
        <v>34.998188571805862</v>
      </c>
      <c r="AY22" t="e">
        <f t="shared" si="30"/>
        <v>#DIV/0!</v>
      </c>
      <c r="AZ22" t="e">
        <f t="shared" si="31"/>
        <v>#DIV/0!</v>
      </c>
      <c r="BA22">
        <f t="shared" si="32"/>
        <v>2.0817905617322028E-2</v>
      </c>
      <c r="BB22" t="e">
        <f t="shared" si="33"/>
        <v>#DIV/0!</v>
      </c>
      <c r="BC22" t="s">
        <v>344</v>
      </c>
      <c r="BD22">
        <v>0</v>
      </c>
      <c r="BE22">
        <f t="shared" si="34"/>
        <v>0</v>
      </c>
      <c r="BF22" t="e">
        <f t="shared" si="35"/>
        <v>#DIV/0!</v>
      </c>
      <c r="BG22" t="e">
        <f t="shared" si="36"/>
        <v>#DIV/0!</v>
      </c>
      <c r="BH22" t="e">
        <f t="shared" si="37"/>
        <v>#DIV/0!</v>
      </c>
      <c r="BI22" t="e">
        <f t="shared" si="38"/>
        <v>#DIV/0!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f t="shared" si="39"/>
        <v>1999.95</v>
      </c>
      <c r="CC22">
        <f t="shared" si="40"/>
        <v>1681.1579999999999</v>
      </c>
      <c r="CD22">
        <f t="shared" si="41"/>
        <v>0.84060001500037496</v>
      </c>
      <c r="CE22">
        <f t="shared" si="42"/>
        <v>0.19120003000075003</v>
      </c>
      <c r="CF22">
        <v>6</v>
      </c>
      <c r="CG22">
        <v>0.5</v>
      </c>
      <c r="CH22" t="s">
        <v>345</v>
      </c>
      <c r="CI22">
        <v>1566753256</v>
      </c>
      <c r="CJ22">
        <v>356.19</v>
      </c>
      <c r="CK22">
        <v>399.95699999999999</v>
      </c>
      <c r="CL22">
        <v>19.1569</v>
      </c>
      <c r="CM22">
        <v>14.2828</v>
      </c>
      <c r="CN22">
        <v>500.01</v>
      </c>
      <c r="CO22">
        <v>99.858400000000003</v>
      </c>
      <c r="CP22">
        <v>0.100133</v>
      </c>
      <c r="CQ22">
        <v>26.6357</v>
      </c>
      <c r="CR22">
        <v>27.020600000000002</v>
      </c>
      <c r="CS22">
        <v>999.9</v>
      </c>
      <c r="CT22">
        <v>0</v>
      </c>
      <c r="CU22">
        <v>0</v>
      </c>
      <c r="CV22">
        <v>9981.8799999999992</v>
      </c>
      <c r="CW22">
        <v>0</v>
      </c>
      <c r="CX22">
        <v>1370.81</v>
      </c>
      <c r="CY22">
        <v>-43.767200000000003</v>
      </c>
      <c r="CZ22">
        <v>363.14600000000002</v>
      </c>
      <c r="DA22">
        <v>405.75200000000001</v>
      </c>
      <c r="DB22">
        <v>4.8741500000000002</v>
      </c>
      <c r="DC22">
        <v>354.916</v>
      </c>
      <c r="DD22">
        <v>399.95699999999999</v>
      </c>
      <c r="DE22">
        <v>19.008900000000001</v>
      </c>
      <c r="DF22">
        <v>14.2828</v>
      </c>
      <c r="DG22">
        <v>1.9129799999999999</v>
      </c>
      <c r="DH22">
        <v>1.4262600000000001</v>
      </c>
      <c r="DI22">
        <v>16.741900000000001</v>
      </c>
      <c r="DJ22">
        <v>12.1997</v>
      </c>
      <c r="DK22">
        <v>1999.95</v>
      </c>
      <c r="DL22">
        <v>0.98000100000000001</v>
      </c>
      <c r="DM22">
        <v>1.9999300000000001E-2</v>
      </c>
      <c r="DN22">
        <v>0</v>
      </c>
      <c r="DO22">
        <v>2.0731999999999999</v>
      </c>
      <c r="DP22">
        <v>0</v>
      </c>
      <c r="DQ22">
        <v>17796</v>
      </c>
      <c r="DR22">
        <v>16152.2</v>
      </c>
      <c r="DS22">
        <v>44.875</v>
      </c>
      <c r="DT22">
        <v>46.625</v>
      </c>
      <c r="DU22">
        <v>45.75</v>
      </c>
      <c r="DV22">
        <v>44.436999999999998</v>
      </c>
      <c r="DW22">
        <v>43.936999999999998</v>
      </c>
      <c r="DX22">
        <v>1959.95</v>
      </c>
      <c r="DY22">
        <v>40</v>
      </c>
      <c r="DZ22">
        <v>0</v>
      </c>
      <c r="EA22">
        <v>1566753251.8</v>
      </c>
      <c r="EB22">
        <v>2.0351352941176502</v>
      </c>
      <c r="EC22">
        <v>0.80110295302744505</v>
      </c>
      <c r="ED22">
        <v>388.40686578204901</v>
      </c>
      <c r="EE22">
        <v>17814.4941176471</v>
      </c>
      <c r="EF22">
        <v>10</v>
      </c>
      <c r="EG22">
        <v>1566753202.5</v>
      </c>
      <c r="EH22" t="s">
        <v>370</v>
      </c>
      <c r="EI22">
        <v>59</v>
      </c>
      <c r="EJ22">
        <v>1.274</v>
      </c>
      <c r="EK22">
        <v>0.14799999999999999</v>
      </c>
      <c r="EL22">
        <v>400</v>
      </c>
      <c r="EM22">
        <v>14</v>
      </c>
      <c r="EN22">
        <v>0.04</v>
      </c>
      <c r="EO22">
        <v>0.02</v>
      </c>
      <c r="EP22">
        <v>35.1761913040244</v>
      </c>
      <c r="EQ22">
        <v>-0.54052575261640501</v>
      </c>
      <c r="ER22">
        <v>6.5233524752558406E-2</v>
      </c>
      <c r="ES22">
        <v>0</v>
      </c>
      <c r="ET22">
        <v>0.26621904656957901</v>
      </c>
      <c r="EU22">
        <v>-6.2659113639424197E-2</v>
      </c>
      <c r="EV22">
        <v>6.6738872516208204E-3</v>
      </c>
      <c r="EW22">
        <v>1</v>
      </c>
      <c r="EX22">
        <v>1</v>
      </c>
      <c r="EY22">
        <v>2</v>
      </c>
      <c r="EZ22" t="s">
        <v>358</v>
      </c>
      <c r="FA22">
        <v>2.9490500000000002</v>
      </c>
      <c r="FB22">
        <v>2.7238899999999999</v>
      </c>
      <c r="FC22">
        <v>8.9149400000000004E-2</v>
      </c>
      <c r="FD22">
        <v>9.9342600000000003E-2</v>
      </c>
      <c r="FE22">
        <v>9.4664600000000002E-2</v>
      </c>
      <c r="FF22">
        <v>7.8492500000000007E-2</v>
      </c>
      <c r="FG22">
        <v>24263.3</v>
      </c>
      <c r="FH22">
        <v>21898.3</v>
      </c>
      <c r="FI22">
        <v>24551.3</v>
      </c>
      <c r="FJ22">
        <v>23347.1</v>
      </c>
      <c r="FK22">
        <v>30224.1</v>
      </c>
      <c r="FL22">
        <v>29947.200000000001</v>
      </c>
      <c r="FM22">
        <v>34250.300000000003</v>
      </c>
      <c r="FN22">
        <v>33415</v>
      </c>
      <c r="FO22">
        <v>1.9846999999999999</v>
      </c>
      <c r="FP22">
        <v>1.9944</v>
      </c>
      <c r="FQ22">
        <v>1.38283E-2</v>
      </c>
      <c r="FR22">
        <v>0</v>
      </c>
      <c r="FS22">
        <v>26.794499999999999</v>
      </c>
      <c r="FT22">
        <v>999.9</v>
      </c>
      <c r="FU22">
        <v>50.866999999999997</v>
      </c>
      <c r="FV22">
        <v>31.491</v>
      </c>
      <c r="FW22">
        <v>23.630800000000001</v>
      </c>
      <c r="FX22">
        <v>60.002299999999998</v>
      </c>
      <c r="FY22">
        <v>40.204300000000003</v>
      </c>
      <c r="FZ22">
        <v>1</v>
      </c>
      <c r="GA22">
        <v>0.168153</v>
      </c>
      <c r="GB22">
        <v>3.07585</v>
      </c>
      <c r="GC22">
        <v>20.3752</v>
      </c>
      <c r="GD22">
        <v>5.2469400000000004</v>
      </c>
      <c r="GE22">
        <v>12.0219</v>
      </c>
      <c r="GF22">
        <v>4.9577</v>
      </c>
      <c r="GG22">
        <v>3.3056299999999998</v>
      </c>
      <c r="GH22">
        <v>9999</v>
      </c>
      <c r="GI22">
        <v>461.3</v>
      </c>
      <c r="GJ22">
        <v>9999</v>
      </c>
      <c r="GK22">
        <v>9999</v>
      </c>
      <c r="GL22">
        <v>1.8686</v>
      </c>
      <c r="GM22">
        <v>1.87317</v>
      </c>
      <c r="GN22">
        <v>1.8760399999999999</v>
      </c>
      <c r="GO22">
        <v>1.87836</v>
      </c>
      <c r="GP22">
        <v>1.87073</v>
      </c>
      <c r="GQ22">
        <v>1.8725400000000001</v>
      </c>
      <c r="GR22">
        <v>1.8693500000000001</v>
      </c>
      <c r="GS22">
        <v>1.8736299999999999</v>
      </c>
      <c r="GT22" t="s">
        <v>348</v>
      </c>
      <c r="GU22" t="s">
        <v>19</v>
      </c>
      <c r="GV22" t="s">
        <v>19</v>
      </c>
      <c r="GW22" t="s">
        <v>19</v>
      </c>
      <c r="GX22" t="s">
        <v>349</v>
      </c>
      <c r="GY22" t="s">
        <v>350</v>
      </c>
      <c r="GZ22" t="s">
        <v>351</v>
      </c>
      <c r="HA22" t="s">
        <v>351</v>
      </c>
      <c r="HB22" t="s">
        <v>351</v>
      </c>
      <c r="HC22" t="s">
        <v>351</v>
      </c>
      <c r="HD22">
        <v>0</v>
      </c>
      <c r="HE22">
        <v>100</v>
      </c>
      <c r="HF22">
        <v>100</v>
      </c>
      <c r="HG22">
        <v>1.274</v>
      </c>
      <c r="HH22">
        <v>0.14799999999999999</v>
      </c>
      <c r="HI22">
        <v>2</v>
      </c>
      <c r="HJ22">
        <v>507.57299999999998</v>
      </c>
      <c r="HK22">
        <v>506.35</v>
      </c>
      <c r="HL22">
        <v>22.744399999999999</v>
      </c>
      <c r="HM22">
        <v>29.5474</v>
      </c>
      <c r="HN22">
        <v>30.000599999999999</v>
      </c>
      <c r="HO22">
        <v>29.5139</v>
      </c>
      <c r="HP22">
        <v>29.530799999999999</v>
      </c>
      <c r="HQ22">
        <v>20.750900000000001</v>
      </c>
      <c r="HR22">
        <v>41.9895</v>
      </c>
      <c r="HS22">
        <v>0</v>
      </c>
      <c r="HT22">
        <v>22.7225</v>
      </c>
      <c r="HU22">
        <v>400</v>
      </c>
      <c r="HV22">
        <v>14.4147</v>
      </c>
      <c r="HW22">
        <v>102.06100000000001</v>
      </c>
      <c r="HX22">
        <v>101.88200000000001</v>
      </c>
    </row>
    <row r="23" spans="1:232" x14ac:dyDescent="0.25">
      <c r="A23">
        <v>8</v>
      </c>
      <c r="B23">
        <v>1566753376.5</v>
      </c>
      <c r="C23">
        <v>828.90000009536698</v>
      </c>
      <c r="D23" t="s">
        <v>371</v>
      </c>
      <c r="E23" t="s">
        <v>372</v>
      </c>
      <c r="G23">
        <v>1566753376.5</v>
      </c>
      <c r="H23">
        <f t="shared" si="0"/>
        <v>3.4278207145345993E-3</v>
      </c>
      <c r="I23">
        <f t="shared" si="1"/>
        <v>37.284226752759302</v>
      </c>
      <c r="J23">
        <f t="shared" si="2"/>
        <v>453.471</v>
      </c>
      <c r="K23">
        <f t="shared" si="3"/>
        <v>148.54531971774233</v>
      </c>
      <c r="L23">
        <f t="shared" si="4"/>
        <v>14.848517371778859</v>
      </c>
      <c r="M23">
        <f t="shared" si="5"/>
        <v>45.32873895921</v>
      </c>
      <c r="N23">
        <f t="shared" si="6"/>
        <v>0.20989774932945687</v>
      </c>
      <c r="O23">
        <f t="shared" si="7"/>
        <v>2.2614121417298021</v>
      </c>
      <c r="P23">
        <f t="shared" si="8"/>
        <v>0.19964388480079809</v>
      </c>
      <c r="Q23">
        <f t="shared" si="9"/>
        <v>0.12565694277667872</v>
      </c>
      <c r="R23">
        <f t="shared" si="10"/>
        <v>321.45285824410888</v>
      </c>
      <c r="S23">
        <f t="shared" si="11"/>
        <v>27.746939293014652</v>
      </c>
      <c r="T23">
        <f t="shared" si="12"/>
        <v>26.972100000000001</v>
      </c>
      <c r="U23">
        <f t="shared" si="13"/>
        <v>3.5732989455665223</v>
      </c>
      <c r="V23">
        <f t="shared" si="14"/>
        <v>54.879392585513166</v>
      </c>
      <c r="W23">
        <f t="shared" si="15"/>
        <v>1.904048738382</v>
      </c>
      <c r="X23">
        <f t="shared" si="16"/>
        <v>3.4695149648661072</v>
      </c>
      <c r="Y23">
        <f t="shared" si="17"/>
        <v>1.6692502071845223</v>
      </c>
      <c r="Z23">
        <f t="shared" si="18"/>
        <v>-151.16689351097583</v>
      </c>
      <c r="AA23">
        <f t="shared" si="19"/>
        <v>-61.0561594935767</v>
      </c>
      <c r="AB23">
        <f t="shared" si="20"/>
        <v>-5.8105311820546079</v>
      </c>
      <c r="AC23">
        <f t="shared" si="21"/>
        <v>103.41927405750175</v>
      </c>
      <c r="AD23">
        <v>-4.14916863867014E-2</v>
      </c>
      <c r="AE23">
        <v>4.6578052840437097E-2</v>
      </c>
      <c r="AF23">
        <v>3.4756445346084299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52997.538113349066</v>
      </c>
      <c r="AL23" t="s">
        <v>344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0</v>
      </c>
      <c r="AR23" t="s">
        <v>344</v>
      </c>
      <c r="AS23">
        <v>0</v>
      </c>
      <c r="AT23">
        <v>0</v>
      </c>
      <c r="AU23" t="e">
        <f t="shared" si="27"/>
        <v>#DIV/0!</v>
      </c>
      <c r="AV23">
        <v>0.5</v>
      </c>
      <c r="AW23">
        <f t="shared" si="28"/>
        <v>1681.2416999999998</v>
      </c>
      <c r="AX23">
        <f t="shared" si="29"/>
        <v>37.284226752759302</v>
      </c>
      <c r="AY23" t="e">
        <f t="shared" si="30"/>
        <v>#DIV/0!</v>
      </c>
      <c r="AZ23" t="e">
        <f t="shared" si="31"/>
        <v>#DIV/0!</v>
      </c>
      <c r="BA23">
        <f t="shared" si="32"/>
        <v>2.2176601230364027E-2</v>
      </c>
      <c r="BB23" t="e">
        <f t="shared" si="33"/>
        <v>#DIV/0!</v>
      </c>
      <c r="BC23" t="s">
        <v>344</v>
      </c>
      <c r="BD23">
        <v>0</v>
      </c>
      <c r="BE23">
        <f t="shared" si="34"/>
        <v>0</v>
      </c>
      <c r="BF23" t="e">
        <f t="shared" si="35"/>
        <v>#DIV/0!</v>
      </c>
      <c r="BG23" t="e">
        <f t="shared" si="36"/>
        <v>#DIV/0!</v>
      </c>
      <c r="BH23" t="e">
        <f t="shared" si="37"/>
        <v>#DIV/0!</v>
      </c>
      <c r="BI23" t="e">
        <f t="shared" si="38"/>
        <v>#DIV/0!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f t="shared" si="39"/>
        <v>2000.05</v>
      </c>
      <c r="CC23">
        <f t="shared" si="40"/>
        <v>1681.2416999999998</v>
      </c>
      <c r="CD23">
        <f t="shared" si="41"/>
        <v>0.84059983500412483</v>
      </c>
      <c r="CE23">
        <f t="shared" si="42"/>
        <v>0.19119967000824981</v>
      </c>
      <c r="CF23">
        <v>6</v>
      </c>
      <c r="CG23">
        <v>0.5</v>
      </c>
      <c r="CH23" t="s">
        <v>345</v>
      </c>
      <c r="CI23">
        <v>1566753376.5</v>
      </c>
      <c r="CJ23">
        <v>453.471</v>
      </c>
      <c r="CK23">
        <v>500.077</v>
      </c>
      <c r="CL23">
        <v>19.048200000000001</v>
      </c>
      <c r="CM23">
        <v>15.013199999999999</v>
      </c>
      <c r="CN23">
        <v>500.00400000000002</v>
      </c>
      <c r="CO23">
        <v>99.859499999999997</v>
      </c>
      <c r="CP23">
        <v>0.10001</v>
      </c>
      <c r="CQ23">
        <v>26.471299999999999</v>
      </c>
      <c r="CR23">
        <v>26.972100000000001</v>
      </c>
      <c r="CS23">
        <v>999.9</v>
      </c>
      <c r="CT23">
        <v>0</v>
      </c>
      <c r="CU23">
        <v>0</v>
      </c>
      <c r="CV23">
        <v>10020</v>
      </c>
      <c r="CW23">
        <v>0</v>
      </c>
      <c r="CX23">
        <v>1551.9</v>
      </c>
      <c r="CY23">
        <v>-46.606000000000002</v>
      </c>
      <c r="CZ23">
        <v>462.27600000000001</v>
      </c>
      <c r="DA23">
        <v>507.69900000000001</v>
      </c>
      <c r="DB23">
        <v>4.0350700000000002</v>
      </c>
      <c r="DC23">
        <v>452.06099999999998</v>
      </c>
      <c r="DD23">
        <v>500.077</v>
      </c>
      <c r="DE23">
        <v>18.873200000000001</v>
      </c>
      <c r="DF23">
        <v>15.013199999999999</v>
      </c>
      <c r="DG23">
        <v>1.90215</v>
      </c>
      <c r="DH23">
        <v>1.4992099999999999</v>
      </c>
      <c r="DI23">
        <v>16.6525</v>
      </c>
      <c r="DJ23">
        <v>12.960100000000001</v>
      </c>
      <c r="DK23">
        <v>2000.05</v>
      </c>
      <c r="DL23">
        <v>0.98000399999999999</v>
      </c>
      <c r="DM23">
        <v>1.9996400000000001E-2</v>
      </c>
      <c r="DN23">
        <v>0</v>
      </c>
      <c r="DO23">
        <v>2.3210000000000002</v>
      </c>
      <c r="DP23">
        <v>0</v>
      </c>
      <c r="DQ23">
        <v>17910.099999999999</v>
      </c>
      <c r="DR23">
        <v>16153.1</v>
      </c>
      <c r="DS23">
        <v>44.936999999999998</v>
      </c>
      <c r="DT23">
        <v>46.561999999999998</v>
      </c>
      <c r="DU23">
        <v>45.811999999999998</v>
      </c>
      <c r="DV23">
        <v>44.436999999999998</v>
      </c>
      <c r="DW23">
        <v>43.936999999999998</v>
      </c>
      <c r="DX23">
        <v>1960.06</v>
      </c>
      <c r="DY23">
        <v>39.99</v>
      </c>
      <c r="DZ23">
        <v>0</v>
      </c>
      <c r="EA23">
        <v>1566753371.8</v>
      </c>
      <c r="EB23">
        <v>2.18188823529412</v>
      </c>
      <c r="EC23">
        <v>0.20681373847592299</v>
      </c>
      <c r="ED23">
        <v>493.284319036912</v>
      </c>
      <c r="EE23">
        <v>17805.405882352901</v>
      </c>
      <c r="EF23">
        <v>10</v>
      </c>
      <c r="EG23">
        <v>1566753335</v>
      </c>
      <c r="EH23" t="s">
        <v>373</v>
      </c>
      <c r="EI23">
        <v>60</v>
      </c>
      <c r="EJ23">
        <v>1.41</v>
      </c>
      <c r="EK23">
        <v>0.17499999999999999</v>
      </c>
      <c r="EL23">
        <v>500</v>
      </c>
      <c r="EM23">
        <v>15</v>
      </c>
      <c r="EN23">
        <v>0.03</v>
      </c>
      <c r="EO23">
        <v>0.02</v>
      </c>
      <c r="EP23">
        <v>37.3950472653069</v>
      </c>
      <c r="EQ23">
        <v>-0.82909481590466905</v>
      </c>
      <c r="ER23">
        <v>9.8055087302097402E-2</v>
      </c>
      <c r="ES23">
        <v>0</v>
      </c>
      <c r="ET23">
        <v>0.21535322589770001</v>
      </c>
      <c r="EU23">
        <v>-2.4071364790885098E-2</v>
      </c>
      <c r="EV23">
        <v>2.57957773942807E-3</v>
      </c>
      <c r="EW23">
        <v>1</v>
      </c>
      <c r="EX23">
        <v>1</v>
      </c>
      <c r="EY23">
        <v>2</v>
      </c>
      <c r="EZ23" t="s">
        <v>358</v>
      </c>
      <c r="FA23">
        <v>2.9488799999999999</v>
      </c>
      <c r="FB23">
        <v>2.7241</v>
      </c>
      <c r="FC23">
        <v>0.107419</v>
      </c>
      <c r="FD23">
        <v>0.117441</v>
      </c>
      <c r="FE23">
        <v>9.4146800000000003E-2</v>
      </c>
      <c r="FF23">
        <v>8.1391699999999997E-2</v>
      </c>
      <c r="FG23">
        <v>23769.599999999999</v>
      </c>
      <c r="FH23">
        <v>21452.5</v>
      </c>
      <c r="FI23">
        <v>24544.6</v>
      </c>
      <c r="FJ23">
        <v>23341.3</v>
      </c>
      <c r="FK23">
        <v>30233.9</v>
      </c>
      <c r="FL23">
        <v>29845.599999999999</v>
      </c>
      <c r="FM23">
        <v>34241.4</v>
      </c>
      <c r="FN23">
        <v>33406.699999999997</v>
      </c>
      <c r="FO23">
        <v>1.98193</v>
      </c>
      <c r="FP23">
        <v>1.9934499999999999</v>
      </c>
      <c r="FQ23">
        <v>2.6710299999999999E-2</v>
      </c>
      <c r="FR23">
        <v>0</v>
      </c>
      <c r="FS23">
        <v>26.5351</v>
      </c>
      <c r="FT23">
        <v>999.9</v>
      </c>
      <c r="FU23">
        <v>50.793999999999997</v>
      </c>
      <c r="FV23">
        <v>31.591999999999999</v>
      </c>
      <c r="FW23">
        <v>23.733899999999998</v>
      </c>
      <c r="FX23">
        <v>59.342199999999998</v>
      </c>
      <c r="FY23">
        <v>40.008000000000003</v>
      </c>
      <c r="FZ23">
        <v>1</v>
      </c>
      <c r="GA23">
        <v>0.177373</v>
      </c>
      <c r="GB23">
        <v>2.33447</v>
      </c>
      <c r="GC23">
        <v>20.387</v>
      </c>
      <c r="GD23">
        <v>5.2466400000000002</v>
      </c>
      <c r="GE23">
        <v>12.0221</v>
      </c>
      <c r="GF23">
        <v>4.9576500000000001</v>
      </c>
      <c r="GG23">
        <v>3.3053300000000001</v>
      </c>
      <c r="GH23">
        <v>9999</v>
      </c>
      <c r="GI23">
        <v>461.3</v>
      </c>
      <c r="GJ23">
        <v>9999</v>
      </c>
      <c r="GK23">
        <v>9999</v>
      </c>
      <c r="GL23">
        <v>1.8686100000000001</v>
      </c>
      <c r="GM23">
        <v>1.87317</v>
      </c>
      <c r="GN23">
        <v>1.8760399999999999</v>
      </c>
      <c r="GO23">
        <v>1.87836</v>
      </c>
      <c r="GP23">
        <v>1.87073</v>
      </c>
      <c r="GQ23">
        <v>1.8725499999999999</v>
      </c>
      <c r="GR23">
        <v>1.8693500000000001</v>
      </c>
      <c r="GS23">
        <v>1.8736299999999999</v>
      </c>
      <c r="GT23" t="s">
        <v>348</v>
      </c>
      <c r="GU23" t="s">
        <v>19</v>
      </c>
      <c r="GV23" t="s">
        <v>19</v>
      </c>
      <c r="GW23" t="s">
        <v>19</v>
      </c>
      <c r="GX23" t="s">
        <v>349</v>
      </c>
      <c r="GY23" t="s">
        <v>350</v>
      </c>
      <c r="GZ23" t="s">
        <v>351</v>
      </c>
      <c r="HA23" t="s">
        <v>351</v>
      </c>
      <c r="HB23" t="s">
        <v>351</v>
      </c>
      <c r="HC23" t="s">
        <v>351</v>
      </c>
      <c r="HD23">
        <v>0</v>
      </c>
      <c r="HE23">
        <v>100</v>
      </c>
      <c r="HF23">
        <v>100</v>
      </c>
      <c r="HG23">
        <v>1.41</v>
      </c>
      <c r="HH23">
        <v>0.17499999999999999</v>
      </c>
      <c r="HI23">
        <v>2</v>
      </c>
      <c r="HJ23">
        <v>506.89800000000002</v>
      </c>
      <c r="HK23">
        <v>506.81700000000001</v>
      </c>
      <c r="HL23">
        <v>22.996099999999998</v>
      </c>
      <c r="HM23">
        <v>29.683199999999999</v>
      </c>
      <c r="HN23">
        <v>29.9999</v>
      </c>
      <c r="HO23">
        <v>29.647099999999998</v>
      </c>
      <c r="HP23">
        <v>29.657900000000001</v>
      </c>
      <c r="HQ23">
        <v>24.8353</v>
      </c>
      <c r="HR23">
        <v>38.558500000000002</v>
      </c>
      <c r="HS23">
        <v>0</v>
      </c>
      <c r="HT23">
        <v>23.033200000000001</v>
      </c>
      <c r="HU23">
        <v>500</v>
      </c>
      <c r="HV23">
        <v>15.0221</v>
      </c>
      <c r="HW23">
        <v>102.03400000000001</v>
      </c>
      <c r="HX23">
        <v>101.857</v>
      </c>
    </row>
    <row r="24" spans="1:232" x14ac:dyDescent="0.25">
      <c r="A24">
        <v>9</v>
      </c>
      <c r="B24">
        <v>1566753497</v>
      </c>
      <c r="C24">
        <v>949.40000009536698</v>
      </c>
      <c r="D24" t="s">
        <v>374</v>
      </c>
      <c r="E24" t="s">
        <v>375</v>
      </c>
      <c r="G24">
        <v>1566753497</v>
      </c>
      <c r="H24">
        <f t="shared" si="0"/>
        <v>3.0062059794361364E-3</v>
      </c>
      <c r="I24">
        <f t="shared" si="1"/>
        <v>39.173449028731596</v>
      </c>
      <c r="J24">
        <f t="shared" si="2"/>
        <v>551.01099999999997</v>
      </c>
      <c r="K24">
        <f t="shared" si="3"/>
        <v>182.80614640374901</v>
      </c>
      <c r="L24">
        <f t="shared" si="4"/>
        <v>18.273355042688916</v>
      </c>
      <c r="M24">
        <f t="shared" si="5"/>
        <v>55.079218251168001</v>
      </c>
      <c r="N24">
        <f t="shared" si="6"/>
        <v>0.1817121303370334</v>
      </c>
      <c r="O24">
        <f t="shared" si="7"/>
        <v>2.2530828747157816</v>
      </c>
      <c r="P24">
        <f t="shared" si="8"/>
        <v>0.17394533974684481</v>
      </c>
      <c r="Q24">
        <f t="shared" si="9"/>
        <v>0.10938598821286027</v>
      </c>
      <c r="R24">
        <f t="shared" si="10"/>
        <v>321.43530232326964</v>
      </c>
      <c r="S24">
        <f t="shared" si="11"/>
        <v>27.900855368852039</v>
      </c>
      <c r="T24">
        <f t="shared" si="12"/>
        <v>27.0457</v>
      </c>
      <c r="U24">
        <f t="shared" si="13"/>
        <v>3.5887776843439032</v>
      </c>
      <c r="V24">
        <f t="shared" si="14"/>
        <v>54.981650870984076</v>
      </c>
      <c r="W24">
        <f t="shared" si="15"/>
        <v>1.9087217073024001</v>
      </c>
      <c r="X24">
        <f t="shared" si="16"/>
        <v>3.4715612882946476</v>
      </c>
      <c r="Y24">
        <f t="shared" si="17"/>
        <v>1.6800559770415031</v>
      </c>
      <c r="Z24">
        <f t="shared" si="18"/>
        <v>-132.5736836931336</v>
      </c>
      <c r="AA24">
        <f t="shared" si="19"/>
        <v>-68.55665430468251</v>
      </c>
      <c r="AB24">
        <f t="shared" si="20"/>
        <v>-6.5511914875512476</v>
      </c>
      <c r="AC24">
        <f t="shared" si="21"/>
        <v>113.75377283790228</v>
      </c>
      <c r="AD24">
        <v>-4.1266794230947798E-2</v>
      </c>
      <c r="AE24">
        <v>4.6325591693968701E-2</v>
      </c>
      <c r="AF24">
        <v>3.46073391686609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52720.197290063865</v>
      </c>
      <c r="AL24" t="s">
        <v>344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0</v>
      </c>
      <c r="AR24" t="s">
        <v>344</v>
      </c>
      <c r="AS24">
        <v>0</v>
      </c>
      <c r="AT24">
        <v>0</v>
      </c>
      <c r="AU24" t="e">
        <f t="shared" si="27"/>
        <v>#DIV/0!</v>
      </c>
      <c r="AV24">
        <v>0.5</v>
      </c>
      <c r="AW24">
        <f t="shared" si="28"/>
        <v>1681.1492999999998</v>
      </c>
      <c r="AX24">
        <f t="shared" si="29"/>
        <v>39.173449028731596</v>
      </c>
      <c r="AY24" t="e">
        <f t="shared" si="30"/>
        <v>#DIV/0!</v>
      </c>
      <c r="AZ24" t="e">
        <f t="shared" si="31"/>
        <v>#DIV/0!</v>
      </c>
      <c r="BA24">
        <f t="shared" si="32"/>
        <v>2.3301588400703972E-2</v>
      </c>
      <c r="BB24" t="e">
        <f t="shared" si="33"/>
        <v>#DIV/0!</v>
      </c>
      <c r="BC24" t="s">
        <v>344</v>
      </c>
      <c r="BD24">
        <v>0</v>
      </c>
      <c r="BE24">
        <f t="shared" si="34"/>
        <v>0</v>
      </c>
      <c r="BF24" t="e">
        <f t="shared" si="35"/>
        <v>#DIV/0!</v>
      </c>
      <c r="BG24" t="e">
        <f t="shared" si="36"/>
        <v>#DIV/0!</v>
      </c>
      <c r="BH24" t="e">
        <f t="shared" si="37"/>
        <v>#DIV/0!</v>
      </c>
      <c r="BI24" t="e">
        <f t="shared" si="38"/>
        <v>#DIV/0!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f t="shared" si="39"/>
        <v>1999.94</v>
      </c>
      <c r="CC24">
        <f t="shared" si="40"/>
        <v>1681.1492999999998</v>
      </c>
      <c r="CD24">
        <f t="shared" si="41"/>
        <v>0.84059986799603981</v>
      </c>
      <c r="CE24">
        <f t="shared" si="42"/>
        <v>0.19119973599207976</v>
      </c>
      <c r="CF24">
        <v>6</v>
      </c>
      <c r="CG24">
        <v>0.5</v>
      </c>
      <c r="CH24" t="s">
        <v>345</v>
      </c>
      <c r="CI24">
        <v>1566753497</v>
      </c>
      <c r="CJ24">
        <v>551.01099999999997</v>
      </c>
      <c r="CK24">
        <v>600.00599999999997</v>
      </c>
      <c r="CL24">
        <v>19.094799999999999</v>
      </c>
      <c r="CM24">
        <v>15.5563</v>
      </c>
      <c r="CN24">
        <v>500.00900000000001</v>
      </c>
      <c r="CO24">
        <v>99.860200000000006</v>
      </c>
      <c r="CP24">
        <v>0.100088</v>
      </c>
      <c r="CQ24">
        <v>26.481300000000001</v>
      </c>
      <c r="CR24">
        <v>27.0457</v>
      </c>
      <c r="CS24">
        <v>999.9</v>
      </c>
      <c r="CT24">
        <v>0</v>
      </c>
      <c r="CU24">
        <v>0</v>
      </c>
      <c r="CV24">
        <v>9965.6200000000008</v>
      </c>
      <c r="CW24">
        <v>0</v>
      </c>
      <c r="CX24">
        <v>1489.89</v>
      </c>
      <c r="CY24">
        <v>-48.994799999999998</v>
      </c>
      <c r="CZ24">
        <v>561.73800000000006</v>
      </c>
      <c r="DA24">
        <v>609.48800000000006</v>
      </c>
      <c r="DB24">
        <v>3.5384799999999998</v>
      </c>
      <c r="DC24">
        <v>549.71400000000006</v>
      </c>
      <c r="DD24">
        <v>600.00599999999997</v>
      </c>
      <c r="DE24">
        <v>18.9008</v>
      </c>
      <c r="DF24">
        <v>15.5563</v>
      </c>
      <c r="DG24">
        <v>1.9068099999999999</v>
      </c>
      <c r="DH24">
        <v>1.5534600000000001</v>
      </c>
      <c r="DI24">
        <v>16.690999999999999</v>
      </c>
      <c r="DJ24">
        <v>13.5047</v>
      </c>
      <c r="DK24">
        <v>1999.94</v>
      </c>
      <c r="DL24">
        <v>0.98000399999999999</v>
      </c>
      <c r="DM24">
        <v>1.9996400000000001E-2</v>
      </c>
      <c r="DN24">
        <v>0</v>
      </c>
      <c r="DO24">
        <v>2.0228000000000002</v>
      </c>
      <c r="DP24">
        <v>0</v>
      </c>
      <c r="DQ24">
        <v>17703</v>
      </c>
      <c r="DR24">
        <v>16152.2</v>
      </c>
      <c r="DS24">
        <v>44.875</v>
      </c>
      <c r="DT24">
        <v>46.625</v>
      </c>
      <c r="DU24">
        <v>45.811999999999998</v>
      </c>
      <c r="DV24">
        <v>44.436999999999998</v>
      </c>
      <c r="DW24">
        <v>43.936999999999998</v>
      </c>
      <c r="DX24">
        <v>1959.95</v>
      </c>
      <c r="DY24">
        <v>39.99</v>
      </c>
      <c r="DZ24">
        <v>0</v>
      </c>
      <c r="EA24">
        <v>1566753492.4000001</v>
      </c>
      <c r="EB24">
        <v>2.0596117647058798</v>
      </c>
      <c r="EC24">
        <v>-0.92852940254049099</v>
      </c>
      <c r="ED24">
        <v>-583.16176045875397</v>
      </c>
      <c r="EE24">
        <v>17745.329411764698</v>
      </c>
      <c r="EF24">
        <v>10</v>
      </c>
      <c r="EG24">
        <v>1566753463</v>
      </c>
      <c r="EH24" t="s">
        <v>376</v>
      </c>
      <c r="EI24">
        <v>61</v>
      </c>
      <c r="EJ24">
        <v>1.2969999999999999</v>
      </c>
      <c r="EK24">
        <v>0.19400000000000001</v>
      </c>
      <c r="EL24">
        <v>600</v>
      </c>
      <c r="EM24">
        <v>15</v>
      </c>
      <c r="EN24">
        <v>0.06</v>
      </c>
      <c r="EO24">
        <v>0.03</v>
      </c>
      <c r="EP24">
        <v>39.306041325392002</v>
      </c>
      <c r="EQ24">
        <v>-1.08264436447017</v>
      </c>
      <c r="ER24">
        <v>0.119527795517618</v>
      </c>
      <c r="ES24">
        <v>0</v>
      </c>
      <c r="ET24">
        <v>0.18570672404754299</v>
      </c>
      <c r="EU24">
        <v>-3.8080583057630599E-3</v>
      </c>
      <c r="EV24">
        <v>2.4736214786678801E-3</v>
      </c>
      <c r="EW24">
        <v>1</v>
      </c>
      <c r="EX24">
        <v>1</v>
      </c>
      <c r="EY24">
        <v>2</v>
      </c>
      <c r="EZ24" t="s">
        <v>358</v>
      </c>
      <c r="FA24">
        <v>2.9488400000000001</v>
      </c>
      <c r="FB24">
        <v>2.7237</v>
      </c>
      <c r="FC24">
        <v>0.12402000000000001</v>
      </c>
      <c r="FD24">
        <v>0.13383200000000001</v>
      </c>
      <c r="FE24">
        <v>9.4230900000000006E-2</v>
      </c>
      <c r="FF24">
        <v>8.3515400000000004E-2</v>
      </c>
      <c r="FG24">
        <v>23324.400000000001</v>
      </c>
      <c r="FH24">
        <v>21051.599999999999</v>
      </c>
      <c r="FI24">
        <v>24541.9</v>
      </c>
      <c r="FJ24">
        <v>23339</v>
      </c>
      <c r="FK24">
        <v>30228</v>
      </c>
      <c r="FL24">
        <v>29773.8</v>
      </c>
      <c r="FM24">
        <v>34237.699999999997</v>
      </c>
      <c r="FN24">
        <v>33403.599999999999</v>
      </c>
      <c r="FO24">
        <v>1.98048</v>
      </c>
      <c r="FP24">
        <v>1.9935</v>
      </c>
      <c r="FQ24">
        <v>3.09199E-2</v>
      </c>
      <c r="FR24">
        <v>0</v>
      </c>
      <c r="FS24">
        <v>26.539899999999999</v>
      </c>
      <c r="FT24">
        <v>999.9</v>
      </c>
      <c r="FU24">
        <v>50.732999999999997</v>
      </c>
      <c r="FV24">
        <v>31.683</v>
      </c>
      <c r="FW24">
        <v>23.828499999999998</v>
      </c>
      <c r="FX24">
        <v>59.992199999999997</v>
      </c>
      <c r="FY24">
        <v>40.144199999999998</v>
      </c>
      <c r="FZ24">
        <v>1</v>
      </c>
      <c r="GA24">
        <v>0.18254600000000001</v>
      </c>
      <c r="GB24">
        <v>2.8327200000000001</v>
      </c>
      <c r="GC24">
        <v>20.378499999999999</v>
      </c>
      <c r="GD24">
        <v>5.2400500000000001</v>
      </c>
      <c r="GE24">
        <v>12.0219</v>
      </c>
      <c r="GF24">
        <v>4.9572500000000002</v>
      </c>
      <c r="GG24">
        <v>3.30498</v>
      </c>
      <c r="GH24">
        <v>9999</v>
      </c>
      <c r="GI24">
        <v>461.4</v>
      </c>
      <c r="GJ24">
        <v>9999</v>
      </c>
      <c r="GK24">
        <v>9999</v>
      </c>
      <c r="GL24">
        <v>1.86859</v>
      </c>
      <c r="GM24">
        <v>1.87317</v>
      </c>
      <c r="GN24">
        <v>1.8760399999999999</v>
      </c>
      <c r="GO24">
        <v>1.8783399999999999</v>
      </c>
      <c r="GP24">
        <v>1.87073</v>
      </c>
      <c r="GQ24">
        <v>1.87252</v>
      </c>
      <c r="GR24">
        <v>1.8693500000000001</v>
      </c>
      <c r="GS24">
        <v>1.8736299999999999</v>
      </c>
      <c r="GT24" t="s">
        <v>348</v>
      </c>
      <c r="GU24" t="s">
        <v>19</v>
      </c>
      <c r="GV24" t="s">
        <v>19</v>
      </c>
      <c r="GW24" t="s">
        <v>19</v>
      </c>
      <c r="GX24" t="s">
        <v>349</v>
      </c>
      <c r="GY24" t="s">
        <v>350</v>
      </c>
      <c r="GZ24" t="s">
        <v>351</v>
      </c>
      <c r="HA24" t="s">
        <v>351</v>
      </c>
      <c r="HB24" t="s">
        <v>351</v>
      </c>
      <c r="HC24" t="s">
        <v>351</v>
      </c>
      <c r="HD24">
        <v>0</v>
      </c>
      <c r="HE24">
        <v>100</v>
      </c>
      <c r="HF24">
        <v>100</v>
      </c>
      <c r="HG24">
        <v>1.2969999999999999</v>
      </c>
      <c r="HH24">
        <v>0.19400000000000001</v>
      </c>
      <c r="HI24">
        <v>2</v>
      </c>
      <c r="HJ24">
        <v>506.54599999999999</v>
      </c>
      <c r="HK24">
        <v>507.48099999999999</v>
      </c>
      <c r="HL24">
        <v>22.791399999999999</v>
      </c>
      <c r="HM24">
        <v>29.736599999999999</v>
      </c>
      <c r="HN24">
        <v>30.000499999999999</v>
      </c>
      <c r="HO24">
        <v>29.716999999999999</v>
      </c>
      <c r="HP24">
        <v>29.7302</v>
      </c>
      <c r="HQ24">
        <v>28.8</v>
      </c>
      <c r="HR24">
        <v>36.240699999999997</v>
      </c>
      <c r="HS24">
        <v>0</v>
      </c>
      <c r="HT24">
        <v>22.771799999999999</v>
      </c>
      <c r="HU24">
        <v>600</v>
      </c>
      <c r="HV24">
        <v>15.5425</v>
      </c>
      <c r="HW24">
        <v>102.023</v>
      </c>
      <c r="HX24">
        <v>101.84699999999999</v>
      </c>
    </row>
    <row r="25" spans="1:232" x14ac:dyDescent="0.25">
      <c r="A25">
        <v>10</v>
      </c>
      <c r="B25">
        <v>1566753617.5</v>
      </c>
      <c r="C25">
        <v>1069.9000000953699</v>
      </c>
      <c r="D25" t="s">
        <v>377</v>
      </c>
      <c r="E25" t="s">
        <v>378</v>
      </c>
      <c r="G25">
        <v>1566753617.5</v>
      </c>
      <c r="H25">
        <f t="shared" si="0"/>
        <v>2.5233358825455655E-3</v>
      </c>
      <c r="I25">
        <f t="shared" si="1"/>
        <v>39.678434371941449</v>
      </c>
      <c r="J25">
        <f t="shared" si="2"/>
        <v>650.41999999999996</v>
      </c>
      <c r="K25">
        <f t="shared" si="3"/>
        <v>201.36396048906641</v>
      </c>
      <c r="L25">
        <f t="shared" si="4"/>
        <v>20.127638730264973</v>
      </c>
      <c r="M25">
        <f t="shared" si="5"/>
        <v>65.013713234199997</v>
      </c>
      <c r="N25">
        <f t="shared" si="6"/>
        <v>0.14977249066882042</v>
      </c>
      <c r="O25">
        <f t="shared" si="7"/>
        <v>2.2591572849553083</v>
      </c>
      <c r="P25">
        <f t="shared" si="8"/>
        <v>0.14446686587367549</v>
      </c>
      <c r="Q25">
        <f t="shared" si="9"/>
        <v>9.0752822147019824E-2</v>
      </c>
      <c r="R25">
        <f t="shared" si="10"/>
        <v>321.45126225130491</v>
      </c>
      <c r="S25">
        <f t="shared" si="11"/>
        <v>27.957091669884818</v>
      </c>
      <c r="T25">
        <f t="shared" si="12"/>
        <v>27.0443</v>
      </c>
      <c r="U25">
        <f t="shared" si="13"/>
        <v>3.5884827066351517</v>
      </c>
      <c r="V25">
        <f t="shared" si="14"/>
        <v>54.777750050636328</v>
      </c>
      <c r="W25">
        <f t="shared" si="15"/>
        <v>1.8904374910260002</v>
      </c>
      <c r="X25">
        <f t="shared" si="16"/>
        <v>3.4511046716568083</v>
      </c>
      <c r="Y25">
        <f t="shared" si="17"/>
        <v>1.6980452156091514</v>
      </c>
      <c r="Z25">
        <f t="shared" si="18"/>
        <v>-111.27911242025944</v>
      </c>
      <c r="AA25">
        <f t="shared" si="19"/>
        <v>-80.774899980845802</v>
      </c>
      <c r="AB25">
        <f t="shared" si="20"/>
        <v>-7.6940878128496912</v>
      </c>
      <c r="AC25">
        <f t="shared" si="21"/>
        <v>121.70316203734997</v>
      </c>
      <c r="AD25">
        <v>-4.1430729924596399E-2</v>
      </c>
      <c r="AE25">
        <v>4.6509623871644798E-2</v>
      </c>
      <c r="AF25">
        <v>3.47160581901091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52938.757362862852</v>
      </c>
      <c r="AL25" t="s">
        <v>344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0</v>
      </c>
      <c r="AR25" t="s">
        <v>344</v>
      </c>
      <c r="AS25">
        <v>0</v>
      </c>
      <c r="AT25">
        <v>0</v>
      </c>
      <c r="AU25" t="e">
        <f t="shared" si="27"/>
        <v>#DIV/0!</v>
      </c>
      <c r="AV25">
        <v>0.5</v>
      </c>
      <c r="AW25">
        <f t="shared" si="28"/>
        <v>1681.2332999999999</v>
      </c>
      <c r="AX25">
        <f t="shared" si="29"/>
        <v>39.678434371941449</v>
      </c>
      <c r="AY25" t="e">
        <f t="shared" si="30"/>
        <v>#DIV/0!</v>
      </c>
      <c r="AZ25" t="e">
        <f t="shared" si="31"/>
        <v>#DIV/0!</v>
      </c>
      <c r="BA25">
        <f t="shared" si="32"/>
        <v>2.3600790188929431E-2</v>
      </c>
      <c r="BB25" t="e">
        <f t="shared" si="33"/>
        <v>#DIV/0!</v>
      </c>
      <c r="BC25" t="s">
        <v>344</v>
      </c>
      <c r="BD25">
        <v>0</v>
      </c>
      <c r="BE25">
        <f t="shared" si="34"/>
        <v>0</v>
      </c>
      <c r="BF25" t="e">
        <f t="shared" si="35"/>
        <v>#DIV/0!</v>
      </c>
      <c r="BG25" t="e">
        <f t="shared" si="36"/>
        <v>#DIV/0!</v>
      </c>
      <c r="BH25" t="e">
        <f t="shared" si="37"/>
        <v>#DIV/0!</v>
      </c>
      <c r="BI25" t="e">
        <f t="shared" si="38"/>
        <v>#DIV/0!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f t="shared" si="39"/>
        <v>2000.04</v>
      </c>
      <c r="CC25">
        <f t="shared" si="40"/>
        <v>1681.2332999999999</v>
      </c>
      <c r="CD25">
        <f t="shared" si="41"/>
        <v>0.8405998380032399</v>
      </c>
      <c r="CE25">
        <f t="shared" si="42"/>
        <v>0.19119967600647986</v>
      </c>
      <c r="CF25">
        <v>6</v>
      </c>
      <c r="CG25">
        <v>0.5</v>
      </c>
      <c r="CH25" t="s">
        <v>345</v>
      </c>
      <c r="CI25">
        <v>1566753617.5</v>
      </c>
      <c r="CJ25">
        <v>650.41999999999996</v>
      </c>
      <c r="CK25">
        <v>700.00300000000004</v>
      </c>
      <c r="CL25">
        <v>18.912600000000001</v>
      </c>
      <c r="CM25">
        <v>15.9419</v>
      </c>
      <c r="CN25">
        <v>500.00599999999997</v>
      </c>
      <c r="CO25">
        <v>99.856300000000005</v>
      </c>
      <c r="CP25">
        <v>0.10020999999999999</v>
      </c>
      <c r="CQ25">
        <v>26.3811</v>
      </c>
      <c r="CR25">
        <v>27.0443</v>
      </c>
      <c r="CS25">
        <v>999.9</v>
      </c>
      <c r="CT25">
        <v>0</v>
      </c>
      <c r="CU25">
        <v>0</v>
      </c>
      <c r="CV25">
        <v>10005.6</v>
      </c>
      <c r="CW25">
        <v>0</v>
      </c>
      <c r="CX25">
        <v>1572.82</v>
      </c>
      <c r="CY25">
        <v>-49.800699999999999</v>
      </c>
      <c r="CZ25">
        <v>662.72400000000005</v>
      </c>
      <c r="DA25">
        <v>711.34299999999996</v>
      </c>
      <c r="DB25">
        <v>2.95269</v>
      </c>
      <c r="DC25">
        <v>648.90499999999997</v>
      </c>
      <c r="DD25">
        <v>700.00300000000004</v>
      </c>
      <c r="DE25">
        <v>18.700600000000001</v>
      </c>
      <c r="DF25">
        <v>15.9419</v>
      </c>
      <c r="DG25">
        <v>1.8867400000000001</v>
      </c>
      <c r="DH25">
        <v>1.59189</v>
      </c>
      <c r="DI25">
        <v>16.5246</v>
      </c>
      <c r="DJ25">
        <v>13.880599999999999</v>
      </c>
      <c r="DK25">
        <v>2000.04</v>
      </c>
      <c r="DL25">
        <v>0.98000399999999999</v>
      </c>
      <c r="DM25">
        <v>1.9996400000000001E-2</v>
      </c>
      <c r="DN25">
        <v>0</v>
      </c>
      <c r="DO25">
        <v>2.3050000000000002</v>
      </c>
      <c r="DP25">
        <v>0</v>
      </c>
      <c r="DQ25">
        <v>18090</v>
      </c>
      <c r="DR25">
        <v>16153</v>
      </c>
      <c r="DS25">
        <v>45</v>
      </c>
      <c r="DT25">
        <v>46.75</v>
      </c>
      <c r="DU25">
        <v>45.875</v>
      </c>
      <c r="DV25">
        <v>44.5</v>
      </c>
      <c r="DW25">
        <v>43.936999999999998</v>
      </c>
      <c r="DX25">
        <v>1960.05</v>
      </c>
      <c r="DY25">
        <v>39.99</v>
      </c>
      <c r="DZ25">
        <v>0</v>
      </c>
      <c r="EA25">
        <v>1566753613</v>
      </c>
      <c r="EB25">
        <v>2.11147058823529</v>
      </c>
      <c r="EC25">
        <v>1.5442892541474</v>
      </c>
      <c r="ED25">
        <v>-252.13235042370201</v>
      </c>
      <c r="EE25">
        <v>18094.1588235294</v>
      </c>
      <c r="EF25">
        <v>10</v>
      </c>
      <c r="EG25">
        <v>1566753645.5</v>
      </c>
      <c r="EH25" t="s">
        <v>379</v>
      </c>
      <c r="EI25">
        <v>62</v>
      </c>
      <c r="EJ25">
        <v>1.5149999999999999</v>
      </c>
      <c r="EK25">
        <v>0.21199999999999999</v>
      </c>
      <c r="EL25">
        <v>700</v>
      </c>
      <c r="EM25">
        <v>16</v>
      </c>
      <c r="EN25">
        <v>0.03</v>
      </c>
      <c r="EO25">
        <v>0.03</v>
      </c>
      <c r="EP25">
        <v>39.914839625462299</v>
      </c>
      <c r="EQ25">
        <v>-0.87503036301672699</v>
      </c>
      <c r="ER25">
        <v>0.105038239081451</v>
      </c>
      <c r="ES25">
        <v>0</v>
      </c>
      <c r="ET25">
        <v>0.153113544252275</v>
      </c>
      <c r="EU25">
        <v>-2.80692764668958E-2</v>
      </c>
      <c r="EV25">
        <v>3.0455263535823498E-3</v>
      </c>
      <c r="EW25">
        <v>1</v>
      </c>
      <c r="EX25">
        <v>1</v>
      </c>
      <c r="EY25">
        <v>2</v>
      </c>
      <c r="EZ25" t="s">
        <v>358</v>
      </c>
      <c r="FA25">
        <v>2.94875</v>
      </c>
      <c r="FB25">
        <v>2.72417</v>
      </c>
      <c r="FC25">
        <v>0.13943900000000001</v>
      </c>
      <c r="FD25">
        <v>0.148897</v>
      </c>
      <c r="FE25">
        <v>9.3486899999999998E-2</v>
      </c>
      <c r="FF25">
        <v>8.4996100000000005E-2</v>
      </c>
      <c r="FG25">
        <v>22910.2</v>
      </c>
      <c r="FH25">
        <v>20683</v>
      </c>
      <c r="FI25">
        <v>24538.400000000001</v>
      </c>
      <c r="FJ25">
        <v>23336.7</v>
      </c>
      <c r="FK25">
        <v>30249.3</v>
      </c>
      <c r="FL25">
        <v>29723.200000000001</v>
      </c>
      <c r="FM25">
        <v>34233.300000000003</v>
      </c>
      <c r="FN25">
        <v>33400.699999999997</v>
      </c>
      <c r="FO25">
        <v>1.9798</v>
      </c>
      <c r="FP25">
        <v>1.9929300000000001</v>
      </c>
      <c r="FQ25">
        <v>2.77162E-2</v>
      </c>
      <c r="FR25">
        <v>0</v>
      </c>
      <c r="FS25">
        <v>26.590900000000001</v>
      </c>
      <c r="FT25">
        <v>999.9</v>
      </c>
      <c r="FU25">
        <v>50.695999999999998</v>
      </c>
      <c r="FV25">
        <v>31.763000000000002</v>
      </c>
      <c r="FW25">
        <v>23.921399999999998</v>
      </c>
      <c r="FX25">
        <v>59.992199999999997</v>
      </c>
      <c r="FY25">
        <v>40.0441</v>
      </c>
      <c r="FZ25">
        <v>1</v>
      </c>
      <c r="GA25">
        <v>0.18870899999999999</v>
      </c>
      <c r="GB25">
        <v>3.0211100000000002</v>
      </c>
      <c r="GC25">
        <v>20.375699999999998</v>
      </c>
      <c r="GD25">
        <v>5.2458900000000002</v>
      </c>
      <c r="GE25">
        <v>12.0219</v>
      </c>
      <c r="GF25">
        <v>4.9577999999999998</v>
      </c>
      <c r="GG25">
        <v>3.3053300000000001</v>
      </c>
      <c r="GH25">
        <v>9999</v>
      </c>
      <c r="GI25">
        <v>461.4</v>
      </c>
      <c r="GJ25">
        <v>9999</v>
      </c>
      <c r="GK25">
        <v>9999</v>
      </c>
      <c r="GL25">
        <v>1.8686</v>
      </c>
      <c r="GM25">
        <v>1.87317</v>
      </c>
      <c r="GN25">
        <v>1.8760600000000001</v>
      </c>
      <c r="GO25">
        <v>1.8783399999999999</v>
      </c>
      <c r="GP25">
        <v>1.87073</v>
      </c>
      <c r="GQ25">
        <v>1.87253</v>
      </c>
      <c r="GR25">
        <v>1.8693599999999999</v>
      </c>
      <c r="GS25">
        <v>1.8736299999999999</v>
      </c>
      <c r="GT25" t="s">
        <v>348</v>
      </c>
      <c r="GU25" t="s">
        <v>19</v>
      </c>
      <c r="GV25" t="s">
        <v>19</v>
      </c>
      <c r="GW25" t="s">
        <v>19</v>
      </c>
      <c r="GX25" t="s">
        <v>349</v>
      </c>
      <c r="GY25" t="s">
        <v>350</v>
      </c>
      <c r="GZ25" t="s">
        <v>351</v>
      </c>
      <c r="HA25" t="s">
        <v>351</v>
      </c>
      <c r="HB25" t="s">
        <v>351</v>
      </c>
      <c r="HC25" t="s">
        <v>351</v>
      </c>
      <c r="HD25">
        <v>0</v>
      </c>
      <c r="HE25">
        <v>100</v>
      </c>
      <c r="HF25">
        <v>100</v>
      </c>
      <c r="HG25">
        <v>1.5149999999999999</v>
      </c>
      <c r="HH25">
        <v>0.21199999999999999</v>
      </c>
      <c r="HI25">
        <v>2</v>
      </c>
      <c r="HJ25">
        <v>506.72199999999998</v>
      </c>
      <c r="HK25">
        <v>507.767</v>
      </c>
      <c r="HL25">
        <v>22.6114</v>
      </c>
      <c r="HM25">
        <v>29.817499999999999</v>
      </c>
      <c r="HN25">
        <v>30.000800000000002</v>
      </c>
      <c r="HO25">
        <v>29.791599999999999</v>
      </c>
      <c r="HP25">
        <v>29.8078</v>
      </c>
      <c r="HQ25">
        <v>32.655299999999997</v>
      </c>
      <c r="HR25">
        <v>34.802</v>
      </c>
      <c r="HS25">
        <v>0</v>
      </c>
      <c r="HT25">
        <v>22.581499999999998</v>
      </c>
      <c r="HU25">
        <v>700</v>
      </c>
      <c r="HV25">
        <v>15.9877</v>
      </c>
      <c r="HW25">
        <v>102.009</v>
      </c>
      <c r="HX25">
        <v>101.83799999999999</v>
      </c>
    </row>
    <row r="26" spans="1:232" x14ac:dyDescent="0.25">
      <c r="A26">
        <v>11</v>
      </c>
      <c r="B26">
        <v>1566753759.5</v>
      </c>
      <c r="C26">
        <v>1211.9000000953699</v>
      </c>
      <c r="D26" t="s">
        <v>380</v>
      </c>
      <c r="E26" t="s">
        <v>381</v>
      </c>
      <c r="G26">
        <v>1566753759.5</v>
      </c>
      <c r="H26">
        <f t="shared" si="0"/>
        <v>2.2061939827159286E-3</v>
      </c>
      <c r="I26">
        <f t="shared" si="1"/>
        <v>39.876589017769803</v>
      </c>
      <c r="J26">
        <f t="shared" si="2"/>
        <v>750.12300000000005</v>
      </c>
      <c r="K26">
        <f t="shared" si="3"/>
        <v>235.74819548503342</v>
      </c>
      <c r="L26">
        <f t="shared" si="4"/>
        <v>23.563761072149529</v>
      </c>
      <c r="M26">
        <f t="shared" si="5"/>
        <v>74.977113230315993</v>
      </c>
      <c r="N26">
        <f t="shared" si="6"/>
        <v>0.1309319857365944</v>
      </c>
      <c r="O26">
        <f t="shared" si="7"/>
        <v>2.2560429848671664</v>
      </c>
      <c r="P26">
        <f t="shared" si="8"/>
        <v>0.12685226272188985</v>
      </c>
      <c r="Q26">
        <f t="shared" si="9"/>
        <v>7.9638621891683081E-2</v>
      </c>
      <c r="R26">
        <f t="shared" si="10"/>
        <v>321.40497846002251</v>
      </c>
      <c r="S26">
        <f t="shared" si="11"/>
        <v>27.998034101967718</v>
      </c>
      <c r="T26">
        <f t="shared" si="12"/>
        <v>27.005500000000001</v>
      </c>
      <c r="U26">
        <f t="shared" si="13"/>
        <v>3.5803160267930632</v>
      </c>
      <c r="V26">
        <f t="shared" si="14"/>
        <v>54.964005981566942</v>
      </c>
      <c r="W26">
        <f t="shared" si="15"/>
        <v>1.889513251168</v>
      </c>
      <c r="X26">
        <f t="shared" si="16"/>
        <v>3.4377284141219229</v>
      </c>
      <c r="Y26">
        <f t="shared" si="17"/>
        <v>1.6908027756250632</v>
      </c>
      <c r="Z26">
        <f t="shared" si="18"/>
        <v>-97.293154637772446</v>
      </c>
      <c r="AA26">
        <f t="shared" si="19"/>
        <v>-83.947500243989623</v>
      </c>
      <c r="AB26">
        <f t="shared" si="20"/>
        <v>-8.0031369166880317</v>
      </c>
      <c r="AC26">
        <f t="shared" si="21"/>
        <v>132.1611866615724</v>
      </c>
      <c r="AD26">
        <v>-4.1346631208769601E-2</v>
      </c>
      <c r="AE26">
        <v>4.6415215695676998E-2</v>
      </c>
      <c r="AF26">
        <v>3.4660304142088099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52847.219335431641</v>
      </c>
      <c r="AL26" t="s">
        <v>344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0</v>
      </c>
      <c r="AR26" t="s">
        <v>344</v>
      </c>
      <c r="AS26">
        <v>0</v>
      </c>
      <c r="AT26">
        <v>0</v>
      </c>
      <c r="AU26" t="e">
        <f t="shared" si="27"/>
        <v>#DIV/0!</v>
      </c>
      <c r="AV26">
        <v>0.5</v>
      </c>
      <c r="AW26">
        <f t="shared" si="28"/>
        <v>1680.9897000000001</v>
      </c>
      <c r="AX26">
        <f t="shared" si="29"/>
        <v>39.876589017769803</v>
      </c>
      <c r="AY26" t="e">
        <f t="shared" si="30"/>
        <v>#DIV/0!</v>
      </c>
      <c r="AZ26" t="e">
        <f t="shared" si="31"/>
        <v>#DIV/0!</v>
      </c>
      <c r="BA26">
        <f t="shared" si="32"/>
        <v>2.3722090038844259E-2</v>
      </c>
      <c r="BB26" t="e">
        <f t="shared" si="33"/>
        <v>#DIV/0!</v>
      </c>
      <c r="BC26" t="s">
        <v>344</v>
      </c>
      <c r="BD26">
        <v>0</v>
      </c>
      <c r="BE26">
        <f t="shared" si="34"/>
        <v>0</v>
      </c>
      <c r="BF26" t="e">
        <f t="shared" si="35"/>
        <v>#DIV/0!</v>
      </c>
      <c r="BG26" t="e">
        <f t="shared" si="36"/>
        <v>#DIV/0!</v>
      </c>
      <c r="BH26" t="e">
        <f t="shared" si="37"/>
        <v>#DIV/0!</v>
      </c>
      <c r="BI26" t="e">
        <f t="shared" si="38"/>
        <v>#DIV/0!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f t="shared" si="39"/>
        <v>1999.75</v>
      </c>
      <c r="CC26">
        <f t="shared" si="40"/>
        <v>1680.9897000000001</v>
      </c>
      <c r="CD26">
        <f t="shared" si="41"/>
        <v>0.84059992499062386</v>
      </c>
      <c r="CE26">
        <f t="shared" si="42"/>
        <v>0.19119984998124764</v>
      </c>
      <c r="CF26">
        <v>6</v>
      </c>
      <c r="CG26">
        <v>0.5</v>
      </c>
      <c r="CH26" t="s">
        <v>345</v>
      </c>
      <c r="CI26">
        <v>1566753759.5</v>
      </c>
      <c r="CJ26">
        <v>750.12300000000005</v>
      </c>
      <c r="CK26">
        <v>799.96299999999997</v>
      </c>
      <c r="CL26">
        <v>18.904</v>
      </c>
      <c r="CM26">
        <v>16.3065</v>
      </c>
      <c r="CN26">
        <v>499.97800000000001</v>
      </c>
      <c r="CO26">
        <v>99.852999999999994</v>
      </c>
      <c r="CP26">
        <v>0.100092</v>
      </c>
      <c r="CQ26">
        <v>26.315300000000001</v>
      </c>
      <c r="CR26">
        <v>27.005500000000001</v>
      </c>
      <c r="CS26">
        <v>999.9</v>
      </c>
      <c r="CT26">
        <v>0</v>
      </c>
      <c r="CU26">
        <v>0</v>
      </c>
      <c r="CV26">
        <v>9985.6200000000008</v>
      </c>
      <c r="CW26">
        <v>0</v>
      </c>
      <c r="CX26">
        <v>601.423</v>
      </c>
      <c r="CY26">
        <v>-49.839500000000001</v>
      </c>
      <c r="CZ26">
        <v>764.577</v>
      </c>
      <c r="DA26">
        <v>813.22400000000005</v>
      </c>
      <c r="DB26">
        <v>2.5974300000000001</v>
      </c>
      <c r="DC26">
        <v>748.56500000000005</v>
      </c>
      <c r="DD26">
        <v>799.96299999999997</v>
      </c>
      <c r="DE26">
        <v>18.684000000000001</v>
      </c>
      <c r="DF26">
        <v>16.3065</v>
      </c>
      <c r="DG26">
        <v>1.8876200000000001</v>
      </c>
      <c r="DH26">
        <v>1.62825</v>
      </c>
      <c r="DI26">
        <v>16.5319</v>
      </c>
      <c r="DJ26">
        <v>14.2288</v>
      </c>
      <c r="DK26">
        <v>1999.75</v>
      </c>
      <c r="DL26">
        <v>0.98000100000000001</v>
      </c>
      <c r="DM26">
        <v>1.9999300000000001E-2</v>
      </c>
      <c r="DN26">
        <v>0</v>
      </c>
      <c r="DO26">
        <v>2.294</v>
      </c>
      <c r="DP26">
        <v>0</v>
      </c>
      <c r="DQ26">
        <v>18065.5</v>
      </c>
      <c r="DR26">
        <v>16150.6</v>
      </c>
      <c r="DS26">
        <v>45</v>
      </c>
      <c r="DT26">
        <v>46.75</v>
      </c>
      <c r="DU26">
        <v>45.875</v>
      </c>
      <c r="DV26">
        <v>44.5</v>
      </c>
      <c r="DW26">
        <v>44</v>
      </c>
      <c r="DX26">
        <v>1959.76</v>
      </c>
      <c r="DY26">
        <v>39.99</v>
      </c>
      <c r="DZ26">
        <v>0</v>
      </c>
      <c r="EA26">
        <v>1566753755.2</v>
      </c>
      <c r="EB26">
        <v>2.12637647058824</v>
      </c>
      <c r="EC26">
        <v>1.0362499826224401</v>
      </c>
      <c r="ED26">
        <v>-703.33332960076996</v>
      </c>
      <c r="EE26">
        <v>18118.623529411801</v>
      </c>
      <c r="EF26">
        <v>10</v>
      </c>
      <c r="EG26">
        <v>1566753722</v>
      </c>
      <c r="EH26" t="s">
        <v>382</v>
      </c>
      <c r="EI26">
        <v>63</v>
      </c>
      <c r="EJ26">
        <v>1.5580000000000001</v>
      </c>
      <c r="EK26">
        <v>0.22</v>
      </c>
      <c r="EL26">
        <v>800</v>
      </c>
      <c r="EM26">
        <v>16</v>
      </c>
      <c r="EN26">
        <v>0.05</v>
      </c>
      <c r="EO26">
        <v>0.04</v>
      </c>
      <c r="EP26">
        <v>40.014417831965702</v>
      </c>
      <c r="EQ26">
        <v>-0.28007147973008101</v>
      </c>
      <c r="ER26">
        <v>4.4438915511816897E-2</v>
      </c>
      <c r="ES26">
        <v>1</v>
      </c>
      <c r="ET26">
        <v>0.13350069644140899</v>
      </c>
      <c r="EU26">
        <v>-5.1925849462819296E-3</v>
      </c>
      <c r="EV26">
        <v>1.38531629513787E-3</v>
      </c>
      <c r="EW26">
        <v>1</v>
      </c>
      <c r="EX26">
        <v>2</v>
      </c>
      <c r="EY26">
        <v>2</v>
      </c>
      <c r="EZ26" t="s">
        <v>347</v>
      </c>
      <c r="FA26">
        <v>2.9485899999999998</v>
      </c>
      <c r="FB26">
        <v>2.7238799999999999</v>
      </c>
      <c r="FC26">
        <v>0.15376100000000001</v>
      </c>
      <c r="FD26">
        <v>0.16287699999999999</v>
      </c>
      <c r="FE26">
        <v>9.3402299999999994E-2</v>
      </c>
      <c r="FF26">
        <v>8.6379499999999998E-2</v>
      </c>
      <c r="FG26">
        <v>22524.3</v>
      </c>
      <c r="FH26">
        <v>20340</v>
      </c>
      <c r="FI26">
        <v>24534</v>
      </c>
      <c r="FJ26">
        <v>23333.5</v>
      </c>
      <c r="FK26">
        <v>30247.200000000001</v>
      </c>
      <c r="FL26">
        <v>29673.9</v>
      </c>
      <c r="FM26">
        <v>34227.5</v>
      </c>
      <c r="FN26">
        <v>33395.599999999999</v>
      </c>
      <c r="FO26">
        <v>1.9785200000000001</v>
      </c>
      <c r="FP26">
        <v>1.9912000000000001</v>
      </c>
      <c r="FQ26">
        <v>3.34717E-2</v>
      </c>
      <c r="FR26">
        <v>0</v>
      </c>
      <c r="FS26">
        <v>26.457899999999999</v>
      </c>
      <c r="FT26">
        <v>999.9</v>
      </c>
      <c r="FU26">
        <v>50.646999999999998</v>
      </c>
      <c r="FV26">
        <v>31.873999999999999</v>
      </c>
      <c r="FW26">
        <v>24.046399999999998</v>
      </c>
      <c r="FX26">
        <v>59.8322</v>
      </c>
      <c r="FY26">
        <v>40.060099999999998</v>
      </c>
      <c r="FZ26">
        <v>1</v>
      </c>
      <c r="GA26">
        <v>0.19519800000000001</v>
      </c>
      <c r="GB26">
        <v>2.6977899999999999</v>
      </c>
      <c r="GC26">
        <v>20.381399999999999</v>
      </c>
      <c r="GD26">
        <v>5.24125</v>
      </c>
      <c r="GE26">
        <v>12.0219</v>
      </c>
      <c r="GF26">
        <v>4.9577999999999998</v>
      </c>
      <c r="GG26">
        <v>3.3051499999999998</v>
      </c>
      <c r="GH26">
        <v>9999</v>
      </c>
      <c r="GI26">
        <v>461.4</v>
      </c>
      <c r="GJ26">
        <v>9999</v>
      </c>
      <c r="GK26">
        <v>9999</v>
      </c>
      <c r="GL26">
        <v>1.86863</v>
      </c>
      <c r="GM26">
        <v>1.87317</v>
      </c>
      <c r="GN26">
        <v>1.8760399999999999</v>
      </c>
      <c r="GO26">
        <v>1.87835</v>
      </c>
      <c r="GP26">
        <v>1.87073</v>
      </c>
      <c r="GQ26">
        <v>1.8725400000000001</v>
      </c>
      <c r="GR26">
        <v>1.8693500000000001</v>
      </c>
      <c r="GS26">
        <v>1.8736299999999999</v>
      </c>
      <c r="GT26" t="s">
        <v>348</v>
      </c>
      <c r="GU26" t="s">
        <v>19</v>
      </c>
      <c r="GV26" t="s">
        <v>19</v>
      </c>
      <c r="GW26" t="s">
        <v>19</v>
      </c>
      <c r="GX26" t="s">
        <v>349</v>
      </c>
      <c r="GY26" t="s">
        <v>350</v>
      </c>
      <c r="GZ26" t="s">
        <v>351</v>
      </c>
      <c r="HA26" t="s">
        <v>351</v>
      </c>
      <c r="HB26" t="s">
        <v>351</v>
      </c>
      <c r="HC26" t="s">
        <v>351</v>
      </c>
      <c r="HD26">
        <v>0</v>
      </c>
      <c r="HE26">
        <v>100</v>
      </c>
      <c r="HF26">
        <v>100</v>
      </c>
      <c r="HG26">
        <v>1.5580000000000001</v>
      </c>
      <c r="HH26">
        <v>0.22</v>
      </c>
      <c r="HI26">
        <v>2</v>
      </c>
      <c r="HJ26">
        <v>506.68799999999999</v>
      </c>
      <c r="HK26">
        <v>507.40600000000001</v>
      </c>
      <c r="HL26">
        <v>22.6098</v>
      </c>
      <c r="HM26">
        <v>29.898</v>
      </c>
      <c r="HN26">
        <v>30</v>
      </c>
      <c r="HO26">
        <v>29.8874</v>
      </c>
      <c r="HP26">
        <v>29.900700000000001</v>
      </c>
      <c r="HQ26">
        <v>36.410299999999999</v>
      </c>
      <c r="HR26">
        <v>33.852899999999998</v>
      </c>
      <c r="HS26">
        <v>0</v>
      </c>
      <c r="HT26">
        <v>22.608699999999999</v>
      </c>
      <c r="HU26">
        <v>800</v>
      </c>
      <c r="HV26">
        <v>16.287500000000001</v>
      </c>
      <c r="HW26">
        <v>101.992</v>
      </c>
      <c r="HX26">
        <v>101.82299999999999</v>
      </c>
    </row>
    <row r="27" spans="1:232" x14ac:dyDescent="0.25">
      <c r="A27">
        <v>12</v>
      </c>
      <c r="B27">
        <v>1566753880</v>
      </c>
      <c r="C27">
        <v>1332.4000000953699</v>
      </c>
      <c r="D27" t="s">
        <v>383</v>
      </c>
      <c r="E27" t="s">
        <v>384</v>
      </c>
      <c r="G27">
        <v>1566753880</v>
      </c>
      <c r="H27">
        <f t="shared" si="0"/>
        <v>1.8803837133526357E-3</v>
      </c>
      <c r="I27">
        <f t="shared" si="1"/>
        <v>39.925816671934172</v>
      </c>
      <c r="J27">
        <f t="shared" si="2"/>
        <v>949.86199999999997</v>
      </c>
      <c r="K27">
        <f t="shared" si="3"/>
        <v>337.98696263386148</v>
      </c>
      <c r="L27">
        <f t="shared" si="4"/>
        <v>33.781477754165643</v>
      </c>
      <c r="M27">
        <f t="shared" si="5"/>
        <v>94.937809945313404</v>
      </c>
      <c r="N27">
        <f t="shared" si="6"/>
        <v>0.11005980839846932</v>
      </c>
      <c r="O27">
        <f t="shared" si="7"/>
        <v>2.2566550656872977</v>
      </c>
      <c r="P27">
        <f t="shared" si="8"/>
        <v>0.10716239093406434</v>
      </c>
      <c r="Q27">
        <f t="shared" si="9"/>
        <v>6.7230462540696714E-2</v>
      </c>
      <c r="R27">
        <f t="shared" si="10"/>
        <v>321.45764622252108</v>
      </c>
      <c r="S27">
        <f t="shared" si="11"/>
        <v>28.012315006630693</v>
      </c>
      <c r="T27">
        <f t="shared" si="12"/>
        <v>27.019100000000002</v>
      </c>
      <c r="U27">
        <f t="shared" si="13"/>
        <v>3.5831767257162532</v>
      </c>
      <c r="V27">
        <f t="shared" si="14"/>
        <v>54.910959356032549</v>
      </c>
      <c r="W27">
        <f t="shared" si="15"/>
        <v>1.8772731488741099</v>
      </c>
      <c r="X27">
        <f t="shared" si="16"/>
        <v>3.4187586064599902</v>
      </c>
      <c r="Y27">
        <f t="shared" si="17"/>
        <v>1.7059035768421433</v>
      </c>
      <c r="Z27">
        <f t="shared" si="18"/>
        <v>-82.924921758851227</v>
      </c>
      <c r="AA27">
        <f t="shared" si="19"/>
        <v>-97.024478351313917</v>
      </c>
      <c r="AB27">
        <f t="shared" si="20"/>
        <v>-9.2436189259081587</v>
      </c>
      <c r="AC27">
        <f t="shared" si="21"/>
        <v>132.2646271864478</v>
      </c>
      <c r="AD27">
        <v>-4.13631515118182E-2</v>
      </c>
      <c r="AE27">
        <v>4.6433761183107103E-2</v>
      </c>
      <c r="AF27">
        <v>3.4671259530141101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52883.9491755653</v>
      </c>
      <c r="AL27" t="s">
        <v>344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0</v>
      </c>
      <c r="AR27" t="s">
        <v>344</v>
      </c>
      <c r="AS27">
        <v>0</v>
      </c>
      <c r="AT27">
        <v>0</v>
      </c>
      <c r="AU27" t="e">
        <f t="shared" si="27"/>
        <v>#DIV/0!</v>
      </c>
      <c r="AV27">
        <v>0.5</v>
      </c>
      <c r="AW27">
        <f t="shared" si="28"/>
        <v>1681.2668999999999</v>
      </c>
      <c r="AX27">
        <f t="shared" si="29"/>
        <v>39.925816671934172</v>
      </c>
      <c r="AY27" t="e">
        <f t="shared" si="30"/>
        <v>#DIV/0!</v>
      </c>
      <c r="AZ27" t="e">
        <f t="shared" si="31"/>
        <v>#DIV/0!</v>
      </c>
      <c r="BA27">
        <f t="shared" si="32"/>
        <v>2.3747458938217468E-2</v>
      </c>
      <c r="BB27" t="e">
        <f t="shared" si="33"/>
        <v>#DIV/0!</v>
      </c>
      <c r="BC27" t="s">
        <v>344</v>
      </c>
      <c r="BD27">
        <v>0</v>
      </c>
      <c r="BE27">
        <f t="shared" si="34"/>
        <v>0</v>
      </c>
      <c r="BF27" t="e">
        <f t="shared" si="35"/>
        <v>#DIV/0!</v>
      </c>
      <c r="BG27" t="e">
        <f t="shared" si="36"/>
        <v>#DIV/0!</v>
      </c>
      <c r="BH27" t="e">
        <f t="shared" si="37"/>
        <v>#DIV/0!</v>
      </c>
      <c r="BI27" t="e">
        <f t="shared" si="38"/>
        <v>#DIV/0!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f t="shared" si="39"/>
        <v>2000.08</v>
      </c>
      <c r="CC27">
        <f t="shared" si="40"/>
        <v>1681.2668999999999</v>
      </c>
      <c r="CD27">
        <f t="shared" si="41"/>
        <v>0.84059982600695971</v>
      </c>
      <c r="CE27">
        <f t="shared" si="42"/>
        <v>0.19119965201391945</v>
      </c>
      <c r="CF27">
        <v>6</v>
      </c>
      <c r="CG27">
        <v>0.5</v>
      </c>
      <c r="CH27" t="s">
        <v>345</v>
      </c>
      <c r="CI27">
        <v>1566753880</v>
      </c>
      <c r="CJ27">
        <v>949.86199999999997</v>
      </c>
      <c r="CK27">
        <v>999.91</v>
      </c>
      <c r="CL27">
        <v>18.782299999999999</v>
      </c>
      <c r="CM27">
        <v>16.5685</v>
      </c>
      <c r="CN27">
        <v>500.06299999999999</v>
      </c>
      <c r="CO27">
        <v>99.849100000000007</v>
      </c>
      <c r="CP27">
        <v>9.9955699999999995E-2</v>
      </c>
      <c r="CQ27">
        <v>26.221599999999999</v>
      </c>
      <c r="CR27">
        <v>27.019100000000002</v>
      </c>
      <c r="CS27">
        <v>999.9</v>
      </c>
      <c r="CT27">
        <v>0</v>
      </c>
      <c r="CU27">
        <v>0</v>
      </c>
      <c r="CV27">
        <v>9990</v>
      </c>
      <c r="CW27">
        <v>0</v>
      </c>
      <c r="CX27">
        <v>1169.1600000000001</v>
      </c>
      <c r="CY27">
        <v>-50.048299999999998</v>
      </c>
      <c r="CZ27">
        <v>968.04399999999998</v>
      </c>
      <c r="DA27">
        <v>1016.76</v>
      </c>
      <c r="DB27">
        <v>2.2137799999999999</v>
      </c>
      <c r="DC27">
        <v>947.851</v>
      </c>
      <c r="DD27">
        <v>999.91</v>
      </c>
      <c r="DE27">
        <v>18.5563</v>
      </c>
      <c r="DF27">
        <v>16.5685</v>
      </c>
      <c r="DG27">
        <v>1.8753899999999999</v>
      </c>
      <c r="DH27">
        <v>1.65435</v>
      </c>
      <c r="DI27">
        <v>16.4298</v>
      </c>
      <c r="DJ27">
        <v>14.474600000000001</v>
      </c>
      <c r="DK27">
        <v>2000.08</v>
      </c>
      <c r="DL27">
        <v>0.98000399999999999</v>
      </c>
      <c r="DM27">
        <v>1.9996400000000001E-2</v>
      </c>
      <c r="DN27">
        <v>0</v>
      </c>
      <c r="DO27">
        <v>2.0989</v>
      </c>
      <c r="DP27">
        <v>0</v>
      </c>
      <c r="DQ27">
        <v>18163.400000000001</v>
      </c>
      <c r="DR27">
        <v>16153.3</v>
      </c>
      <c r="DS27">
        <v>45.061999999999998</v>
      </c>
      <c r="DT27">
        <v>47</v>
      </c>
      <c r="DU27">
        <v>46</v>
      </c>
      <c r="DV27">
        <v>44.625</v>
      </c>
      <c r="DW27">
        <v>44.061999999999998</v>
      </c>
      <c r="DX27">
        <v>1960.09</v>
      </c>
      <c r="DY27">
        <v>39.99</v>
      </c>
      <c r="DZ27">
        <v>0</v>
      </c>
      <c r="EA27">
        <v>1566753875.8</v>
      </c>
      <c r="EB27">
        <v>2.0966705882352898</v>
      </c>
      <c r="EC27">
        <v>-0.65941176581906702</v>
      </c>
      <c r="ED27">
        <v>-278.99509262740298</v>
      </c>
      <c r="EE27">
        <v>18228.5411764706</v>
      </c>
      <c r="EF27">
        <v>10</v>
      </c>
      <c r="EG27">
        <v>1566753820.5</v>
      </c>
      <c r="EH27" t="s">
        <v>385</v>
      </c>
      <c r="EI27">
        <v>64</v>
      </c>
      <c r="EJ27">
        <v>2.0110000000000001</v>
      </c>
      <c r="EK27">
        <v>0.22600000000000001</v>
      </c>
      <c r="EL27">
        <v>1000</v>
      </c>
      <c r="EM27">
        <v>16</v>
      </c>
      <c r="EN27">
        <v>0.03</v>
      </c>
      <c r="EO27">
        <v>0.04</v>
      </c>
      <c r="EP27">
        <v>40.219713039166997</v>
      </c>
      <c r="EQ27">
        <v>-1.7814155647099901</v>
      </c>
      <c r="ER27">
        <v>0.19105303165519999</v>
      </c>
      <c r="ES27">
        <v>0</v>
      </c>
      <c r="ET27">
        <v>0.11357757745040099</v>
      </c>
      <c r="EU27">
        <v>-2.0025262795280399E-2</v>
      </c>
      <c r="EV27">
        <v>2.1246309154878602E-3</v>
      </c>
      <c r="EW27">
        <v>1</v>
      </c>
      <c r="EX27">
        <v>1</v>
      </c>
      <c r="EY27">
        <v>2</v>
      </c>
      <c r="EZ27" t="s">
        <v>358</v>
      </c>
      <c r="FA27">
        <v>2.9487199999999998</v>
      </c>
      <c r="FB27">
        <v>2.7237800000000001</v>
      </c>
      <c r="FC27">
        <v>0.17973700000000001</v>
      </c>
      <c r="FD27">
        <v>0.18834799999999999</v>
      </c>
      <c r="FE27">
        <v>9.29175E-2</v>
      </c>
      <c r="FF27">
        <v>8.7359999999999993E-2</v>
      </c>
      <c r="FG27">
        <v>21828.400000000001</v>
      </c>
      <c r="FH27">
        <v>19718.2</v>
      </c>
      <c r="FI27">
        <v>24530</v>
      </c>
      <c r="FJ27">
        <v>23331</v>
      </c>
      <c r="FK27">
        <v>30258.9</v>
      </c>
      <c r="FL27">
        <v>29638.9</v>
      </c>
      <c r="FM27">
        <v>34222.1</v>
      </c>
      <c r="FN27">
        <v>33391.9</v>
      </c>
      <c r="FO27">
        <v>1.9771000000000001</v>
      </c>
      <c r="FP27">
        <v>1.99075</v>
      </c>
      <c r="FQ27">
        <v>2.24262E-2</v>
      </c>
      <c r="FR27">
        <v>0</v>
      </c>
      <c r="FS27">
        <v>26.6523</v>
      </c>
      <c r="FT27">
        <v>999.9</v>
      </c>
      <c r="FU27">
        <v>50.597999999999999</v>
      </c>
      <c r="FV27">
        <v>31.975000000000001</v>
      </c>
      <c r="FW27">
        <v>24.163699999999999</v>
      </c>
      <c r="FX27">
        <v>59.702199999999998</v>
      </c>
      <c r="FY27">
        <v>39.759599999999999</v>
      </c>
      <c r="FZ27">
        <v>1</v>
      </c>
      <c r="GA27">
        <v>0.20408000000000001</v>
      </c>
      <c r="GB27">
        <v>3.3753799999999998</v>
      </c>
      <c r="GC27">
        <v>20.369599999999998</v>
      </c>
      <c r="GD27">
        <v>5.2454400000000003</v>
      </c>
      <c r="GE27">
        <v>12.0227</v>
      </c>
      <c r="GF27">
        <v>4.9578499999999996</v>
      </c>
      <c r="GG27">
        <v>3.30525</v>
      </c>
      <c r="GH27">
        <v>9999</v>
      </c>
      <c r="GI27">
        <v>461.5</v>
      </c>
      <c r="GJ27">
        <v>9999</v>
      </c>
      <c r="GK27">
        <v>9999</v>
      </c>
      <c r="GL27">
        <v>1.8686199999999999</v>
      </c>
      <c r="GM27">
        <v>1.87317</v>
      </c>
      <c r="GN27">
        <v>1.87605</v>
      </c>
      <c r="GO27">
        <v>1.8783300000000001</v>
      </c>
      <c r="GP27">
        <v>1.87073</v>
      </c>
      <c r="GQ27">
        <v>1.87252</v>
      </c>
      <c r="GR27">
        <v>1.8693500000000001</v>
      </c>
      <c r="GS27">
        <v>1.8736299999999999</v>
      </c>
      <c r="GT27" t="s">
        <v>348</v>
      </c>
      <c r="GU27" t="s">
        <v>19</v>
      </c>
      <c r="GV27" t="s">
        <v>19</v>
      </c>
      <c r="GW27" t="s">
        <v>19</v>
      </c>
      <c r="GX27" t="s">
        <v>349</v>
      </c>
      <c r="GY27" t="s">
        <v>350</v>
      </c>
      <c r="GZ27" t="s">
        <v>351</v>
      </c>
      <c r="HA27" t="s">
        <v>351</v>
      </c>
      <c r="HB27" t="s">
        <v>351</v>
      </c>
      <c r="HC27" t="s">
        <v>351</v>
      </c>
      <c r="HD27">
        <v>0</v>
      </c>
      <c r="HE27">
        <v>100</v>
      </c>
      <c r="HF27">
        <v>100</v>
      </c>
      <c r="HG27">
        <v>2.0110000000000001</v>
      </c>
      <c r="HH27">
        <v>0.22600000000000001</v>
      </c>
      <c r="HI27">
        <v>2</v>
      </c>
      <c r="HJ27">
        <v>506.447</v>
      </c>
      <c r="HK27">
        <v>507.84699999999998</v>
      </c>
      <c r="HL27">
        <v>21.935300000000002</v>
      </c>
      <c r="HM27">
        <v>29.978100000000001</v>
      </c>
      <c r="HN27">
        <v>30.000499999999999</v>
      </c>
      <c r="HO27">
        <v>29.9696</v>
      </c>
      <c r="HP27">
        <v>29.986599999999999</v>
      </c>
      <c r="HQ27">
        <v>43.677399999999999</v>
      </c>
      <c r="HR27">
        <v>33.173900000000003</v>
      </c>
      <c r="HS27">
        <v>0</v>
      </c>
      <c r="HT27">
        <v>21.9193</v>
      </c>
      <c r="HU27">
        <v>1000</v>
      </c>
      <c r="HV27">
        <v>16.567699999999999</v>
      </c>
      <c r="HW27">
        <v>101.97499999999999</v>
      </c>
      <c r="HX27">
        <v>101.81100000000001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2019-08-24T12:23:39Z</dcterms:created>
  <dcterms:modified xsi:type="dcterms:W3CDTF">2019-08-28T00:09:33Z</dcterms:modified>
</cp:coreProperties>
</file>