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6BA5BEBC-544B-44C8-9B08-B078FA17A64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M27" i="1" s="1"/>
  <c r="X27" i="1"/>
  <c r="W27" i="1"/>
  <c r="V27" i="1"/>
  <c r="O27" i="1"/>
  <c r="CE26" i="1"/>
  <c r="CD26" i="1"/>
  <c r="CB26" i="1"/>
  <c r="CC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V26" i="1" s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CC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V21" i="1" s="1"/>
  <c r="W21" i="1"/>
  <c r="O21" i="1"/>
  <c r="CE20" i="1"/>
  <c r="CD20" i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M20" i="1" s="1"/>
  <c r="X20" i="1"/>
  <c r="W20" i="1"/>
  <c r="V20" i="1" s="1"/>
  <c r="O20" i="1"/>
  <c r="CE19" i="1"/>
  <c r="CD19" i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 s="1"/>
  <c r="O18" i="1"/>
  <c r="CE17" i="1"/>
  <c r="CD17" i="1"/>
  <c r="CB17" i="1"/>
  <c r="CC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V25" i="1" l="1"/>
  <c r="CC18" i="1"/>
  <c r="V22" i="1"/>
  <c r="V19" i="1"/>
  <c r="J22" i="1"/>
  <c r="M22" i="1"/>
  <c r="H19" i="1"/>
  <c r="I19" i="1"/>
  <c r="AX19" i="1" s="1"/>
  <c r="J19" i="1"/>
  <c r="R21" i="1"/>
  <c r="AW21" i="1"/>
  <c r="J25" i="1"/>
  <c r="I25" i="1"/>
  <c r="AX25" i="1" s="1"/>
  <c r="M25" i="1"/>
  <c r="J18" i="1"/>
  <c r="M18" i="1"/>
  <c r="I18" i="1"/>
  <c r="AX18" i="1" s="1"/>
  <c r="H26" i="1"/>
  <c r="J26" i="1"/>
  <c r="I26" i="1"/>
  <c r="AX26" i="1" s="1"/>
  <c r="CC20" i="1"/>
  <c r="AW20" i="1" s="1"/>
  <c r="AY20" i="1" s="1"/>
  <c r="AY21" i="1"/>
  <c r="V23" i="1"/>
  <c r="V24" i="1"/>
  <c r="CC25" i="1"/>
  <c r="R25" i="1" s="1"/>
  <c r="V17" i="1"/>
  <c r="CC22" i="1"/>
  <c r="CC23" i="1"/>
  <c r="AW23" i="1" s="1"/>
  <c r="AY23" i="1" s="1"/>
  <c r="CC24" i="1"/>
  <c r="AW24" i="1" s="1"/>
  <c r="AY24" i="1" s="1"/>
  <c r="CC27" i="1"/>
  <c r="AW27" i="1" s="1"/>
  <c r="AY27" i="1" s="1"/>
  <c r="CC19" i="1"/>
  <c r="AW17" i="1"/>
  <c r="AY17" i="1" s="1"/>
  <c r="R17" i="1"/>
  <c r="I23" i="1"/>
  <c r="AX23" i="1" s="1"/>
  <c r="H23" i="1"/>
  <c r="AJ23" i="1"/>
  <c r="M23" i="1"/>
  <c r="J23" i="1"/>
  <c r="AJ24" i="1"/>
  <c r="M24" i="1"/>
  <c r="H24" i="1"/>
  <c r="J24" i="1"/>
  <c r="I24" i="1"/>
  <c r="AX24" i="1" s="1"/>
  <c r="R26" i="1"/>
  <c r="AW26" i="1"/>
  <c r="AY26" i="1" s="1"/>
  <c r="Z26" i="1"/>
  <c r="R18" i="1"/>
  <c r="AW18" i="1"/>
  <c r="AY18" i="1" s="1"/>
  <c r="BA18" i="1"/>
  <c r="Z19" i="1"/>
  <c r="AW22" i="1"/>
  <c r="AY22" i="1" s="1"/>
  <c r="R22" i="1"/>
  <c r="R23" i="1"/>
  <c r="R24" i="1"/>
  <c r="M17" i="1"/>
  <c r="H17" i="1"/>
  <c r="J17" i="1"/>
  <c r="I17" i="1"/>
  <c r="AX17" i="1" s="1"/>
  <c r="BA17" i="1" s="1"/>
  <c r="AJ17" i="1"/>
  <c r="AW19" i="1"/>
  <c r="AY19" i="1" s="1"/>
  <c r="R19" i="1"/>
  <c r="J21" i="1"/>
  <c r="I21" i="1"/>
  <c r="AX21" i="1" s="1"/>
  <c r="BA21" i="1" s="1"/>
  <c r="H21" i="1"/>
  <c r="AJ21" i="1"/>
  <c r="M21" i="1"/>
  <c r="AJ27" i="1"/>
  <c r="H20" i="1"/>
  <c r="AJ22" i="1"/>
  <c r="H27" i="1"/>
  <c r="AJ18" i="1"/>
  <c r="I20" i="1"/>
  <c r="AX20" i="1" s="1"/>
  <c r="H22" i="1"/>
  <c r="AJ25" i="1"/>
  <c r="I27" i="1"/>
  <c r="AX27" i="1" s="1"/>
  <c r="H18" i="1"/>
  <c r="M19" i="1"/>
  <c r="J20" i="1"/>
  <c r="I22" i="1"/>
  <c r="AX22" i="1" s="1"/>
  <c r="H25" i="1"/>
  <c r="M26" i="1"/>
  <c r="J27" i="1"/>
  <c r="AJ20" i="1"/>
  <c r="AJ19" i="1"/>
  <c r="AJ26" i="1"/>
  <c r="AW25" i="1" l="1"/>
  <c r="AY25" i="1" s="1"/>
  <c r="BA26" i="1"/>
  <c r="R20" i="1"/>
  <c r="S20" i="1" s="1"/>
  <c r="T20" i="1" s="1"/>
  <c r="BA22" i="1"/>
  <c r="R27" i="1"/>
  <c r="S27" i="1" s="1"/>
  <c r="T27" i="1" s="1"/>
  <c r="BA20" i="1"/>
  <c r="BA27" i="1"/>
  <c r="BA24" i="1"/>
  <c r="Z18" i="1"/>
  <c r="Z23" i="1"/>
  <c r="S25" i="1"/>
  <c r="T25" i="1" s="1"/>
  <c r="Z17" i="1"/>
  <c r="Z20" i="1"/>
  <c r="S19" i="1"/>
  <c r="T19" i="1" s="1"/>
  <c r="BA25" i="1"/>
  <c r="S23" i="1"/>
  <c r="T23" i="1" s="1"/>
  <c r="P23" i="1" s="1"/>
  <c r="N23" i="1" s="1"/>
  <c r="Q23" i="1" s="1"/>
  <c r="K23" i="1" s="1"/>
  <c r="L23" i="1" s="1"/>
  <c r="BA23" i="1"/>
  <c r="S22" i="1"/>
  <c r="T22" i="1" s="1"/>
  <c r="P22" i="1" s="1"/>
  <c r="N22" i="1" s="1"/>
  <c r="Q22" i="1" s="1"/>
  <c r="K22" i="1" s="1"/>
  <c r="L22" i="1" s="1"/>
  <c r="S18" i="1"/>
  <c r="T18" i="1" s="1"/>
  <c r="Z24" i="1"/>
  <c r="Z22" i="1"/>
  <c r="BA19" i="1"/>
  <c r="Z25" i="1"/>
  <c r="S24" i="1"/>
  <c r="T24" i="1" s="1"/>
  <c r="S17" i="1"/>
  <c r="T17" i="1" s="1"/>
  <c r="Z27" i="1"/>
  <c r="Z21" i="1"/>
  <c r="S21" i="1"/>
  <c r="T21" i="1" s="1"/>
  <c r="P21" i="1" s="1"/>
  <c r="N21" i="1" s="1"/>
  <c r="Q21" i="1" s="1"/>
  <c r="K21" i="1" s="1"/>
  <c r="L21" i="1" s="1"/>
  <c r="S26" i="1"/>
  <c r="T26" i="1" s="1"/>
  <c r="U25" i="1" l="1"/>
  <c r="Y25" i="1" s="1"/>
  <c r="AB25" i="1"/>
  <c r="AA25" i="1"/>
  <c r="U19" i="1"/>
  <c r="Y19" i="1" s="1"/>
  <c r="AB19" i="1"/>
  <c r="AC19" i="1" s="1"/>
  <c r="AA19" i="1"/>
  <c r="P19" i="1"/>
  <c r="N19" i="1" s="1"/>
  <c r="Q19" i="1" s="1"/>
  <c r="K19" i="1" s="1"/>
  <c r="L19" i="1" s="1"/>
  <c r="U18" i="1"/>
  <c r="Y18" i="1" s="1"/>
  <c r="AB18" i="1"/>
  <c r="AA18" i="1"/>
  <c r="U20" i="1"/>
  <c r="Y20" i="1" s="1"/>
  <c r="AB20" i="1"/>
  <c r="AA20" i="1"/>
  <c r="P20" i="1"/>
  <c r="N20" i="1" s="1"/>
  <c r="Q20" i="1" s="1"/>
  <c r="K20" i="1" s="1"/>
  <c r="L20" i="1" s="1"/>
  <c r="U24" i="1"/>
  <c r="Y24" i="1" s="1"/>
  <c r="AB24" i="1"/>
  <c r="AA24" i="1"/>
  <c r="U17" i="1"/>
  <c r="Y17" i="1" s="1"/>
  <c r="AB17" i="1"/>
  <c r="AA17" i="1"/>
  <c r="AB22" i="1"/>
  <c r="U22" i="1"/>
  <c r="Y22" i="1" s="1"/>
  <c r="AA22" i="1"/>
  <c r="U27" i="1"/>
  <c r="Y27" i="1" s="1"/>
  <c r="AB27" i="1"/>
  <c r="AA27" i="1"/>
  <c r="U26" i="1"/>
  <c r="Y26" i="1" s="1"/>
  <c r="AB26" i="1"/>
  <c r="AA26" i="1"/>
  <c r="P26" i="1"/>
  <c r="N26" i="1" s="1"/>
  <c r="Q26" i="1" s="1"/>
  <c r="K26" i="1" s="1"/>
  <c r="L26" i="1" s="1"/>
  <c r="P25" i="1"/>
  <c r="N25" i="1" s="1"/>
  <c r="Q25" i="1" s="1"/>
  <c r="K25" i="1" s="1"/>
  <c r="L25" i="1" s="1"/>
  <c r="P17" i="1"/>
  <c r="N17" i="1" s="1"/>
  <c r="Q17" i="1" s="1"/>
  <c r="K17" i="1" s="1"/>
  <c r="L17" i="1" s="1"/>
  <c r="P18" i="1"/>
  <c r="N18" i="1" s="1"/>
  <c r="Q18" i="1" s="1"/>
  <c r="K18" i="1" s="1"/>
  <c r="L18" i="1" s="1"/>
  <c r="AA23" i="1"/>
  <c r="U23" i="1"/>
  <c r="Y23" i="1" s="1"/>
  <c r="AB23" i="1"/>
  <c r="P27" i="1"/>
  <c r="N27" i="1" s="1"/>
  <c r="Q27" i="1" s="1"/>
  <c r="K27" i="1" s="1"/>
  <c r="L27" i="1" s="1"/>
  <c r="AA21" i="1"/>
  <c r="AB21" i="1"/>
  <c r="AC21" i="1" s="1"/>
  <c r="U21" i="1"/>
  <c r="Y21" i="1" s="1"/>
  <c r="P24" i="1"/>
  <c r="N24" i="1" s="1"/>
  <c r="Q24" i="1" s="1"/>
  <c r="K24" i="1" s="1"/>
  <c r="L24" i="1" s="1"/>
  <c r="AC17" i="1" l="1"/>
  <c r="AC25" i="1"/>
  <c r="AC24" i="1"/>
  <c r="AC20" i="1"/>
  <c r="AC18" i="1"/>
  <c r="AC22" i="1"/>
  <c r="AC23" i="1"/>
  <c r="AC26" i="1"/>
  <c r="AC27" i="1"/>
</calcChain>
</file>

<file path=xl/sharedStrings.xml><?xml version="1.0" encoding="utf-8"?>
<sst xmlns="http://schemas.openxmlformats.org/spreadsheetml/2006/main" count="996" uniqueCount="406">
  <si>
    <t>File opened</t>
  </si>
  <si>
    <t>2019-08-24 12:20:41</t>
  </si>
  <si>
    <t>Console s/n</t>
  </si>
  <si>
    <t>68C-831448</t>
  </si>
  <si>
    <t>Console ver</t>
  </si>
  <si>
    <t>Bluestem v.1.3.17</t>
  </si>
  <si>
    <t>Scripts ver</t>
  </si>
  <si>
    <t>2018.12  1.3.16, Nov 2018</t>
  </si>
  <si>
    <t>Head s/n</t>
  </si>
  <si>
    <t>68H-581448</t>
  </si>
  <si>
    <t>Head ver</t>
  </si>
  <si>
    <t>1.3.1</t>
  </si>
  <si>
    <t>Head cal</t>
  </si>
  <si>
    <t>{"co2aspan2a": "0.300565", "chamberpressurezero": "2.62898", "flowmeterzero": "1.01484", "co2azero": "0.936047", "co2aspan2": "-0.0275709", "h2obspan2": "0", "co2aspan1": "1.00019", "co2bzero": "1.08871", "h2oaspanconc1": "12.25", "tazero": "-0.075655", "co2aspanconc1": "2500", "co2bspan2b": "0.290353", "co2bspan1": "1.00063", "h2oazero": "0.99813", "h2oaspan2": "0", "flowazero": "0.30339", "h2obzero": "1.01301", "h2obspan2a": "-0.0693626", "co2aspan2b": "0.298132", "tbzero": "-0.00914764", "flowbzero": "0.2519", "h2oaspan1": "1.00284", "ssa_ref": "27614.2", "co2bspan2a": "0.292725", "h2oaspanconc2": "0", "co2bspanconc2": "296.4", "h2oaspan2b": "0.0689295", "h2obspan1": "1", "co2bspanconc1": "2500", "co2bspan2": "-0.029811", "h2obspan2b": "0.0966582", "h2oaspan2a": "0.0687344", "oxygen": "21", "co2aspanconc2": "296.4", "h2obspanconc1": "20", "ssb_ref": "33378.8", "h2obspanconc2": "0"}</t>
  </si>
  <si>
    <t>Chamber type</t>
  </si>
  <si>
    <t>6800-01A</t>
  </si>
  <si>
    <t>Chamber s/n</t>
  </si>
  <si>
    <t>MPF-651357</t>
  </si>
  <si>
    <t>Chamber rev</t>
  </si>
  <si>
    <t>0</t>
  </si>
  <si>
    <t>Chamber cal</t>
  </si>
  <si>
    <t>Fluorometer</t>
  </si>
  <si>
    <t>Flr. Version</t>
  </si>
  <si>
    <t>12:20:41</t>
  </si>
  <si>
    <t>Stability Definition:	A (GasEx): Slp&lt;0.3 Std&lt;1 Per=15	gsw (GasEx): Slp&lt;0.1 Std&lt;1 Per=15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</si>
  <si>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</si>
  <si>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</si>
  <si>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</si>
  <si>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</si>
  <si>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</si>
  <si>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</si>
  <si>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</si>
  <si>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</si>
  <si>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</si>
  <si>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</si>
  <si>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</si>
  <si>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</si>
  <si>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</si>
  <si>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</si>
  <si>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</si>
  <si>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</si>
  <si>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</si>
  <si>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</si>
  <si>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</si>
  <si>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</si>
  <si>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</si>
  <si>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</si>
  <si>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</si>
  <si>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</si>
  <si>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</si>
  <si>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</si>
  <si>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</si>
  <si>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</si>
  <si>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</si>
  <si>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</si>
  <si>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</si>
  <si>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</si>
  <si>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</si>
  <si>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</si>
  <si>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</si>
  <si>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</si>
  <si>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</si>
  <si>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</si>
  <si>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</si>
  <si>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</si>
  <si>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</si>
  <si>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</si>
  <si>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</si>
  <si>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</si>
  <si>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1.35165 85.133 378.884 619.774 869.078 1070.71 1251.24 1400.48</t>
  </si>
  <si>
    <t>Fs_true</t>
  </si>
  <si>
    <t>0.14262 104.704 405.338 601.213 803.493 1000.56 1201.87 1401.19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</si>
  <si>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</si>
  <si>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</si>
  <si>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</si>
  <si>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</si>
  <si>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</si>
  <si>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</si>
  <si>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</si>
  <si>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</si>
  <si>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</si>
  <si>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</si>
  <si>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</si>
  <si>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</si>
  <si>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</si>
  <si>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</si>
  <si>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</si>
  <si>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</si>
  <si>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</si>
  <si>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</si>
  <si>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</si>
  <si>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</si>
  <si>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</si>
  <si>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</si>
  <si>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</si>
  <si>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</si>
  <si>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</si>
  <si>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</si>
  <si>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</si>
  <si>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</si>
  <si>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</si>
  <si>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</si>
  <si>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</si>
  <si>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</si>
  <si>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</si>
  <si>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</si>
  <si>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</si>
  <si>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</si>
  <si>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</si>
  <si>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</si>
  <si>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</si>
  <si>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</si>
  <si>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</si>
  <si>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</si>
  <si>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</si>
  <si>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</si>
  <si>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</si>
  <si>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</si>
  <si>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</si>
  <si>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</si>
  <si>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</si>
  <si>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</si>
  <si>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</si>
  <si>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</si>
  <si>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</si>
  <si>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</si>
  <si>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</si>
  <si>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</si>
  <si>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</si>
  <si>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</si>
  <si>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</si>
  <si>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</si>
  <si>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</si>
  <si>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</si>
  <si>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</si>
  <si>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</si>
  <si>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</si>
  <si>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</si>
  <si>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</si>
  <si>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</si>
  <si>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</si>
  <si>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</si>
  <si>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</si>
  <si>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</si>
  <si>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</si>
  <si>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</si>
  <si>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</si>
  <si>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</si>
  <si>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</si>
  <si>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</si>
  <si>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</si>
  <si>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</si>
  <si>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</si>
  <si>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</si>
  <si>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</si>
  <si>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</si>
  <si>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</si>
  <si>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</si>
  <si>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</si>
  <si>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</si>
  <si>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</si>
  <si>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</si>
  <si>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</si>
  <si>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</si>
  <si>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</si>
  <si>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</si>
  <si>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</si>
  <si>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</si>
  <si>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</si>
  <si>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</si>
  <si>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</si>
  <si>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</si>
  <si>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</si>
  <si>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</si>
  <si>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</si>
  <si>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</si>
  <si>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</si>
  <si>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</si>
  <si>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</si>
  <si>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</si>
  <si>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</si>
  <si>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</si>
  <si>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</si>
  <si>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</si>
  <si>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</si>
  <si>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</si>
  <si>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</si>
  <si>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</si>
  <si>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</si>
  <si>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</si>
  <si>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</si>
  <si>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</si>
  <si>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</si>
  <si>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</si>
  <si>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</si>
  <si>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</si>
  <si>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</si>
  <si>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</si>
  <si>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</si>
  <si>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</si>
  <si>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</si>
  <si>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</si>
  <si>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</si>
  <si>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</si>
  <si>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</si>
  <si>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</si>
  <si>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</si>
  <si>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</si>
  <si>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</si>
  <si>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</si>
  <si>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</si>
  <si>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</si>
  <si>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</si>
  <si>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</si>
  <si>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</si>
  <si>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</si>
  <si>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</si>
  <si>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</si>
  <si>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</si>
  <si>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</si>
  <si>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</si>
  <si>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</si>
  <si>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</si>
  <si>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</si>
  <si>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</si>
  <si>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</si>
  <si>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</si>
  <si>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</si>
  <si>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</si>
  <si>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</si>
  <si>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</si>
  <si>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</si>
  <si>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</si>
  <si>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</si>
  <si>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</si>
  <si>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</si>
  <si>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</si>
  <si>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</si>
  <si>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</si>
  <si>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</si>
  <si>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</si>
  <si>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</si>
  <si>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</si>
  <si>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</si>
  <si>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</si>
  <si>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</si>
  <si>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</si>
  <si>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</si>
  <si>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</si>
  <si>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</si>
  <si>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</si>
  <si>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</si>
  <si>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</si>
  <si>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</si>
  <si>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</si>
  <si>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</si>
  <si>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</si>
  <si>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</si>
  <si>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</si>
  <si>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</si>
  <si>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</si>
  <si>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</si>
  <si>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</si>
  <si>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</si>
  <si>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</si>
  <si>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</si>
  <si>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</si>
  <si>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</si>
  <si>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</si>
  <si>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</si>
  <si>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</si>
  <si>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</si>
  <si>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</si>
  <si>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</si>
  <si>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</si>
  <si>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</si>
  <si>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</si>
  <si>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</si>
  <si>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</si>
  <si>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</si>
  <si>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</si>
  <si>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</si>
  <si>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</si>
  <si>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</si>
  <si>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</si>
  <si>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</si>
  <si>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</si>
  <si>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</si>
  <si>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</si>
  <si>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</si>
  <si>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</si>
  <si>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</si>
  <si>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</si>
  <si>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</si>
  <si>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</si>
  <si>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</si>
  <si>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</si>
  <si>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</si>
  <si>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</si>
  <si>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</si>
  <si>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</si>
  <si>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</si>
  <si>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</si>
  <si>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</si>
  <si>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</si>
  <si>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</si>
  <si>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</si>
  <si>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</si>
  <si>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</si>
  <si>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</si>
  <si>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</si>
  <si>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</si>
  <si>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</si>
  <si>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</si>
  <si>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</si>
  <si>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</si>
  <si>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</si>
  <si>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</si>
  <si>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</si>
  <si>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</si>
  <si>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</si>
  <si>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</si>
  <si>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</si>
  <si>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</si>
  <si>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</si>
  <si>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</si>
  <si>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</si>
  <si>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</si>
  <si>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</si>
  <si>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</si>
  <si>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</si>
  <si>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</si>
  <si>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</si>
  <si>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</si>
  <si>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</si>
  <si>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</si>
  <si>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</si>
  <si>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</si>
  <si>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</si>
  <si>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</si>
  <si>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</si>
  <si>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</si>
  <si>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</si>
  <si>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12:27:30</t>
  </si>
  <si>
    <t>12:27:30</t>
  </si>
  <si>
    <t>MPF-8409-20190825-12_28_15</t>
  </si>
  <si>
    <t>DARK-8410-20190825-12_28_17</t>
  </si>
  <si>
    <t>-</t>
  </si>
  <si>
    <t>0: Broadleaf</t>
  </si>
  <si>
    <t>12:26:23</t>
  </si>
  <si>
    <t>1/2</t>
  </si>
  <si>
    <t>5</t>
  </si>
  <si>
    <t>11111111</t>
  </si>
  <si>
    <t>oooooooo</t>
  </si>
  <si>
    <t>off</t>
  </si>
  <si>
    <t>20190825 12:29:07</t>
  </si>
  <si>
    <t>12:29:07</t>
  </si>
  <si>
    <t>MPF-8411-20190825-12_29_51</t>
  </si>
  <si>
    <t>DARK-8412-20190825-12_29_53</t>
  </si>
  <si>
    <t>12:28:37</t>
  </si>
  <si>
    <t>2/2</t>
  </si>
  <si>
    <t>20190825 12:31:07</t>
  </si>
  <si>
    <t>12:31:07</t>
  </si>
  <si>
    <t>MPF-8413-20190825-12_31_52</t>
  </si>
  <si>
    <t>DARK-8414-20190825-12_31_53</t>
  </si>
  <si>
    <t>12:30:14</t>
  </si>
  <si>
    <t>20190825 12:33:08</t>
  </si>
  <si>
    <t>12:33:08</t>
  </si>
  <si>
    <t>MPF-8415-20190825-12_33_52</t>
  </si>
  <si>
    <t>DARK-8416-20190825-12_33_54</t>
  </si>
  <si>
    <t>12:32:10</t>
  </si>
  <si>
    <t>20190825 12:34:36</t>
  </si>
  <si>
    <t>12:34:36</t>
  </si>
  <si>
    <t>MPF-8417-20190825-12_35_20</t>
  </si>
  <si>
    <t>DARK-8418-20190825-12_35_22</t>
  </si>
  <si>
    <t>12:34:06</t>
  </si>
  <si>
    <t>20190825 12:38:36</t>
  </si>
  <si>
    <t>12:38:36</t>
  </si>
  <si>
    <t>MPF-8421-20190825-12_39_21</t>
  </si>
  <si>
    <t>DARK-8422-20190825-12_39_22</t>
  </si>
  <si>
    <t>12:38:07</t>
  </si>
  <si>
    <t>20190825 12:40:30</t>
  </si>
  <si>
    <t>12:40:30</t>
  </si>
  <si>
    <t>MPF-8423-20190825-12_41_14</t>
  </si>
  <si>
    <t>DARK-8424-20190825-12_41_16</t>
  </si>
  <si>
    <t>12:39:57</t>
  </si>
  <si>
    <t>20190825 12:42:02</t>
  </si>
  <si>
    <t>12:42:02</t>
  </si>
  <si>
    <t>MPF-8425-20190825-12_42_46</t>
  </si>
  <si>
    <t>DARK-8426-20190825-12_42_48</t>
  </si>
  <si>
    <t>12:41:34</t>
  </si>
  <si>
    <t>20190825 12:43:55</t>
  </si>
  <si>
    <t>12:43:55</t>
  </si>
  <si>
    <t>MPF-8427-20190825-12_44_39</t>
  </si>
  <si>
    <t>DARK-8428-20190825-12_44_41</t>
  </si>
  <si>
    <t>12:44:21</t>
  </si>
  <si>
    <t>20190825 12:45:56</t>
  </si>
  <si>
    <t>12:45:56</t>
  </si>
  <si>
    <t>MPF-8429-20190825-12_46_40</t>
  </si>
  <si>
    <t>DARK-8430-20190825-12_46_42</t>
  </si>
  <si>
    <t>12:45:27</t>
  </si>
  <si>
    <t>20190825 12:47:21</t>
  </si>
  <si>
    <t>12:47:21</t>
  </si>
  <si>
    <t>MPF-8431-20190825-12_48_05</t>
  </si>
  <si>
    <t>DARK-8432-20190825-12_48_07</t>
  </si>
  <si>
    <t>12:46:50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</si>
</sst>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29.467229990387132</c:v>
                </c:pt>
                <c:pt idx="1">
                  <c:v>22.533839835700714</c:v>
                </c:pt>
                <c:pt idx="2">
                  <c:v>17.233351757404314</c:v>
                </c:pt>
                <c:pt idx="3">
                  <c:v>11.033226490868685</c:v>
                </c:pt>
                <c:pt idx="4">
                  <c:v>0.61548498329440637</c:v>
                </c:pt>
                <c:pt idx="5">
                  <c:v>29.774977682730103</c:v>
                </c:pt>
                <c:pt idx="6">
                  <c:v>31.648209853924509</c:v>
                </c:pt>
                <c:pt idx="7">
                  <c:v>32.725374947915071</c:v>
                </c:pt>
                <c:pt idx="8">
                  <c:v>33.538331430358227</c:v>
                </c:pt>
                <c:pt idx="9">
                  <c:v>33.654653491525565</c:v>
                </c:pt>
                <c:pt idx="10">
                  <c:v>34.000028051204431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67.900498955697344</c:v>
                </c:pt>
                <c:pt idx="1">
                  <c:v>40.386374837803061</c:v>
                </c:pt>
                <c:pt idx="2">
                  <c:v>32.441445311200603</c:v>
                </c:pt>
                <c:pt idx="3">
                  <c:v>16.304900386483734</c:v>
                </c:pt>
                <c:pt idx="4">
                  <c:v>-2.8556842528266801</c:v>
                </c:pt>
                <c:pt idx="5">
                  <c:v>147.77230841121934</c:v>
                </c:pt>
                <c:pt idx="6">
                  <c:v>209.4796717480842</c:v>
                </c:pt>
                <c:pt idx="7">
                  <c:v>273.8675923748616</c:v>
                </c:pt>
                <c:pt idx="8">
                  <c:v>288.02497969267068</c:v>
                </c:pt>
                <c:pt idx="9">
                  <c:v>239.26516932546286</c:v>
                </c:pt>
                <c:pt idx="10">
                  <c:v>350.93194862203467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4-48DD-AC17-26AEC6E6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86712"/>
        <c:axId val="420076872"/>
      </c:scatterChart>
      <c:valAx>
        <c:axId val="42008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6872"/>
        <c:crosses val="autoZero"/>
        <c:crossBetween val="midCat"/>
      </c:valAx>
      <c:valAx>
        <c:axId val="4200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18</xdr:row>
      <xdr:rowOff>185737</xdr:rowOff>
    </xdr:from>
    <xdr:to>
      <xdr:col>20</xdr:col>
      <xdr:colOff>571500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A85E4-8AAF-4D73-AC5E-607F3792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15" workbookViewId="0">
      <selection activeCell="T36" sqref="T36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28</v>
      </c>
      <c r="D2" t="s">
        <v>29</v>
      </c>
    </row>
    <row r="3" spans="1:232" x14ac:dyDescent="0.25">
      <c r="B3" t="s">
        <v>27</v>
      </c>
      <c r="C3">
        <v>21</v>
      </c>
      <c r="D3" t="s">
        <v>30</v>
      </c>
    </row>
    <row r="4" spans="1:232" x14ac:dyDescent="0.25">
      <c r="A4" t="s">
        <v>31</v>
      </c>
      <c r="B4" t="s">
        <v>32</v>
      </c>
    </row>
    <row r="5" spans="1:232" x14ac:dyDescent="0.25">
      <c r="B5">
        <v>2</v>
      </c>
    </row>
    <row r="6" spans="1:232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32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232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31</v>
      </c>
      <c r="CG14" t="s">
        <v>31</v>
      </c>
      <c r="CH14" t="s">
        <v>31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  <c r="FP14" t="s">
        <v>87</v>
      </c>
      <c r="FQ14" t="s">
        <v>87</v>
      </c>
      <c r="FR14" t="s">
        <v>87</v>
      </c>
      <c r="FS14" t="s">
        <v>88</v>
      </c>
      <c r="FT14" t="s">
        <v>88</v>
      </c>
      <c r="FU14" t="s">
        <v>88</v>
      </c>
      <c r="FV14" t="s">
        <v>88</v>
      </c>
      <c r="FW14" t="s">
        <v>88</v>
      </c>
      <c r="FX14" t="s">
        <v>88</v>
      </c>
      <c r="FY14" t="s">
        <v>88</v>
      </c>
      <c r="FZ14" t="s">
        <v>88</v>
      </c>
      <c r="GA14" t="s">
        <v>88</v>
      </c>
      <c r="GB14" t="s">
        <v>88</v>
      </c>
      <c r="GC14" t="s">
        <v>88</v>
      </c>
      <c r="GD14" t="s">
        <v>88</v>
      </c>
      <c r="GE14" t="s">
        <v>88</v>
      </c>
      <c r="GF14" t="s">
        <v>88</v>
      </c>
      <c r="GG14" t="s">
        <v>88</v>
      </c>
      <c r="GH14" t="s">
        <v>88</v>
      </c>
      <c r="GI14" t="s">
        <v>88</v>
      </c>
      <c r="GJ14" t="s">
        <v>88</v>
      </c>
      <c r="GK14" t="s">
        <v>88</v>
      </c>
      <c r="GL14" t="s">
        <v>89</v>
      </c>
      <c r="GM14" t="s">
        <v>89</v>
      </c>
      <c r="GN14" t="s">
        <v>89</v>
      </c>
      <c r="GO14" t="s">
        <v>89</v>
      </c>
      <c r="GP14" t="s">
        <v>89</v>
      </c>
      <c r="GQ14" t="s">
        <v>89</v>
      </c>
      <c r="GR14" t="s">
        <v>89</v>
      </c>
      <c r="GS14" t="s">
        <v>89</v>
      </c>
      <c r="GT14" t="s">
        <v>89</v>
      </c>
      <c r="GU14" t="s">
        <v>89</v>
      </c>
      <c r="GV14" t="s">
        <v>89</v>
      </c>
      <c r="GW14" t="s">
        <v>89</v>
      </c>
      <c r="GX14" t="s">
        <v>89</v>
      </c>
      <c r="GY14" t="s">
        <v>89</v>
      </c>
      <c r="GZ14" t="s">
        <v>89</v>
      </c>
      <c r="HA14" t="s">
        <v>89</v>
      </c>
      <c r="HB14" t="s">
        <v>89</v>
      </c>
      <c r="HC14" t="s">
        <v>89</v>
      </c>
      <c r="HD14" t="s">
        <v>89</v>
      </c>
      <c r="HE14" t="s">
        <v>90</v>
      </c>
      <c r="HF14" t="s">
        <v>90</v>
      </c>
      <c r="HG14" t="s">
        <v>90</v>
      </c>
      <c r="HH14" t="s">
        <v>90</v>
      </c>
      <c r="HI14" t="s">
        <v>90</v>
      </c>
      <c r="HJ14" t="s">
        <v>90</v>
      </c>
      <c r="HK14" t="s">
        <v>90</v>
      </c>
      <c r="HL14" t="s">
        <v>90</v>
      </c>
      <c r="HM14" t="s">
        <v>90</v>
      </c>
      <c r="HN14" t="s">
        <v>90</v>
      </c>
      <c r="HO14" t="s">
        <v>90</v>
      </c>
      <c r="HP14" t="s">
        <v>90</v>
      </c>
      <c r="HQ14" t="s">
        <v>90</v>
      </c>
      <c r="HR14" t="s">
        <v>90</v>
      </c>
      <c r="HS14" t="s">
        <v>90</v>
      </c>
      <c r="HT14" t="s">
        <v>90</v>
      </c>
      <c r="HU14" t="s">
        <v>90</v>
      </c>
      <c r="HV14" t="s">
        <v>90</v>
      </c>
      <c r="HW14" t="s">
        <v>90</v>
      </c>
      <c r="HX14" t="s">
        <v>90</v>
      </c>
    </row>
    <row r="15" spans="1:232" x14ac:dyDescent="0.2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122</v>
      </c>
      <c r="AG15" t="s">
        <v>76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133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140</v>
      </c>
      <c r="AZ15" t="s">
        <v>141</v>
      </c>
      <c r="BA15" t="s">
        <v>142</v>
      </c>
      <c r="BB15" t="s">
        <v>143</v>
      </c>
      <c r="BC15" t="s">
        <v>144</v>
      </c>
      <c r="BD15" t="s">
        <v>145</v>
      </c>
      <c r="BE15" t="s">
        <v>146</v>
      </c>
      <c r="BF15" t="s">
        <v>147</v>
      </c>
      <c r="BG15" t="s">
        <v>148</v>
      </c>
      <c r="BH15" t="s">
        <v>149</v>
      </c>
      <c r="BI15" t="s">
        <v>150</v>
      </c>
      <c r="BJ15" t="s">
        <v>151</v>
      </c>
      <c r="BK15" t="s">
        <v>152</v>
      </c>
      <c r="BL15" t="s">
        <v>153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151</v>
      </c>
      <c r="BS15" t="s">
        <v>159</v>
      </c>
      <c r="BT15" t="s">
        <v>128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97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206</v>
      </c>
      <c r="DQ15" t="s">
        <v>207</v>
      </c>
      <c r="DR15" t="s">
        <v>208</v>
      </c>
      <c r="DS15" t="s">
        <v>209</v>
      </c>
      <c r="DT15" t="s">
        <v>210</v>
      </c>
      <c r="DU15" t="s">
        <v>211</v>
      </c>
      <c r="DV15" t="s">
        <v>212</v>
      </c>
      <c r="DW15" t="s">
        <v>213</v>
      </c>
      <c r="DX15" t="s">
        <v>214</v>
      </c>
      <c r="DY15" t="s">
        <v>215</v>
      </c>
      <c r="DZ15" t="s">
        <v>216</v>
      </c>
      <c r="EA15" t="s">
        <v>217</v>
      </c>
      <c r="EB15" t="s">
        <v>218</v>
      </c>
      <c r="EC15" t="s">
        <v>219</v>
      </c>
      <c r="ED15" t="s">
        <v>220</v>
      </c>
      <c r="EE15" t="s">
        <v>221</v>
      </c>
      <c r="EF15" t="s">
        <v>222</v>
      </c>
      <c r="EG15" t="s">
        <v>92</v>
      </c>
      <c r="EH15" t="s">
        <v>95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  <c r="HL15" t="s">
        <v>304</v>
      </c>
      <c r="HM15" t="s">
        <v>305</v>
      </c>
      <c r="HN15" t="s">
        <v>306</v>
      </c>
      <c r="HO15" t="s">
        <v>307</v>
      </c>
      <c r="HP15" t="s">
        <v>308</v>
      </c>
      <c r="HQ15" t="s">
        <v>309</v>
      </c>
      <c r="HR15" t="s">
        <v>310</v>
      </c>
      <c r="HS15" t="s">
        <v>311</v>
      </c>
      <c r="HT15" t="s">
        <v>312</v>
      </c>
      <c r="HU15" t="s">
        <v>313</v>
      </c>
      <c r="HV15" t="s">
        <v>314</v>
      </c>
      <c r="HW15" t="s">
        <v>315</v>
      </c>
      <c r="HX15" t="s">
        <v>316</v>
      </c>
    </row>
    <row r="16" spans="1:232" x14ac:dyDescent="0.25">
      <c r="B16" t="s">
        <v>317</v>
      </c>
      <c r="C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320</v>
      </c>
      <c r="L16" t="s">
        <v>179</v>
      </c>
      <c r="M16" t="s">
        <v>179</v>
      </c>
      <c r="N16" t="s">
        <v>318</v>
      </c>
      <c r="O16" t="s">
        <v>318</v>
      </c>
      <c r="P16" t="s">
        <v>318</v>
      </c>
      <c r="Q16" t="s">
        <v>318</v>
      </c>
      <c r="R16" t="s">
        <v>321</v>
      </c>
      <c r="S16" t="s">
        <v>322</v>
      </c>
      <c r="T16" t="s">
        <v>322</v>
      </c>
      <c r="U16" t="s">
        <v>323</v>
      </c>
      <c r="V16" t="s">
        <v>324</v>
      </c>
      <c r="W16" t="s">
        <v>323</v>
      </c>
      <c r="X16" t="s">
        <v>323</v>
      </c>
      <c r="Y16" t="s">
        <v>323</v>
      </c>
      <c r="Z16" t="s">
        <v>321</v>
      </c>
      <c r="AA16" t="s">
        <v>321</v>
      </c>
      <c r="AB16" t="s">
        <v>321</v>
      </c>
      <c r="AC16" t="s">
        <v>321</v>
      </c>
      <c r="AG16" t="s">
        <v>325</v>
      </c>
      <c r="AH16" t="s">
        <v>324</v>
      </c>
      <c r="AJ16" t="s">
        <v>324</v>
      </c>
      <c r="AK16" t="s">
        <v>325</v>
      </c>
      <c r="AQ16" t="s">
        <v>319</v>
      </c>
      <c r="AW16" t="s">
        <v>319</v>
      </c>
      <c r="AX16" t="s">
        <v>319</v>
      </c>
      <c r="AY16" t="s">
        <v>319</v>
      </c>
      <c r="BA16" t="s">
        <v>326</v>
      </c>
      <c r="BK16" t="s">
        <v>327</v>
      </c>
      <c r="BL16" t="s">
        <v>327</v>
      </c>
      <c r="BM16" t="s">
        <v>327</v>
      </c>
      <c r="BN16" t="s">
        <v>319</v>
      </c>
      <c r="BP16" t="s">
        <v>328</v>
      </c>
      <c r="BS16" t="s">
        <v>327</v>
      </c>
      <c r="BX16" t="s">
        <v>317</v>
      </c>
      <c r="BY16" t="s">
        <v>317</v>
      </c>
      <c r="BZ16" t="s">
        <v>317</v>
      </c>
      <c r="CA16" t="s">
        <v>317</v>
      </c>
      <c r="CB16" t="s">
        <v>319</v>
      </c>
      <c r="CC16" t="s">
        <v>319</v>
      </c>
      <c r="CE16" t="s">
        <v>329</v>
      </c>
      <c r="CF16" t="s">
        <v>330</v>
      </c>
      <c r="CI16" t="s">
        <v>317</v>
      </c>
      <c r="CJ16" t="s">
        <v>320</v>
      </c>
      <c r="CK16" t="s">
        <v>320</v>
      </c>
      <c r="CL16" t="s">
        <v>331</v>
      </c>
      <c r="CM16" t="s">
        <v>331</v>
      </c>
      <c r="CN16" t="s">
        <v>325</v>
      </c>
      <c r="CO16" t="s">
        <v>323</v>
      </c>
      <c r="CP16" t="s">
        <v>323</v>
      </c>
      <c r="CQ16" t="s">
        <v>322</v>
      </c>
      <c r="CR16" t="s">
        <v>322</v>
      </c>
      <c r="CS16" t="s">
        <v>322</v>
      </c>
      <c r="CT16" t="s">
        <v>322</v>
      </c>
      <c r="CU16" t="s">
        <v>322</v>
      </c>
      <c r="CV16" t="s">
        <v>332</v>
      </c>
      <c r="CW16" t="s">
        <v>319</v>
      </c>
      <c r="CX16" t="s">
        <v>319</v>
      </c>
      <c r="CY16" t="s">
        <v>320</v>
      </c>
      <c r="CZ16" t="s">
        <v>320</v>
      </c>
      <c r="DA16" t="s">
        <v>320</v>
      </c>
      <c r="DB16" t="s">
        <v>331</v>
      </c>
      <c r="DC16" t="s">
        <v>320</v>
      </c>
      <c r="DD16" t="s">
        <v>320</v>
      </c>
      <c r="DE16" t="s">
        <v>331</v>
      </c>
      <c r="DF16" t="s">
        <v>331</v>
      </c>
      <c r="DG16" t="s">
        <v>323</v>
      </c>
      <c r="DH16" t="s">
        <v>323</v>
      </c>
      <c r="DI16" t="s">
        <v>322</v>
      </c>
      <c r="DJ16" t="s">
        <v>322</v>
      </c>
      <c r="DK16" t="s">
        <v>319</v>
      </c>
      <c r="DP16" t="s">
        <v>319</v>
      </c>
      <c r="DS16" t="s">
        <v>322</v>
      </c>
      <c r="DT16" t="s">
        <v>322</v>
      </c>
      <c r="DU16" t="s">
        <v>322</v>
      </c>
      <c r="DV16" t="s">
        <v>322</v>
      </c>
      <c r="DW16" t="s">
        <v>322</v>
      </c>
      <c r="DX16" t="s">
        <v>319</v>
      </c>
      <c r="DY16" t="s">
        <v>319</v>
      </c>
      <c r="DZ16" t="s">
        <v>319</v>
      </c>
      <c r="EA16" t="s">
        <v>317</v>
      </c>
      <c r="EC16" t="s">
        <v>333</v>
      </c>
      <c r="ED16" t="s">
        <v>333</v>
      </c>
      <c r="EF16" t="s">
        <v>317</v>
      </c>
      <c r="EG16" t="s">
        <v>334</v>
      </c>
      <c r="EJ16" t="s">
        <v>335</v>
      </c>
      <c r="EK16" t="s">
        <v>336</v>
      </c>
      <c r="EL16" t="s">
        <v>335</v>
      </c>
      <c r="EM16" t="s">
        <v>336</v>
      </c>
      <c r="EN16" t="s">
        <v>324</v>
      </c>
      <c r="EO16" t="s">
        <v>324</v>
      </c>
      <c r="EP16" t="s">
        <v>319</v>
      </c>
      <c r="EQ16" t="s">
        <v>337</v>
      </c>
      <c r="ER16" t="s">
        <v>319</v>
      </c>
      <c r="ET16" t="s">
        <v>318</v>
      </c>
      <c r="EU16" t="s">
        <v>338</v>
      </c>
      <c r="EV16" t="s">
        <v>318</v>
      </c>
      <c r="FA16" t="s">
        <v>339</v>
      </c>
      <c r="FB16" t="s">
        <v>339</v>
      </c>
      <c r="FO16" t="s">
        <v>339</v>
      </c>
      <c r="FP16" t="s">
        <v>339</v>
      </c>
      <c r="FQ16" t="s">
        <v>340</v>
      </c>
      <c r="FR16" t="s">
        <v>340</v>
      </c>
      <c r="FS16" t="s">
        <v>322</v>
      </c>
      <c r="FT16" t="s">
        <v>322</v>
      </c>
      <c r="FU16" t="s">
        <v>324</v>
      </c>
      <c r="FV16" t="s">
        <v>322</v>
      </c>
      <c r="FW16" t="s">
        <v>331</v>
      </c>
      <c r="FX16" t="s">
        <v>324</v>
      </c>
      <c r="FY16" t="s">
        <v>324</v>
      </c>
      <c r="GA16" t="s">
        <v>339</v>
      </c>
      <c r="GB16" t="s">
        <v>339</v>
      </c>
      <c r="GC16" t="s">
        <v>339</v>
      </c>
      <c r="GD16" t="s">
        <v>339</v>
      </c>
      <c r="GE16" t="s">
        <v>339</v>
      </c>
      <c r="GF16" t="s">
        <v>339</v>
      </c>
      <c r="GG16" t="s">
        <v>339</v>
      </c>
      <c r="GH16" t="s">
        <v>341</v>
      </c>
      <c r="GI16" t="s">
        <v>342</v>
      </c>
      <c r="GJ16" t="s">
        <v>342</v>
      </c>
      <c r="GK16" t="s">
        <v>342</v>
      </c>
      <c r="GL16" t="s">
        <v>339</v>
      </c>
      <c r="GM16" t="s">
        <v>339</v>
      </c>
      <c r="GN16" t="s">
        <v>339</v>
      </c>
      <c r="GO16" t="s">
        <v>339</v>
      </c>
      <c r="GP16" t="s">
        <v>339</v>
      </c>
      <c r="GQ16" t="s">
        <v>339</v>
      </c>
      <c r="GR16" t="s">
        <v>339</v>
      </c>
      <c r="GS16" t="s">
        <v>339</v>
      </c>
      <c r="GT16" t="s">
        <v>339</v>
      </c>
      <c r="GU16" t="s">
        <v>339</v>
      </c>
      <c r="GV16" t="s">
        <v>339</v>
      </c>
      <c r="GW16" t="s">
        <v>339</v>
      </c>
      <c r="HD16" t="s">
        <v>339</v>
      </c>
      <c r="HE16" t="s">
        <v>324</v>
      </c>
      <c r="HF16" t="s">
        <v>324</v>
      </c>
      <c r="HG16" t="s">
        <v>335</v>
      </c>
      <c r="HH16" t="s">
        <v>336</v>
      </c>
      <c r="HJ16" t="s">
        <v>325</v>
      </c>
      <c r="HK16" t="s">
        <v>325</v>
      </c>
      <c r="HL16" t="s">
        <v>322</v>
      </c>
      <c r="HM16" t="s">
        <v>322</v>
      </c>
      <c r="HN16" t="s">
        <v>322</v>
      </c>
      <c r="HO16" t="s">
        <v>322</v>
      </c>
      <c r="HP16" t="s">
        <v>322</v>
      </c>
      <c r="HQ16" t="s">
        <v>324</v>
      </c>
      <c r="HR16" t="s">
        <v>324</v>
      </c>
      <c r="HS16" t="s">
        <v>324</v>
      </c>
      <c r="HT16" t="s">
        <v>322</v>
      </c>
      <c r="HU16" t="s">
        <v>320</v>
      </c>
      <c r="HV16" t="s">
        <v>331</v>
      </c>
      <c r="HW16" t="s">
        <v>324</v>
      </c>
      <c r="HX16" t="s">
        <v>324</v>
      </c>
    </row>
    <row r="17" spans="1:232" x14ac:dyDescent="0.25">
      <c r="A17">
        <v>1</v>
      </c>
      <c r="B17">
        <v>1566754050.5</v>
      </c>
      <c r="C17">
        <v>0</v>
      </c>
      <c r="D17" t="s">
        <v>343</v>
      </c>
      <c r="E17" t="s">
        <v>344</v>
      </c>
      <c r="G17">
        <v>1566754050.5</v>
      </c>
      <c r="H17">
        <f t="shared" ref="H17:H27" si="0">CN17*AI17*(CL17-CM17)/(100*CF17*(1000-AI17*CL17))</f>
        <v>2.9228303371358088E-3</v>
      </c>
      <c r="I17">
        <f t="shared" ref="I17:I27" si="1">CN17*AI17*(CK17-CJ17*(1000-AI17*CM17)/(1000-AI17*CL17))/(100*CF17)</f>
        <v>29.467229990387132</v>
      </c>
      <c r="J17">
        <f t="shared" ref="J17:J27" si="2">CJ17 - IF(AI17&gt;1, I17*CF17*100/(AK17*CV17), 0)</f>
        <v>363.423</v>
      </c>
      <c r="K17">
        <f t="shared" ref="K17:K27" si="3">((Q17-H17/2)*J17-I17)/(Q17+H17/2)</f>
        <v>67.900498955697344</v>
      </c>
      <c r="L17">
        <f t="shared" ref="L17:L27" si="4">K17*(CO17+CP17)/1000</f>
        <v>6.785700053805634</v>
      </c>
      <c r="M17">
        <f t="shared" ref="M17:M27" si="5">(CJ17 - IF(AI17&gt;1, I17*CF17*100/(AK17*CV17), 0))*(CO17+CP17)/1000</f>
        <v>36.319018395774002</v>
      </c>
      <c r="N17">
        <f t="shared" ref="N17:N27" si="6">2/((1/P17-1/O17)+SIGN(P17)*SQRT((1/P17-1/O17)*(1/P17-1/O17) + 4*CG17/((CG17+1)*(CG17+1))*(2*1/P17*1/O17-1/O17*1/O17)))</f>
        <v>0.16873591007553893</v>
      </c>
      <c r="O17">
        <f t="shared" ref="O17:O27" si="7">AF17+AE17*CF17+AD17*CF17*CF17</f>
        <v>2.2553034162705456</v>
      </c>
      <c r="P17">
        <f t="shared" ref="P17:P27" si="8">H17*(1000-(1000*0.61365*EXP(17.502*T17/(240.97+T17))/(CO17+CP17)+CL17)/2)/(1000*0.61365*EXP(17.502*T17/(240.97+T17))/(CO17+CP17)-CL17)</f>
        <v>0.16202305977438794</v>
      </c>
      <c r="Q17">
        <f t="shared" ref="Q17:Q27" si="9">1/((CG17+1)/(N17/1.6)+1/(O17/1.37)) + CG17/((CG17+1)/(N17/1.6) + CG17/(O17/1.37))</f>
        <v>0.10184528280575413</v>
      </c>
      <c r="R17">
        <f t="shared" ref="R17:R27" si="10">(CC17*CE17)</f>
        <v>321.45315216731791</v>
      </c>
      <c r="S17">
        <f t="shared" ref="S17:S27" si="11">(CQ17+(R17+2*0.95*0.0000000567*(((CQ17+$B$7)+273)^4-(CQ17+273)^4)-44100*H17)/(1.84*29.3*O17+8*0.95*0.0000000567*(CQ17+273)^3))</f>
        <v>27.44832823188429</v>
      </c>
      <c r="T17">
        <f t="shared" ref="T17:T27" si="12">($C$7*CR17+$D$7*CS17+$E$7*S17)</f>
        <v>27.069299999999998</v>
      </c>
      <c r="U17">
        <f t="shared" ref="U17:U27" si="13">0.61365*EXP(17.502*T17/(240.97+T17))</f>
        <v>3.5937533523621283</v>
      </c>
      <c r="V17">
        <f t="shared" ref="V17:V27" si="14">(W17/X17*100)</f>
        <v>54.523845243674486</v>
      </c>
      <c r="W17">
        <f t="shared" ref="W17:W27" si="15">CL17*(CO17+CP17)/1000</f>
        <v>1.8399605288931997</v>
      </c>
      <c r="X17">
        <f t="shared" ref="X17:X27" si="16">0.61365*EXP(17.502*CQ17/(240.97+CQ17))</f>
        <v>3.374597885879409</v>
      </c>
      <c r="Y17">
        <f t="shared" ref="Y17:Y27" si="17">(U17-CL17*(CO17+CP17)/1000)</f>
        <v>1.7537928234689286</v>
      </c>
      <c r="Z17">
        <f t="shared" ref="Z17:Z27" si="18">(-H17*44100)</f>
        <v>-128.89681786768918</v>
      </c>
      <c r="AA17">
        <f t="shared" ref="AA17:AA27" si="19">2*29.3*O17*0.92*(CQ17-T17)</f>
        <v>-129.80726101976882</v>
      </c>
      <c r="AB17">
        <f t="shared" ref="AB17:AB27" si="20">2*0.95*0.0000000567*(((CQ17+$B$7)+273)^4-(T17+273)^4)</f>
        <v>-12.363786543010548</v>
      </c>
      <c r="AC17">
        <f t="shared" ref="AC17:AC27" si="21">R17+AB17+Z17+AA17</f>
        <v>50.385286736849338</v>
      </c>
      <c r="AD17">
        <v>-4.1326675407081098E-2</v>
      </c>
      <c r="AE17">
        <v>4.6392813560057498E-2</v>
      </c>
      <c r="AF17">
        <v>3.4647068495651201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52877.782505439594</v>
      </c>
      <c r="AL17">
        <v>0</v>
      </c>
      <c r="AM17">
        <v>153.611764705882</v>
      </c>
      <c r="AN17">
        <v>678.13199999999995</v>
      </c>
      <c r="AO17">
        <f t="shared" ref="AO17:AO27" si="25">AN17-AM17</f>
        <v>524.52023529411792</v>
      </c>
      <c r="AP17">
        <f t="shared" ref="AP17:AP27" si="26">AO17/AN17</f>
        <v>0.77347807697338866</v>
      </c>
      <c r="AQ17">
        <v>-1.69616101757574</v>
      </c>
      <c r="AR17" t="s">
        <v>345</v>
      </c>
      <c r="AS17">
        <v>717.30023529411801</v>
      </c>
      <c r="AT17">
        <v>918.50800000000004</v>
      </c>
      <c r="AU17">
        <f t="shared" ref="AU17:AU27" si="27">1-AS17/AT17</f>
        <v>0.21905934919007997</v>
      </c>
      <c r="AV17">
        <v>0.5</v>
      </c>
      <c r="AW17">
        <f t="shared" ref="AW17:AW27" si="28">CC17</f>
        <v>1681.2644998383707</v>
      </c>
      <c r="AX17">
        <f t="shared" ref="AX17:AX27" si="29">I17</f>
        <v>29.467229990387132</v>
      </c>
      <c r="AY17">
        <f t="shared" ref="AY17:AY27" si="30">AU17*AV17*AW17</f>
        <v>184.14835357548941</v>
      </c>
      <c r="AZ17">
        <f t="shared" ref="AZ17:AZ27" si="31">BE17/AT17</f>
        <v>0.39952618812247698</v>
      </c>
      <c r="BA17">
        <f t="shared" ref="BA17:BA27" si="32">(AX17-AQ17)/AW17</f>
        <v>1.853568609279431E-2</v>
      </c>
      <c r="BB17">
        <f t="shared" ref="BB17:BB27" si="33">(AN17-AT17)/AT17</f>
        <v>-0.26170267433707717</v>
      </c>
      <c r="BC17" t="s">
        <v>346</v>
      </c>
      <c r="BD17">
        <v>551.54</v>
      </c>
      <c r="BE17">
        <f t="shared" ref="BE17:BE27" si="34">AT17-BD17</f>
        <v>366.96800000000007</v>
      </c>
      <c r="BF17">
        <f t="shared" ref="BF17:BF27" si="35">(AT17-AS17)/(AT17-BD17)</f>
        <v>0.54829784805727466</v>
      </c>
      <c r="BG17">
        <f t="shared" ref="BG17:BG27" si="36">(AN17-AT17)/(AN17-BD17)</f>
        <v>-1.898824570273004</v>
      </c>
      <c r="BH17">
        <f t="shared" ref="BH17:BH27" si="37">(AT17-AS17)/(AT17-AM17)</f>
        <v>0.26305236634942203</v>
      </c>
      <c r="BI17">
        <f t="shared" ref="BI17:BI27" si="38">(AN17-AT17)/(AN17-AM17)</f>
        <v>-0.45827783910989128</v>
      </c>
      <c r="BJ17">
        <v>8409</v>
      </c>
      <c r="BK17">
        <v>300</v>
      </c>
      <c r="BL17">
        <v>300</v>
      </c>
      <c r="BM17">
        <v>300</v>
      </c>
      <c r="BN17">
        <v>10340.1</v>
      </c>
      <c r="BO17">
        <v>870.74599999999998</v>
      </c>
      <c r="BP17">
        <v>-6.8624899999999997E-3</v>
      </c>
      <c r="BQ17">
        <v>-1.1446499999999999</v>
      </c>
      <c r="BR17" t="s">
        <v>347</v>
      </c>
      <c r="BS17" t="s">
        <v>347</v>
      </c>
      <c r="BT17" t="s">
        <v>347</v>
      </c>
      <c r="BU17" t="s">
        <v>347</v>
      </c>
      <c r="BV17" t="s">
        <v>347</v>
      </c>
      <c r="BW17" t="s">
        <v>347</v>
      </c>
      <c r="BX17" t="s">
        <v>347</v>
      </c>
      <c r="BY17" t="s">
        <v>347</v>
      </c>
      <c r="BZ17" t="s">
        <v>347</v>
      </c>
      <c r="CA17" t="s">
        <v>347</v>
      </c>
      <c r="CB17">
        <f t="shared" ref="CB17:CB27" si="39">$B$11*CW17+$C$11*CX17+$F$11*DK17</f>
        <v>2000.08</v>
      </c>
      <c r="CC17">
        <f t="shared" ref="CC17:CC27" si="40">CB17*CD17</f>
        <v>1681.2644998383707</v>
      </c>
      <c r="CD17">
        <f t="shared" ref="CD17:CD27" si="41">($B$11*$D$9+$C$11*$D$9+$F$11*((DX17+DP17)/MAX(DX17+DP17+DY17, 0.1)*$I$9+DY17/MAX(DX17+DP17+DY17, 0.1)*$J$9))/($B$11+$C$11+$F$11)</f>
        <v>0.84059862597414647</v>
      </c>
      <c r="CE17">
        <f t="shared" ref="CE17:CE27" si="42">($B$11*$K$9+$C$11*$K$9+$F$11*((DX17+DP17)/MAX(DX17+DP17+DY17, 0.1)*$P$9+DY17/MAX(DX17+DP17+DY17, 0.1)*$Q$9))/($B$11+$C$11+$F$11)</f>
        <v>0.19119725194829307</v>
      </c>
      <c r="CF17">
        <v>6</v>
      </c>
      <c r="CG17">
        <v>0.5</v>
      </c>
      <c r="CH17" t="s">
        <v>348</v>
      </c>
      <c r="CI17">
        <v>1566754050.5</v>
      </c>
      <c r="CJ17">
        <v>363.423</v>
      </c>
      <c r="CK17">
        <v>400.05599999999998</v>
      </c>
      <c r="CL17">
        <v>18.4114</v>
      </c>
      <c r="CM17">
        <v>14.9688</v>
      </c>
      <c r="CN17">
        <v>500.03199999999998</v>
      </c>
      <c r="CO17">
        <v>99.835999999999999</v>
      </c>
      <c r="CP17">
        <v>9.9937999999999999E-2</v>
      </c>
      <c r="CQ17">
        <v>26.0017</v>
      </c>
      <c r="CR17">
        <v>27.069299999999998</v>
      </c>
      <c r="CS17">
        <v>999.9</v>
      </c>
      <c r="CT17">
        <v>0</v>
      </c>
      <c r="CU17">
        <v>0</v>
      </c>
      <c r="CV17">
        <v>9982.5</v>
      </c>
      <c r="CW17">
        <v>0</v>
      </c>
      <c r="CX17">
        <v>1825.79</v>
      </c>
      <c r="CY17">
        <v>-36.6325</v>
      </c>
      <c r="CZ17">
        <v>370.24</v>
      </c>
      <c r="DA17">
        <v>406.13499999999999</v>
      </c>
      <c r="DB17">
        <v>3.4425599999999998</v>
      </c>
      <c r="DC17">
        <v>360.73700000000002</v>
      </c>
      <c r="DD17">
        <v>400.05599999999998</v>
      </c>
      <c r="DE17">
        <v>17.978400000000001</v>
      </c>
      <c r="DF17">
        <v>14.9688</v>
      </c>
      <c r="DG17">
        <v>1.83812</v>
      </c>
      <c r="DH17">
        <v>1.4944299999999999</v>
      </c>
      <c r="DI17">
        <v>16.114799999999999</v>
      </c>
      <c r="DJ17">
        <v>12.911300000000001</v>
      </c>
      <c r="DK17">
        <v>2000.08</v>
      </c>
      <c r="DL17">
        <v>0.97999400000000003</v>
      </c>
      <c r="DM17">
        <v>2.0005700000000001E-2</v>
      </c>
      <c r="DN17">
        <v>0</v>
      </c>
      <c r="DO17">
        <v>717.09500000000003</v>
      </c>
      <c r="DP17">
        <v>5.0002700000000004</v>
      </c>
      <c r="DQ17">
        <v>19376.8</v>
      </c>
      <c r="DR17">
        <v>16186.5</v>
      </c>
      <c r="DS17">
        <v>43.061999999999998</v>
      </c>
      <c r="DT17">
        <v>45.186999999999998</v>
      </c>
      <c r="DU17">
        <v>44</v>
      </c>
      <c r="DV17">
        <v>43.311999999999998</v>
      </c>
      <c r="DW17">
        <v>44.625</v>
      </c>
      <c r="DX17">
        <v>1955.17</v>
      </c>
      <c r="DY17">
        <v>39.909999999999997</v>
      </c>
      <c r="DZ17">
        <v>0</v>
      </c>
      <c r="EA17">
        <v>439.299999952316</v>
      </c>
      <c r="EB17">
        <v>717.30023529411801</v>
      </c>
      <c r="EC17">
        <v>-2.7399510038372799</v>
      </c>
      <c r="ED17">
        <v>-616.51960740455695</v>
      </c>
      <c r="EE17">
        <v>19487.711764705899</v>
      </c>
      <c r="EF17">
        <v>10</v>
      </c>
      <c r="EG17">
        <v>1566753983.0999999</v>
      </c>
      <c r="EH17" t="s">
        <v>349</v>
      </c>
      <c r="EI17">
        <v>14</v>
      </c>
      <c r="EJ17">
        <v>2.6859999999999999</v>
      </c>
      <c r="EK17">
        <v>0.433</v>
      </c>
      <c r="EL17">
        <v>400</v>
      </c>
      <c r="EM17">
        <v>15</v>
      </c>
      <c r="EN17">
        <v>0.03</v>
      </c>
      <c r="EO17">
        <v>0.08</v>
      </c>
      <c r="EP17">
        <v>29.538357230282799</v>
      </c>
      <c r="EQ17">
        <v>-0.59757993185501102</v>
      </c>
      <c r="ER17">
        <v>6.7826468378571106E-2</v>
      </c>
      <c r="ES17">
        <v>0</v>
      </c>
      <c r="ET17">
        <v>0.17188383492037801</v>
      </c>
      <c r="EU17">
        <v>-1.91948576813737E-2</v>
      </c>
      <c r="EV17">
        <v>2.0140562666619501E-3</v>
      </c>
      <c r="EW17">
        <v>1</v>
      </c>
      <c r="EX17">
        <v>1</v>
      </c>
      <c r="EY17">
        <v>2</v>
      </c>
      <c r="EZ17" t="s">
        <v>350</v>
      </c>
      <c r="FA17">
        <v>2.9532099999999999</v>
      </c>
      <c r="FB17">
        <v>2.7772100000000002</v>
      </c>
      <c r="FC17">
        <v>8.8287199999999996E-2</v>
      </c>
      <c r="FD17">
        <v>9.3137899999999996E-2</v>
      </c>
      <c r="FE17">
        <v>9.33031E-2</v>
      </c>
      <c r="FF17">
        <v>7.7699299999999999E-2</v>
      </c>
      <c r="FG17">
        <v>22076.400000000001</v>
      </c>
      <c r="FH17">
        <v>22173.5</v>
      </c>
      <c r="FI17">
        <v>22758.799999999999</v>
      </c>
      <c r="FJ17">
        <v>26792.5</v>
      </c>
      <c r="FK17">
        <v>29460.7</v>
      </c>
      <c r="FL17">
        <v>38678.400000000001</v>
      </c>
      <c r="FM17">
        <v>32469.5</v>
      </c>
      <c r="FN17">
        <v>42555.7</v>
      </c>
      <c r="FO17">
        <v>2.0011700000000001</v>
      </c>
      <c r="FP17">
        <v>1.9648000000000001</v>
      </c>
      <c r="FQ17">
        <v>7.3760699999999998E-2</v>
      </c>
      <c r="FR17">
        <v>0</v>
      </c>
      <c r="FS17">
        <v>25.861999999999998</v>
      </c>
      <c r="FT17">
        <v>999.9</v>
      </c>
      <c r="FU17">
        <v>50.835999999999999</v>
      </c>
      <c r="FV17">
        <v>33.857999999999997</v>
      </c>
      <c r="FW17">
        <v>26.9909</v>
      </c>
      <c r="FX17">
        <v>61.010199999999998</v>
      </c>
      <c r="FY17">
        <v>45.036099999999998</v>
      </c>
      <c r="FZ17">
        <v>1</v>
      </c>
      <c r="GA17">
        <v>0.15536800000000001</v>
      </c>
      <c r="GB17">
        <v>3.0003000000000002</v>
      </c>
      <c r="GC17">
        <v>20.268000000000001</v>
      </c>
      <c r="GD17">
        <v>5.2234299999999996</v>
      </c>
      <c r="GE17">
        <v>11.956</v>
      </c>
      <c r="GF17">
        <v>4.9717500000000001</v>
      </c>
      <c r="GG17">
        <v>3.2949999999999999</v>
      </c>
      <c r="GH17">
        <v>546.20000000000005</v>
      </c>
      <c r="GI17">
        <v>9999</v>
      </c>
      <c r="GJ17">
        <v>9999</v>
      </c>
      <c r="GK17">
        <v>9999</v>
      </c>
      <c r="GL17">
        <v>1.86557</v>
      </c>
      <c r="GM17">
        <v>1.8648800000000001</v>
      </c>
      <c r="GN17">
        <v>1.86521</v>
      </c>
      <c r="GO17">
        <v>1.86812</v>
      </c>
      <c r="GP17">
        <v>1.8623400000000001</v>
      </c>
      <c r="GQ17">
        <v>1.8605</v>
      </c>
      <c r="GR17">
        <v>1.85669</v>
      </c>
      <c r="GS17">
        <v>1.86293</v>
      </c>
      <c r="GT17" t="s">
        <v>351</v>
      </c>
      <c r="GU17" t="s">
        <v>19</v>
      </c>
      <c r="GV17" t="s">
        <v>19</v>
      </c>
      <c r="GW17" t="s">
        <v>19</v>
      </c>
      <c r="GX17" t="s">
        <v>352</v>
      </c>
      <c r="GY17" t="s">
        <v>353</v>
      </c>
      <c r="GZ17" t="s">
        <v>354</v>
      </c>
      <c r="HA17" t="s">
        <v>354</v>
      </c>
      <c r="HB17" t="s">
        <v>354</v>
      </c>
      <c r="HC17" t="s">
        <v>354</v>
      </c>
      <c r="HD17">
        <v>0</v>
      </c>
      <c r="HE17">
        <v>100</v>
      </c>
      <c r="HF17">
        <v>100</v>
      </c>
      <c r="HG17">
        <v>2.6859999999999999</v>
      </c>
      <c r="HH17">
        <v>0.433</v>
      </c>
      <c r="HI17">
        <v>2</v>
      </c>
      <c r="HJ17">
        <v>502.43</v>
      </c>
      <c r="HK17">
        <v>520.82000000000005</v>
      </c>
      <c r="HL17">
        <v>22.6067</v>
      </c>
      <c r="HM17">
        <v>29.1861</v>
      </c>
      <c r="HN17">
        <v>30.000499999999999</v>
      </c>
      <c r="HO17">
        <v>29.148</v>
      </c>
      <c r="HP17">
        <v>29.130700000000001</v>
      </c>
      <c r="HQ17">
        <v>21.0458</v>
      </c>
      <c r="HR17">
        <v>47.111800000000002</v>
      </c>
      <c r="HS17">
        <v>0</v>
      </c>
      <c r="HT17">
        <v>22.587900000000001</v>
      </c>
      <c r="HU17">
        <v>400</v>
      </c>
      <c r="HV17">
        <v>15.082000000000001</v>
      </c>
      <c r="HW17">
        <v>99.999899999999997</v>
      </c>
      <c r="HX17">
        <v>103.881</v>
      </c>
    </row>
    <row r="18" spans="1:232" x14ac:dyDescent="0.25">
      <c r="A18">
        <v>2</v>
      </c>
      <c r="B18">
        <v>1566754147</v>
      </c>
      <c r="C18">
        <v>96.5</v>
      </c>
      <c r="D18" t="s">
        <v>355</v>
      </c>
      <c r="E18" t="s">
        <v>356</v>
      </c>
      <c r="G18">
        <v>1566754147</v>
      </c>
      <c r="H18">
        <f t="shared" si="0"/>
        <v>2.7805723850898682E-3</v>
      </c>
      <c r="I18">
        <f t="shared" si="1"/>
        <v>22.533839835700714</v>
      </c>
      <c r="J18">
        <f t="shared" si="2"/>
        <v>272.13200000000001</v>
      </c>
      <c r="K18">
        <f t="shared" si="3"/>
        <v>40.386374837803061</v>
      </c>
      <c r="L18">
        <f t="shared" si="4"/>
        <v>4.0359778390653629</v>
      </c>
      <c r="M18">
        <f t="shared" si="5"/>
        <v>27.195278747140001</v>
      </c>
      <c r="N18">
        <f t="shared" si="6"/>
        <v>0.16405037816249851</v>
      </c>
      <c r="O18">
        <f t="shared" si="7"/>
        <v>2.2544884949305448</v>
      </c>
      <c r="P18">
        <f t="shared" si="8"/>
        <v>0.15769541400104736</v>
      </c>
      <c r="Q18">
        <f t="shared" si="9"/>
        <v>9.9110090216714727E-2</v>
      </c>
      <c r="R18">
        <f t="shared" si="10"/>
        <v>321.45474816015241</v>
      </c>
      <c r="S18">
        <f t="shared" si="11"/>
        <v>27.387606036470928</v>
      </c>
      <c r="T18">
        <f t="shared" si="12"/>
        <v>26.976900000000001</v>
      </c>
      <c r="U18">
        <f t="shared" si="13"/>
        <v>3.574306649102307</v>
      </c>
      <c r="V18">
        <f t="shared" si="14"/>
        <v>55.476533328023706</v>
      </c>
      <c r="W18">
        <f t="shared" si="15"/>
        <v>1.8601242079575</v>
      </c>
      <c r="X18">
        <f t="shared" si="16"/>
        <v>3.3529928717046698</v>
      </c>
      <c r="Y18">
        <f t="shared" si="17"/>
        <v>1.714182441144807</v>
      </c>
      <c r="Z18">
        <f t="shared" si="18"/>
        <v>-122.62324218246319</v>
      </c>
      <c r="AA18">
        <f t="shared" si="19"/>
        <v>-131.71721517762441</v>
      </c>
      <c r="AB18">
        <f t="shared" si="20"/>
        <v>-12.537618506242593</v>
      </c>
      <c r="AC18">
        <f t="shared" si="21"/>
        <v>54.576672293822213</v>
      </c>
      <c r="AD18">
        <v>-4.1304693256447499E-2</v>
      </c>
      <c r="AE18">
        <v>4.6368136670229099E-2</v>
      </c>
      <c r="AF18">
        <v>3.4632486321412799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52869.910773028372</v>
      </c>
      <c r="AL18">
        <v>0</v>
      </c>
      <c r="AM18">
        <v>153.611764705882</v>
      </c>
      <c r="AN18">
        <v>678.13199999999995</v>
      </c>
      <c r="AO18">
        <f t="shared" si="25"/>
        <v>524.52023529411792</v>
      </c>
      <c r="AP18">
        <f t="shared" si="26"/>
        <v>0.77347807697338866</v>
      </c>
      <c r="AQ18">
        <v>-1.69616101757574</v>
      </c>
      <c r="AR18" t="s">
        <v>357</v>
      </c>
      <c r="AS18">
        <v>707.42176470588197</v>
      </c>
      <c r="AT18">
        <v>863.92899999999997</v>
      </c>
      <c r="AU18">
        <f t="shared" si="27"/>
        <v>0.18115752022922949</v>
      </c>
      <c r="AV18">
        <v>0.5</v>
      </c>
      <c r="AW18">
        <f t="shared" si="28"/>
        <v>1681.2728998383716</v>
      </c>
      <c r="AX18">
        <f t="shared" si="29"/>
        <v>22.533839835700714</v>
      </c>
      <c r="AY18">
        <f t="shared" si="30"/>
        <v>152.28761468166255</v>
      </c>
      <c r="AZ18">
        <f t="shared" si="31"/>
        <v>0.35608134464753471</v>
      </c>
      <c r="BA18">
        <f t="shared" si="32"/>
        <v>1.4411700120549016E-2</v>
      </c>
      <c r="BB18">
        <f t="shared" si="33"/>
        <v>-0.21506049686953446</v>
      </c>
      <c r="BC18" t="s">
        <v>358</v>
      </c>
      <c r="BD18">
        <v>556.29999999999995</v>
      </c>
      <c r="BE18">
        <f t="shared" si="34"/>
        <v>307.62900000000002</v>
      </c>
      <c r="BF18">
        <f t="shared" si="35"/>
        <v>0.5087531906748648</v>
      </c>
      <c r="BG18">
        <f t="shared" si="36"/>
        <v>-1.5250262656773264</v>
      </c>
      <c r="BH18">
        <f t="shared" si="37"/>
        <v>0.22033427814730377</v>
      </c>
      <c r="BI18">
        <f t="shared" si="38"/>
        <v>-0.3542227496634458</v>
      </c>
      <c r="BJ18">
        <v>8411</v>
      </c>
      <c r="BK18">
        <v>300</v>
      </c>
      <c r="BL18">
        <v>300</v>
      </c>
      <c r="BM18">
        <v>300</v>
      </c>
      <c r="BN18">
        <v>10339.200000000001</v>
      </c>
      <c r="BO18">
        <v>823.56200000000001</v>
      </c>
      <c r="BP18">
        <v>-6.8609600000000001E-3</v>
      </c>
      <c r="BQ18">
        <v>-1.1628400000000001</v>
      </c>
      <c r="BR18" t="s">
        <v>347</v>
      </c>
      <c r="BS18" t="s">
        <v>347</v>
      </c>
      <c r="BT18" t="s">
        <v>347</v>
      </c>
      <c r="BU18" t="s">
        <v>347</v>
      </c>
      <c r="BV18" t="s">
        <v>347</v>
      </c>
      <c r="BW18" t="s">
        <v>347</v>
      </c>
      <c r="BX18" t="s">
        <v>347</v>
      </c>
      <c r="BY18" t="s">
        <v>347</v>
      </c>
      <c r="BZ18" t="s">
        <v>347</v>
      </c>
      <c r="CA18" t="s">
        <v>347</v>
      </c>
      <c r="CB18">
        <f t="shared" si="39"/>
        <v>2000.09</v>
      </c>
      <c r="CC18">
        <f t="shared" si="40"/>
        <v>1681.2728998383716</v>
      </c>
      <c r="CD18">
        <f t="shared" si="41"/>
        <v>0.84059862298115162</v>
      </c>
      <c r="CE18">
        <f t="shared" si="42"/>
        <v>0.1911972459623035</v>
      </c>
      <c r="CF18">
        <v>6</v>
      </c>
      <c r="CG18">
        <v>0.5</v>
      </c>
      <c r="CH18" t="s">
        <v>348</v>
      </c>
      <c r="CI18">
        <v>1566754147</v>
      </c>
      <c r="CJ18">
        <v>272.13200000000001</v>
      </c>
      <c r="CK18">
        <v>300.06799999999998</v>
      </c>
      <c r="CL18">
        <v>18.613499999999998</v>
      </c>
      <c r="CM18">
        <v>15.340400000000001</v>
      </c>
      <c r="CN18">
        <v>500.226</v>
      </c>
      <c r="CO18">
        <v>99.832899999999995</v>
      </c>
      <c r="CP18">
        <v>0.101245</v>
      </c>
      <c r="CQ18">
        <v>25.8932</v>
      </c>
      <c r="CR18">
        <v>26.976900000000001</v>
      </c>
      <c r="CS18">
        <v>999.9</v>
      </c>
      <c r="CT18">
        <v>0</v>
      </c>
      <c r="CU18">
        <v>0</v>
      </c>
      <c r="CV18">
        <v>9977.5</v>
      </c>
      <c r="CW18">
        <v>0</v>
      </c>
      <c r="CX18">
        <v>1604.19</v>
      </c>
      <c r="CY18">
        <v>-27.936699999999998</v>
      </c>
      <c r="CZ18">
        <v>277.29300000000001</v>
      </c>
      <c r="DA18">
        <v>304.74299999999999</v>
      </c>
      <c r="DB18">
        <v>3.2730700000000001</v>
      </c>
      <c r="DC18">
        <v>269.37700000000001</v>
      </c>
      <c r="DD18">
        <v>300.06799999999998</v>
      </c>
      <c r="DE18">
        <v>18.171500000000002</v>
      </c>
      <c r="DF18">
        <v>15.340400000000001</v>
      </c>
      <c r="DG18">
        <v>1.8582399999999999</v>
      </c>
      <c r="DH18">
        <v>1.53148</v>
      </c>
      <c r="DI18">
        <v>16.285499999999999</v>
      </c>
      <c r="DJ18">
        <v>13.286099999999999</v>
      </c>
      <c r="DK18">
        <v>2000.09</v>
      </c>
      <c r="DL18">
        <v>0.97999400000000003</v>
      </c>
      <c r="DM18">
        <v>2.0005700000000001E-2</v>
      </c>
      <c r="DN18">
        <v>0</v>
      </c>
      <c r="DO18">
        <v>707.01700000000005</v>
      </c>
      <c r="DP18">
        <v>5.0002700000000004</v>
      </c>
      <c r="DQ18">
        <v>18755.3</v>
      </c>
      <c r="DR18">
        <v>16186.6</v>
      </c>
      <c r="DS18">
        <v>43.061999999999998</v>
      </c>
      <c r="DT18">
        <v>45.061999999999998</v>
      </c>
      <c r="DU18">
        <v>44</v>
      </c>
      <c r="DV18">
        <v>43.25</v>
      </c>
      <c r="DW18">
        <v>44.625</v>
      </c>
      <c r="DX18">
        <v>1955.18</v>
      </c>
      <c r="DY18">
        <v>39.909999999999997</v>
      </c>
      <c r="DZ18">
        <v>0</v>
      </c>
      <c r="EA18">
        <v>95.900000095367403</v>
      </c>
      <c r="EB18">
        <v>707.42176470588197</v>
      </c>
      <c r="EC18">
        <v>-3.9281862719371099</v>
      </c>
      <c r="ED18">
        <v>-793.25980345192602</v>
      </c>
      <c r="EE18">
        <v>18795.099999999999</v>
      </c>
      <c r="EF18">
        <v>10</v>
      </c>
      <c r="EG18">
        <v>1566754117.5</v>
      </c>
      <c r="EH18" t="s">
        <v>359</v>
      </c>
      <c r="EI18">
        <v>15</v>
      </c>
      <c r="EJ18">
        <v>2.7549999999999999</v>
      </c>
      <c r="EK18">
        <v>0.442</v>
      </c>
      <c r="EL18">
        <v>300</v>
      </c>
      <c r="EM18">
        <v>15</v>
      </c>
      <c r="EN18">
        <v>0.13</v>
      </c>
      <c r="EO18">
        <v>0.09</v>
      </c>
      <c r="EP18">
        <v>22.510095036018601</v>
      </c>
      <c r="EQ18">
        <v>-0.101184512760018</v>
      </c>
      <c r="ER18">
        <v>3.9569508161936502E-2</v>
      </c>
      <c r="ES18">
        <v>1</v>
      </c>
      <c r="ET18">
        <v>0.15997409905621801</v>
      </c>
      <c r="EU18">
        <v>8.4066956387975497E-2</v>
      </c>
      <c r="EV18">
        <v>1.19439143041714E-2</v>
      </c>
      <c r="EW18">
        <v>1</v>
      </c>
      <c r="EX18">
        <v>2</v>
      </c>
      <c r="EY18">
        <v>2</v>
      </c>
      <c r="EZ18" t="s">
        <v>360</v>
      </c>
      <c r="FA18">
        <v>2.9537200000000001</v>
      </c>
      <c r="FB18">
        <v>2.7784800000000001</v>
      </c>
      <c r="FC18">
        <v>6.9718699999999995E-2</v>
      </c>
      <c r="FD18">
        <v>7.4241699999999994E-2</v>
      </c>
      <c r="FE18">
        <v>9.4023999999999996E-2</v>
      </c>
      <c r="FF18">
        <v>7.9106899999999994E-2</v>
      </c>
      <c r="FG18">
        <v>22527.8</v>
      </c>
      <c r="FH18">
        <v>22639</v>
      </c>
      <c r="FI18">
        <v>22760.5</v>
      </c>
      <c r="FJ18">
        <v>26796.3</v>
      </c>
      <c r="FK18">
        <v>29439.3</v>
      </c>
      <c r="FL18">
        <v>38625.1</v>
      </c>
      <c r="FM18">
        <v>32472.1</v>
      </c>
      <c r="FN18">
        <v>42562.3</v>
      </c>
      <c r="FO18">
        <v>2.0013999999999998</v>
      </c>
      <c r="FP18">
        <v>1.9642500000000001</v>
      </c>
      <c r="FQ18">
        <v>8.2738699999999998E-2</v>
      </c>
      <c r="FR18">
        <v>0</v>
      </c>
      <c r="FS18">
        <v>25.622299999999999</v>
      </c>
      <c r="FT18">
        <v>999.9</v>
      </c>
      <c r="FU18">
        <v>50.69</v>
      </c>
      <c r="FV18">
        <v>33.988999999999997</v>
      </c>
      <c r="FW18">
        <v>27.111699999999999</v>
      </c>
      <c r="FX18">
        <v>60.490200000000002</v>
      </c>
      <c r="FY18">
        <v>45.040100000000002</v>
      </c>
      <c r="FZ18">
        <v>1</v>
      </c>
      <c r="GA18">
        <v>0.150145</v>
      </c>
      <c r="GB18">
        <v>2.1521300000000001</v>
      </c>
      <c r="GC18">
        <v>20.280799999999999</v>
      </c>
      <c r="GD18">
        <v>5.2243300000000001</v>
      </c>
      <c r="GE18">
        <v>11.956</v>
      </c>
      <c r="GF18">
        <v>4.9714</v>
      </c>
      <c r="GG18">
        <v>3.2949999999999999</v>
      </c>
      <c r="GH18">
        <v>546.20000000000005</v>
      </c>
      <c r="GI18">
        <v>9999</v>
      </c>
      <c r="GJ18">
        <v>9999</v>
      </c>
      <c r="GK18">
        <v>9999</v>
      </c>
      <c r="GL18">
        <v>1.8656699999999999</v>
      </c>
      <c r="GM18">
        <v>1.8648800000000001</v>
      </c>
      <c r="GN18">
        <v>1.86521</v>
      </c>
      <c r="GO18">
        <v>1.8681300000000001</v>
      </c>
      <c r="GP18">
        <v>1.8623400000000001</v>
      </c>
      <c r="GQ18">
        <v>1.8605</v>
      </c>
      <c r="GR18">
        <v>1.85669</v>
      </c>
      <c r="GS18">
        <v>1.8629500000000001</v>
      </c>
      <c r="GT18" t="s">
        <v>351</v>
      </c>
      <c r="GU18" t="s">
        <v>19</v>
      </c>
      <c r="GV18" t="s">
        <v>19</v>
      </c>
      <c r="GW18" t="s">
        <v>19</v>
      </c>
      <c r="GX18" t="s">
        <v>352</v>
      </c>
      <c r="GY18" t="s">
        <v>353</v>
      </c>
      <c r="GZ18" t="s">
        <v>354</v>
      </c>
      <c r="HA18" t="s">
        <v>354</v>
      </c>
      <c r="HB18" t="s">
        <v>354</v>
      </c>
      <c r="HC18" t="s">
        <v>354</v>
      </c>
      <c r="HD18">
        <v>0</v>
      </c>
      <c r="HE18">
        <v>100</v>
      </c>
      <c r="HF18">
        <v>100</v>
      </c>
      <c r="HG18">
        <v>2.7549999999999999</v>
      </c>
      <c r="HH18">
        <v>0.442</v>
      </c>
      <c r="HI18">
        <v>2</v>
      </c>
      <c r="HJ18">
        <v>502.57900000000001</v>
      </c>
      <c r="HK18">
        <v>520.40300000000002</v>
      </c>
      <c r="HL18">
        <v>22.6799</v>
      </c>
      <c r="HM18">
        <v>29.150400000000001</v>
      </c>
      <c r="HN18">
        <v>30</v>
      </c>
      <c r="HO18">
        <v>29.148</v>
      </c>
      <c r="HP18">
        <v>29.127099999999999</v>
      </c>
      <c r="HQ18">
        <v>16.713799999999999</v>
      </c>
      <c r="HR18">
        <v>46.146299999999997</v>
      </c>
      <c r="HS18">
        <v>0</v>
      </c>
      <c r="HT18">
        <v>22.6602</v>
      </c>
      <c r="HU18">
        <v>300</v>
      </c>
      <c r="HV18">
        <v>15.2759</v>
      </c>
      <c r="HW18">
        <v>100.008</v>
      </c>
      <c r="HX18">
        <v>103.896</v>
      </c>
    </row>
    <row r="19" spans="1:232" x14ac:dyDescent="0.25">
      <c r="A19">
        <v>3</v>
      </c>
      <c r="B19">
        <v>1566754267.5</v>
      </c>
      <c r="C19">
        <v>217</v>
      </c>
      <c r="D19" t="s">
        <v>361</v>
      </c>
      <c r="E19" t="s">
        <v>362</v>
      </c>
      <c r="G19">
        <v>1566754267.5</v>
      </c>
      <c r="H19">
        <f t="shared" si="0"/>
        <v>3.3555106969403049E-3</v>
      </c>
      <c r="I19">
        <f t="shared" si="1"/>
        <v>17.233351757404314</v>
      </c>
      <c r="J19">
        <f t="shared" si="2"/>
        <v>178.62700000000001</v>
      </c>
      <c r="K19">
        <f t="shared" si="3"/>
        <v>32.441445311200603</v>
      </c>
      <c r="L19">
        <f t="shared" si="4"/>
        <v>3.2419895918945407</v>
      </c>
      <c r="M19">
        <f t="shared" si="5"/>
        <v>17.8508346122115</v>
      </c>
      <c r="N19">
        <f t="shared" si="6"/>
        <v>0.20058279694854741</v>
      </c>
      <c r="O19">
        <f t="shared" si="7"/>
        <v>2.263496124177137</v>
      </c>
      <c r="P19">
        <f t="shared" si="8"/>
        <v>0.19120518401836908</v>
      </c>
      <c r="Q19">
        <f t="shared" si="9"/>
        <v>0.12030923990991291</v>
      </c>
      <c r="R19">
        <f t="shared" si="10"/>
        <v>321.44996018164915</v>
      </c>
      <c r="S19">
        <f t="shared" si="11"/>
        <v>27.289953659967381</v>
      </c>
      <c r="T19">
        <f t="shared" si="12"/>
        <v>26.988099999999999</v>
      </c>
      <c r="U19">
        <f t="shared" si="13"/>
        <v>3.5766589221315512</v>
      </c>
      <c r="V19">
        <f t="shared" si="14"/>
        <v>55.469761574162689</v>
      </c>
      <c r="W19">
        <f t="shared" si="15"/>
        <v>1.8706965544952998</v>
      </c>
      <c r="X19">
        <f t="shared" si="16"/>
        <v>3.3724618628370906</v>
      </c>
      <c r="Y19">
        <f t="shared" si="17"/>
        <v>1.7059623676362514</v>
      </c>
      <c r="Z19">
        <f t="shared" si="18"/>
        <v>-147.97802173506744</v>
      </c>
      <c r="AA19">
        <f t="shared" si="19"/>
        <v>-121.67571719780253</v>
      </c>
      <c r="AB19">
        <f t="shared" si="20"/>
        <v>-11.542013840419568</v>
      </c>
      <c r="AC19">
        <f t="shared" si="21"/>
        <v>40.254207408359633</v>
      </c>
      <c r="AD19">
        <v>-4.1548073122982303E-2</v>
      </c>
      <c r="AE19">
        <v>4.66413518916617E-2</v>
      </c>
      <c r="AF19">
        <v>3.4793786452545299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53151.244675242793</v>
      </c>
      <c r="AL19">
        <v>0</v>
      </c>
      <c r="AM19">
        <v>153.611764705882</v>
      </c>
      <c r="AN19">
        <v>678.13199999999995</v>
      </c>
      <c r="AO19">
        <f t="shared" si="25"/>
        <v>524.52023529411792</v>
      </c>
      <c r="AP19">
        <f t="shared" si="26"/>
        <v>0.77347807697338866</v>
      </c>
      <c r="AQ19">
        <v>-1.69616101757574</v>
      </c>
      <c r="AR19" t="s">
        <v>363</v>
      </c>
      <c r="AS19">
        <v>706.67647058823502</v>
      </c>
      <c r="AT19">
        <v>814.78099999999995</v>
      </c>
      <c r="AU19">
        <f t="shared" si="27"/>
        <v>0.13267924683045496</v>
      </c>
      <c r="AV19">
        <v>0.5</v>
      </c>
      <c r="AW19">
        <f t="shared" si="28"/>
        <v>1681.2476998383693</v>
      </c>
      <c r="AX19">
        <f t="shared" si="29"/>
        <v>17.233351757404314</v>
      </c>
      <c r="AY19">
        <f t="shared" si="30"/>
        <v>111.53333927499482</v>
      </c>
      <c r="AZ19">
        <f t="shared" si="31"/>
        <v>0.30045005958656368</v>
      </c>
      <c r="BA19">
        <f t="shared" si="32"/>
        <v>1.1259205158644909E-2</v>
      </c>
      <c r="BB19">
        <f t="shared" si="33"/>
        <v>-0.16771255097995658</v>
      </c>
      <c r="BC19" t="s">
        <v>364</v>
      </c>
      <c r="BD19">
        <v>569.98</v>
      </c>
      <c r="BE19">
        <f t="shared" si="34"/>
        <v>244.80099999999993</v>
      </c>
      <c r="BF19">
        <f t="shared" si="35"/>
        <v>0.44160166589092759</v>
      </c>
      <c r="BG19">
        <f t="shared" si="36"/>
        <v>-1.2634902729491835</v>
      </c>
      <c r="BH19">
        <f t="shared" si="37"/>
        <v>0.16350508106094069</v>
      </c>
      <c r="BI19">
        <f t="shared" si="38"/>
        <v>-0.26052188420028416</v>
      </c>
      <c r="BJ19">
        <v>8413</v>
      </c>
      <c r="BK19">
        <v>300</v>
      </c>
      <c r="BL19">
        <v>300</v>
      </c>
      <c r="BM19">
        <v>300</v>
      </c>
      <c r="BN19">
        <v>10338.6</v>
      </c>
      <c r="BO19">
        <v>785.625</v>
      </c>
      <c r="BP19">
        <v>-6.8614599999999998E-3</v>
      </c>
      <c r="BQ19">
        <v>-2.6982400000000002</v>
      </c>
      <c r="BR19" t="s">
        <v>347</v>
      </c>
      <c r="BS19" t="s">
        <v>347</v>
      </c>
      <c r="BT19" t="s">
        <v>347</v>
      </c>
      <c r="BU19" t="s">
        <v>347</v>
      </c>
      <c r="BV19" t="s">
        <v>347</v>
      </c>
      <c r="BW19" t="s">
        <v>347</v>
      </c>
      <c r="BX19" t="s">
        <v>347</v>
      </c>
      <c r="BY19" t="s">
        <v>347</v>
      </c>
      <c r="BZ19" t="s">
        <v>347</v>
      </c>
      <c r="CA19" t="s">
        <v>347</v>
      </c>
      <c r="CB19">
        <f t="shared" si="39"/>
        <v>2000.06</v>
      </c>
      <c r="CC19">
        <f t="shared" si="40"/>
        <v>1681.2476998383693</v>
      </c>
      <c r="CD19">
        <f t="shared" si="41"/>
        <v>0.84059863196022588</v>
      </c>
      <c r="CE19">
        <f t="shared" si="42"/>
        <v>0.19119726392045175</v>
      </c>
      <c r="CF19">
        <v>6</v>
      </c>
      <c r="CG19">
        <v>0.5</v>
      </c>
      <c r="CH19" t="s">
        <v>348</v>
      </c>
      <c r="CI19">
        <v>1566754267.5</v>
      </c>
      <c r="CJ19">
        <v>178.62700000000001</v>
      </c>
      <c r="CK19">
        <v>200.02500000000001</v>
      </c>
      <c r="CL19">
        <v>18.7194</v>
      </c>
      <c r="CM19">
        <v>14.7684</v>
      </c>
      <c r="CN19">
        <v>500.03</v>
      </c>
      <c r="CO19">
        <v>99.833799999999997</v>
      </c>
      <c r="CP19">
        <v>9.9774500000000002E-2</v>
      </c>
      <c r="CQ19">
        <v>25.991</v>
      </c>
      <c r="CR19">
        <v>26.988099999999999</v>
      </c>
      <c r="CS19">
        <v>999.9</v>
      </c>
      <c r="CT19">
        <v>0</v>
      </c>
      <c r="CU19">
        <v>0</v>
      </c>
      <c r="CV19">
        <v>10036.200000000001</v>
      </c>
      <c r="CW19">
        <v>0</v>
      </c>
      <c r="CX19">
        <v>1895.2</v>
      </c>
      <c r="CY19">
        <v>-21.398199999999999</v>
      </c>
      <c r="CZ19">
        <v>182.03399999999999</v>
      </c>
      <c r="DA19">
        <v>203.023</v>
      </c>
      <c r="DB19">
        <v>3.9509400000000001</v>
      </c>
      <c r="DC19">
        <v>175.85400000000001</v>
      </c>
      <c r="DD19">
        <v>200.02500000000001</v>
      </c>
      <c r="DE19">
        <v>18.2774</v>
      </c>
      <c r="DF19">
        <v>14.7684</v>
      </c>
      <c r="DG19">
        <v>1.86883</v>
      </c>
      <c r="DH19">
        <v>1.4743900000000001</v>
      </c>
      <c r="DI19">
        <v>16.374700000000001</v>
      </c>
      <c r="DJ19">
        <v>12.7051</v>
      </c>
      <c r="DK19">
        <v>2000.06</v>
      </c>
      <c r="DL19">
        <v>0.97999400000000003</v>
      </c>
      <c r="DM19">
        <v>2.0005700000000001E-2</v>
      </c>
      <c r="DN19">
        <v>0</v>
      </c>
      <c r="DO19">
        <v>706.61500000000001</v>
      </c>
      <c r="DP19">
        <v>5.0002700000000004</v>
      </c>
      <c r="DQ19">
        <v>19406.5</v>
      </c>
      <c r="DR19">
        <v>16186.4</v>
      </c>
      <c r="DS19">
        <v>43.061999999999998</v>
      </c>
      <c r="DT19">
        <v>45</v>
      </c>
      <c r="DU19">
        <v>43.936999999999998</v>
      </c>
      <c r="DV19">
        <v>43.561999999999998</v>
      </c>
      <c r="DW19">
        <v>44.561999999999998</v>
      </c>
      <c r="DX19">
        <v>1955.15</v>
      </c>
      <c r="DY19">
        <v>39.909999999999997</v>
      </c>
      <c r="DZ19">
        <v>0</v>
      </c>
      <c r="EA19">
        <v>120.09999990463299</v>
      </c>
      <c r="EB19">
        <v>706.67647058823502</v>
      </c>
      <c r="EC19">
        <v>-2.07905218095049</v>
      </c>
      <c r="ED19">
        <v>250.66878893923601</v>
      </c>
      <c r="EE19">
        <v>19385.194117647101</v>
      </c>
      <c r="EF19">
        <v>10</v>
      </c>
      <c r="EG19">
        <v>1566754214</v>
      </c>
      <c r="EH19" t="s">
        <v>365</v>
      </c>
      <c r="EI19">
        <v>16</v>
      </c>
      <c r="EJ19">
        <v>2.7730000000000001</v>
      </c>
      <c r="EK19">
        <v>0.442</v>
      </c>
      <c r="EL19">
        <v>200</v>
      </c>
      <c r="EM19">
        <v>15</v>
      </c>
      <c r="EN19">
        <v>0.13</v>
      </c>
      <c r="EO19">
        <v>0.08</v>
      </c>
      <c r="EP19">
        <v>16.902306816593001</v>
      </c>
      <c r="EQ19">
        <v>1.8934304622748199</v>
      </c>
      <c r="ER19">
        <v>0.199016669962777</v>
      </c>
      <c r="ES19">
        <v>0</v>
      </c>
      <c r="ET19">
        <v>0.19452199930706601</v>
      </c>
      <c r="EU19">
        <v>2.5954270109019299E-2</v>
      </c>
      <c r="EV19">
        <v>2.7504483944401502E-3</v>
      </c>
      <c r="EW19">
        <v>1</v>
      </c>
      <c r="EX19">
        <v>1</v>
      </c>
      <c r="EY19">
        <v>2</v>
      </c>
      <c r="EZ19" t="s">
        <v>350</v>
      </c>
      <c r="FA19">
        <v>2.95329</v>
      </c>
      <c r="FB19">
        <v>2.7775099999999999</v>
      </c>
      <c r="FC19">
        <v>4.8162799999999999E-2</v>
      </c>
      <c r="FD19">
        <v>5.2648300000000002E-2</v>
      </c>
      <c r="FE19">
        <v>9.4430899999999998E-2</v>
      </c>
      <c r="FF19">
        <v>7.6940599999999998E-2</v>
      </c>
      <c r="FG19">
        <v>23053.200000000001</v>
      </c>
      <c r="FH19">
        <v>23172.3</v>
      </c>
      <c r="FI19">
        <v>22763.8</v>
      </c>
      <c r="FJ19">
        <v>26802</v>
      </c>
      <c r="FK19">
        <v>29429.7</v>
      </c>
      <c r="FL19">
        <v>38723.9</v>
      </c>
      <c r="FM19">
        <v>32476.400000000001</v>
      </c>
      <c r="FN19">
        <v>42571</v>
      </c>
      <c r="FO19">
        <v>2.0029499999999998</v>
      </c>
      <c r="FP19">
        <v>1.96268</v>
      </c>
      <c r="FQ19">
        <v>8.3781800000000003E-2</v>
      </c>
      <c r="FR19">
        <v>0</v>
      </c>
      <c r="FS19">
        <v>25.616399999999999</v>
      </c>
      <c r="FT19">
        <v>999.9</v>
      </c>
      <c r="FU19">
        <v>50.518999999999998</v>
      </c>
      <c r="FV19">
        <v>34.14</v>
      </c>
      <c r="FW19">
        <v>27.249400000000001</v>
      </c>
      <c r="FX19">
        <v>60.610199999999999</v>
      </c>
      <c r="FY19">
        <v>45.260399999999997</v>
      </c>
      <c r="FZ19">
        <v>1</v>
      </c>
      <c r="GA19">
        <v>0.14368900000000001</v>
      </c>
      <c r="GB19">
        <v>2.05037</v>
      </c>
      <c r="GC19">
        <v>20.282</v>
      </c>
      <c r="GD19">
        <v>5.2232799999999999</v>
      </c>
      <c r="GE19">
        <v>11.956</v>
      </c>
      <c r="GF19">
        <v>4.9716500000000003</v>
      </c>
      <c r="GG19">
        <v>3.2949999999999999</v>
      </c>
      <c r="GH19">
        <v>546.29999999999995</v>
      </c>
      <c r="GI19">
        <v>9999</v>
      </c>
      <c r="GJ19">
        <v>9999</v>
      </c>
      <c r="GK19">
        <v>9999</v>
      </c>
      <c r="GL19">
        <v>1.86564</v>
      </c>
      <c r="GM19">
        <v>1.8648899999999999</v>
      </c>
      <c r="GN19">
        <v>1.8652299999999999</v>
      </c>
      <c r="GO19">
        <v>1.8681300000000001</v>
      </c>
      <c r="GP19">
        <v>1.8623400000000001</v>
      </c>
      <c r="GQ19">
        <v>1.8605400000000001</v>
      </c>
      <c r="GR19">
        <v>1.8567</v>
      </c>
      <c r="GS19">
        <v>1.8629500000000001</v>
      </c>
      <c r="GT19" t="s">
        <v>351</v>
      </c>
      <c r="GU19" t="s">
        <v>19</v>
      </c>
      <c r="GV19" t="s">
        <v>19</v>
      </c>
      <c r="GW19" t="s">
        <v>19</v>
      </c>
      <c r="GX19" t="s">
        <v>352</v>
      </c>
      <c r="GY19" t="s">
        <v>353</v>
      </c>
      <c r="GZ19" t="s">
        <v>354</v>
      </c>
      <c r="HA19" t="s">
        <v>354</v>
      </c>
      <c r="HB19" t="s">
        <v>354</v>
      </c>
      <c r="HC19" t="s">
        <v>354</v>
      </c>
      <c r="HD19">
        <v>0</v>
      </c>
      <c r="HE19">
        <v>100</v>
      </c>
      <c r="HF19">
        <v>100</v>
      </c>
      <c r="HG19">
        <v>2.7730000000000001</v>
      </c>
      <c r="HH19">
        <v>0.442</v>
      </c>
      <c r="HI19">
        <v>2</v>
      </c>
      <c r="HJ19">
        <v>503.20299999999997</v>
      </c>
      <c r="HK19">
        <v>518.90800000000002</v>
      </c>
      <c r="HL19">
        <v>22.7957</v>
      </c>
      <c r="HM19">
        <v>29.073599999999999</v>
      </c>
      <c r="HN19">
        <v>30.0002</v>
      </c>
      <c r="HO19">
        <v>29.1021</v>
      </c>
      <c r="HP19">
        <v>29.084399999999999</v>
      </c>
      <c r="HQ19">
        <v>12.1797</v>
      </c>
      <c r="HR19">
        <v>48.613799999999998</v>
      </c>
      <c r="HS19">
        <v>0</v>
      </c>
      <c r="HT19">
        <v>22.7562</v>
      </c>
      <c r="HU19">
        <v>200</v>
      </c>
      <c r="HV19">
        <v>14.667199999999999</v>
      </c>
      <c r="HW19">
        <v>100.021</v>
      </c>
      <c r="HX19">
        <v>103.91800000000001</v>
      </c>
    </row>
    <row r="20" spans="1:232" x14ac:dyDescent="0.25">
      <c r="A20">
        <v>4</v>
      </c>
      <c r="B20">
        <v>1566754388</v>
      </c>
      <c r="C20">
        <v>337.5</v>
      </c>
      <c r="D20" t="s">
        <v>366</v>
      </c>
      <c r="E20" t="s">
        <v>367</v>
      </c>
      <c r="G20">
        <v>1566754388</v>
      </c>
      <c r="H20">
        <f t="shared" si="0"/>
        <v>4.4112697151909991E-3</v>
      </c>
      <c r="I20">
        <f t="shared" si="1"/>
        <v>11.033226490868685</v>
      </c>
      <c r="J20">
        <f t="shared" si="2"/>
        <v>86.2684</v>
      </c>
      <c r="K20">
        <f t="shared" si="3"/>
        <v>16.304900386483734</v>
      </c>
      <c r="L20">
        <f t="shared" si="4"/>
        <v>1.6293750459708343</v>
      </c>
      <c r="M20">
        <f t="shared" si="5"/>
        <v>8.6209406303612397</v>
      </c>
      <c r="N20">
        <f t="shared" si="6"/>
        <v>0.27220988018549791</v>
      </c>
      <c r="O20">
        <f t="shared" si="7"/>
        <v>2.2557222856773342</v>
      </c>
      <c r="P20">
        <f t="shared" si="8"/>
        <v>0.25518865700699922</v>
      </c>
      <c r="Q20">
        <f t="shared" si="9"/>
        <v>0.16093342671332739</v>
      </c>
      <c r="R20">
        <f t="shared" si="10"/>
        <v>321.46912330379928</v>
      </c>
      <c r="S20">
        <f t="shared" si="11"/>
        <v>26.973932449371819</v>
      </c>
      <c r="T20">
        <f t="shared" si="12"/>
        <v>26.942399999999999</v>
      </c>
      <c r="U20">
        <f t="shared" si="13"/>
        <v>3.5670692928265324</v>
      </c>
      <c r="V20">
        <f t="shared" si="14"/>
        <v>55.848469746191384</v>
      </c>
      <c r="W20">
        <f t="shared" si="15"/>
        <v>1.8867588777760502</v>
      </c>
      <c r="X20">
        <f t="shared" si="16"/>
        <v>3.3783537603637179</v>
      </c>
      <c r="Y20">
        <f t="shared" si="17"/>
        <v>1.6803104150504822</v>
      </c>
      <c r="Z20">
        <f t="shared" si="18"/>
        <v>-194.53699443992306</v>
      </c>
      <c r="AA20">
        <f t="shared" si="19"/>
        <v>-112.11271982594597</v>
      </c>
      <c r="AB20">
        <f t="shared" si="20"/>
        <v>-10.670659862056043</v>
      </c>
      <c r="AC20">
        <f t="shared" si="21"/>
        <v>4.1487491758742152</v>
      </c>
      <c r="AD20">
        <v>-4.1337977041220698E-2</v>
      </c>
      <c r="AE20">
        <v>4.6405500634456601E-2</v>
      </c>
      <c r="AF20">
        <v>3.4654564553545399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52888.248412881614</v>
      </c>
      <c r="AL20">
        <v>0</v>
      </c>
      <c r="AM20">
        <v>153.611764705882</v>
      </c>
      <c r="AN20">
        <v>678.13199999999995</v>
      </c>
      <c r="AO20">
        <f t="shared" si="25"/>
        <v>524.52023529411792</v>
      </c>
      <c r="AP20">
        <f t="shared" si="26"/>
        <v>0.77347807697338866</v>
      </c>
      <c r="AQ20">
        <v>-1.69616101757574</v>
      </c>
      <c r="AR20" t="s">
        <v>368</v>
      </c>
      <c r="AS20">
        <v>716.32347058823495</v>
      </c>
      <c r="AT20">
        <v>783.96699999999998</v>
      </c>
      <c r="AU20">
        <f t="shared" si="27"/>
        <v>8.6283643841851831E-2</v>
      </c>
      <c r="AV20">
        <v>0.5</v>
      </c>
      <c r="AW20">
        <f t="shared" si="28"/>
        <v>1681.3485058243684</v>
      </c>
      <c r="AX20">
        <f t="shared" si="29"/>
        <v>11.033226490868685</v>
      </c>
      <c r="AY20">
        <f t="shared" si="30"/>
        <v>72.536437825289767</v>
      </c>
      <c r="AZ20">
        <f t="shared" si="31"/>
        <v>0.25246853502762234</v>
      </c>
      <c r="BA20">
        <f t="shared" si="32"/>
        <v>7.5709393170710799E-3</v>
      </c>
      <c r="BB20">
        <f t="shared" si="33"/>
        <v>-0.13499930481767733</v>
      </c>
      <c r="BC20" t="s">
        <v>369</v>
      </c>
      <c r="BD20">
        <v>586.04</v>
      </c>
      <c r="BE20">
        <f t="shared" si="34"/>
        <v>197.92700000000002</v>
      </c>
      <c r="BF20">
        <f t="shared" si="35"/>
        <v>0.3417599893484215</v>
      </c>
      <c r="BG20">
        <f t="shared" si="36"/>
        <v>-1.1492312035790302</v>
      </c>
      <c r="BH20">
        <f t="shared" si="37"/>
        <v>0.10731017309660827</v>
      </c>
      <c r="BI20">
        <f t="shared" si="38"/>
        <v>-0.20177486563631702</v>
      </c>
      <c r="BJ20">
        <v>8415</v>
      </c>
      <c r="BK20">
        <v>300</v>
      </c>
      <c r="BL20">
        <v>300</v>
      </c>
      <c r="BM20">
        <v>300</v>
      </c>
      <c r="BN20">
        <v>10340</v>
      </c>
      <c r="BO20">
        <v>764.82799999999997</v>
      </c>
      <c r="BP20">
        <v>-6.8620499999999997E-3</v>
      </c>
      <c r="BQ20">
        <v>-1.5788599999999999</v>
      </c>
      <c r="BR20" t="s">
        <v>347</v>
      </c>
      <c r="BS20" t="s">
        <v>347</v>
      </c>
      <c r="BT20" t="s">
        <v>347</v>
      </c>
      <c r="BU20" t="s">
        <v>347</v>
      </c>
      <c r="BV20" t="s">
        <v>347</v>
      </c>
      <c r="BW20" t="s">
        <v>347</v>
      </c>
      <c r="BX20" t="s">
        <v>347</v>
      </c>
      <c r="BY20" t="s">
        <v>347</v>
      </c>
      <c r="BZ20" t="s">
        <v>347</v>
      </c>
      <c r="CA20" t="s">
        <v>347</v>
      </c>
      <c r="CB20">
        <f t="shared" si="39"/>
        <v>2000.18</v>
      </c>
      <c r="CC20">
        <f t="shared" si="40"/>
        <v>1681.3485058243684</v>
      </c>
      <c r="CD20">
        <f t="shared" si="41"/>
        <v>0.84059859903827072</v>
      </c>
      <c r="CE20">
        <f t="shared" si="42"/>
        <v>0.19119719807654176</v>
      </c>
      <c r="CF20">
        <v>6</v>
      </c>
      <c r="CG20">
        <v>0.5</v>
      </c>
      <c r="CH20" t="s">
        <v>348</v>
      </c>
      <c r="CI20">
        <v>1566754388</v>
      </c>
      <c r="CJ20">
        <v>86.2684</v>
      </c>
      <c r="CK20">
        <v>99.967100000000002</v>
      </c>
      <c r="CL20">
        <v>18.880500000000001</v>
      </c>
      <c r="CM20">
        <v>13.6861</v>
      </c>
      <c r="CN20">
        <v>499.92099999999999</v>
      </c>
      <c r="CO20">
        <v>99.832099999999997</v>
      </c>
      <c r="CP20">
        <v>9.9516099999999996E-2</v>
      </c>
      <c r="CQ20">
        <v>26.020499999999998</v>
      </c>
      <c r="CR20">
        <v>26.942399999999999</v>
      </c>
      <c r="CS20">
        <v>999.9</v>
      </c>
      <c r="CT20">
        <v>0</v>
      </c>
      <c r="CU20">
        <v>0</v>
      </c>
      <c r="CV20">
        <v>9985.6200000000008</v>
      </c>
      <c r="CW20">
        <v>0</v>
      </c>
      <c r="CX20">
        <v>1974.89</v>
      </c>
      <c r="CY20">
        <v>-13.698600000000001</v>
      </c>
      <c r="CZ20">
        <v>87.9285</v>
      </c>
      <c r="DA20">
        <v>101.354</v>
      </c>
      <c r="DB20">
        <v>5.1943299999999999</v>
      </c>
      <c r="DC20">
        <v>83.494399999999999</v>
      </c>
      <c r="DD20">
        <v>99.967100000000002</v>
      </c>
      <c r="DE20">
        <v>18.448499999999999</v>
      </c>
      <c r="DF20">
        <v>13.6861</v>
      </c>
      <c r="DG20">
        <v>1.8848800000000001</v>
      </c>
      <c r="DH20">
        <v>1.3663099999999999</v>
      </c>
      <c r="DI20">
        <v>16.509</v>
      </c>
      <c r="DJ20">
        <v>11.5489</v>
      </c>
      <c r="DK20">
        <v>2000.18</v>
      </c>
      <c r="DL20">
        <v>0.97999400000000003</v>
      </c>
      <c r="DM20">
        <v>2.0005700000000001E-2</v>
      </c>
      <c r="DN20">
        <v>0</v>
      </c>
      <c r="DO20">
        <v>716.09900000000005</v>
      </c>
      <c r="DP20">
        <v>5.0002700000000004</v>
      </c>
      <c r="DQ20">
        <v>19692.900000000001</v>
      </c>
      <c r="DR20">
        <v>16187.3</v>
      </c>
      <c r="DS20">
        <v>42.936999999999998</v>
      </c>
      <c r="DT20">
        <v>45.125</v>
      </c>
      <c r="DU20">
        <v>43.936999999999998</v>
      </c>
      <c r="DV20">
        <v>43.375</v>
      </c>
      <c r="DW20">
        <v>44.561999999999998</v>
      </c>
      <c r="DX20">
        <v>1955.26</v>
      </c>
      <c r="DY20">
        <v>39.909999999999997</v>
      </c>
      <c r="DZ20">
        <v>0</v>
      </c>
      <c r="EA20">
        <v>120.09999990463299</v>
      </c>
      <c r="EB20">
        <v>716.32347058823495</v>
      </c>
      <c r="EC20">
        <v>-2.0433823439605199</v>
      </c>
      <c r="ED20">
        <v>-427.37745160310197</v>
      </c>
      <c r="EE20">
        <v>19699.188235294099</v>
      </c>
      <c r="EF20">
        <v>10</v>
      </c>
      <c r="EG20">
        <v>1566754330.5</v>
      </c>
      <c r="EH20" t="s">
        <v>370</v>
      </c>
      <c r="EI20">
        <v>17</v>
      </c>
      <c r="EJ20">
        <v>2.774</v>
      </c>
      <c r="EK20">
        <v>0.432</v>
      </c>
      <c r="EL20">
        <v>100</v>
      </c>
      <c r="EM20">
        <v>15</v>
      </c>
      <c r="EN20">
        <v>0.19</v>
      </c>
      <c r="EO20">
        <v>0.04</v>
      </c>
      <c r="EP20">
        <v>10.8208802050376</v>
      </c>
      <c r="EQ20">
        <v>1.3829457964084799</v>
      </c>
      <c r="ER20">
        <v>0.15016531980263401</v>
      </c>
      <c r="ES20">
        <v>0</v>
      </c>
      <c r="ET20">
        <v>0.26420513932088202</v>
      </c>
      <c r="EU20">
        <v>4.91171630968339E-2</v>
      </c>
      <c r="EV20">
        <v>5.1692383752416898E-3</v>
      </c>
      <c r="EW20">
        <v>1</v>
      </c>
      <c r="EX20">
        <v>1</v>
      </c>
      <c r="EY20">
        <v>2</v>
      </c>
      <c r="EZ20" t="s">
        <v>350</v>
      </c>
      <c r="FA20">
        <v>2.9530400000000001</v>
      </c>
      <c r="FB20">
        <v>2.7768099999999998</v>
      </c>
      <c r="FC20">
        <v>2.3941299999999999E-2</v>
      </c>
      <c r="FD20">
        <v>2.7757500000000001E-2</v>
      </c>
      <c r="FE20">
        <v>9.5072100000000007E-2</v>
      </c>
      <c r="FF20">
        <v>7.2738700000000003E-2</v>
      </c>
      <c r="FG20">
        <v>23641.599999999999</v>
      </c>
      <c r="FH20">
        <v>23784.6</v>
      </c>
      <c r="FI20">
        <v>22765.7</v>
      </c>
      <c r="FJ20">
        <v>26805.7</v>
      </c>
      <c r="FK20">
        <v>29411</v>
      </c>
      <c r="FL20">
        <v>38905.699999999997</v>
      </c>
      <c r="FM20">
        <v>32479.200000000001</v>
      </c>
      <c r="FN20">
        <v>42577.3</v>
      </c>
      <c r="FO20">
        <v>2.0038999999999998</v>
      </c>
      <c r="FP20">
        <v>1.9596</v>
      </c>
      <c r="FQ20">
        <v>7.0016800000000004E-2</v>
      </c>
      <c r="FR20">
        <v>0</v>
      </c>
      <c r="FS20">
        <v>25.796199999999999</v>
      </c>
      <c r="FT20">
        <v>999.9</v>
      </c>
      <c r="FU20">
        <v>50.396999999999998</v>
      </c>
      <c r="FV20">
        <v>34.301000000000002</v>
      </c>
      <c r="FW20">
        <v>27.430299999999999</v>
      </c>
      <c r="FX20">
        <v>61.080199999999998</v>
      </c>
      <c r="FY20">
        <v>45.428699999999999</v>
      </c>
      <c r="FZ20">
        <v>1</v>
      </c>
      <c r="GA20">
        <v>0.14225599999999999</v>
      </c>
      <c r="GB20">
        <v>2.1628699999999998</v>
      </c>
      <c r="GC20">
        <v>20.2803</v>
      </c>
      <c r="GD20">
        <v>5.2237299999999998</v>
      </c>
      <c r="GE20">
        <v>11.956</v>
      </c>
      <c r="GF20">
        <v>4.9714499999999999</v>
      </c>
      <c r="GG20">
        <v>3.2949999999999999</v>
      </c>
      <c r="GH20">
        <v>546.29999999999995</v>
      </c>
      <c r="GI20">
        <v>9999</v>
      </c>
      <c r="GJ20">
        <v>9999</v>
      </c>
      <c r="GK20">
        <v>9999</v>
      </c>
      <c r="GL20">
        <v>1.8656900000000001</v>
      </c>
      <c r="GM20">
        <v>1.86493</v>
      </c>
      <c r="GN20">
        <v>1.8652299999999999</v>
      </c>
      <c r="GO20">
        <v>1.8681300000000001</v>
      </c>
      <c r="GP20">
        <v>1.8623400000000001</v>
      </c>
      <c r="GQ20">
        <v>1.8605799999999999</v>
      </c>
      <c r="GR20">
        <v>1.85673</v>
      </c>
      <c r="GS20">
        <v>1.8629500000000001</v>
      </c>
      <c r="GT20" t="s">
        <v>351</v>
      </c>
      <c r="GU20" t="s">
        <v>19</v>
      </c>
      <c r="GV20" t="s">
        <v>19</v>
      </c>
      <c r="GW20" t="s">
        <v>19</v>
      </c>
      <c r="GX20" t="s">
        <v>352</v>
      </c>
      <c r="GY20" t="s">
        <v>353</v>
      </c>
      <c r="GZ20" t="s">
        <v>354</v>
      </c>
      <c r="HA20" t="s">
        <v>354</v>
      </c>
      <c r="HB20" t="s">
        <v>354</v>
      </c>
      <c r="HC20" t="s">
        <v>354</v>
      </c>
      <c r="HD20">
        <v>0</v>
      </c>
      <c r="HE20">
        <v>100</v>
      </c>
      <c r="HF20">
        <v>100</v>
      </c>
      <c r="HG20">
        <v>2.774</v>
      </c>
      <c r="HH20">
        <v>0.432</v>
      </c>
      <c r="HI20">
        <v>2</v>
      </c>
      <c r="HJ20">
        <v>503.62700000000001</v>
      </c>
      <c r="HK20">
        <v>516.55200000000002</v>
      </c>
      <c r="HL20">
        <v>22.822299999999998</v>
      </c>
      <c r="HM20">
        <v>29.043700000000001</v>
      </c>
      <c r="HN20">
        <v>30.0001</v>
      </c>
      <c r="HO20">
        <v>29.078700000000001</v>
      </c>
      <c r="HP20">
        <v>29.062000000000001</v>
      </c>
      <c r="HQ20">
        <v>7.4967800000000002</v>
      </c>
      <c r="HR20">
        <v>52.5794</v>
      </c>
      <c r="HS20">
        <v>0</v>
      </c>
      <c r="HT20">
        <v>22.838899999999999</v>
      </c>
      <c r="HU20">
        <v>100</v>
      </c>
      <c r="HV20">
        <v>13.5397</v>
      </c>
      <c r="HW20">
        <v>100.03</v>
      </c>
      <c r="HX20">
        <v>103.93300000000001</v>
      </c>
    </row>
    <row r="21" spans="1:232" x14ac:dyDescent="0.25">
      <c r="A21">
        <v>5</v>
      </c>
      <c r="B21">
        <v>1566754476</v>
      </c>
      <c r="C21">
        <v>425.5</v>
      </c>
      <c r="D21" t="s">
        <v>371</v>
      </c>
      <c r="E21" t="s">
        <v>372</v>
      </c>
      <c r="G21">
        <v>1566754476</v>
      </c>
      <c r="H21">
        <f t="shared" si="0"/>
        <v>4.818519414244553E-3</v>
      </c>
      <c r="I21">
        <f t="shared" si="1"/>
        <v>0.61548498329440637</v>
      </c>
      <c r="J21">
        <f t="shared" si="2"/>
        <v>0.59753000000000001</v>
      </c>
      <c r="K21">
        <f t="shared" si="3"/>
        <v>-2.8556842528266801</v>
      </c>
      <c r="L21">
        <f t="shared" si="4"/>
        <v>-0.28537094300827964</v>
      </c>
      <c r="M21">
        <f t="shared" si="5"/>
        <v>5.9711678350627004E-2</v>
      </c>
      <c r="N21">
        <f t="shared" si="6"/>
        <v>0.30045804454252778</v>
      </c>
      <c r="O21">
        <f t="shared" si="7"/>
        <v>2.2583872159101612</v>
      </c>
      <c r="P21">
        <f t="shared" si="8"/>
        <v>0.27988665035027399</v>
      </c>
      <c r="Q21">
        <f t="shared" si="9"/>
        <v>0.17665990540298598</v>
      </c>
      <c r="R21">
        <f t="shared" si="10"/>
        <v>321.44828622798178</v>
      </c>
      <c r="S21">
        <f t="shared" si="11"/>
        <v>26.975494334773703</v>
      </c>
      <c r="T21">
        <f t="shared" si="12"/>
        <v>26.948399999999999</v>
      </c>
      <c r="U21">
        <f t="shared" si="13"/>
        <v>3.5683270437725101</v>
      </c>
      <c r="V21">
        <f t="shared" si="14"/>
        <v>55.636340399714321</v>
      </c>
      <c r="W21">
        <f t="shared" si="15"/>
        <v>1.8949486584633402</v>
      </c>
      <c r="X21">
        <f t="shared" si="16"/>
        <v>3.4059548935987713</v>
      </c>
      <c r="Y21">
        <f t="shared" si="17"/>
        <v>1.6733783853091699</v>
      </c>
      <c r="Z21">
        <f t="shared" si="18"/>
        <v>-212.4967061681848</v>
      </c>
      <c r="AA21">
        <f t="shared" si="19"/>
        <v>-96.222321802952465</v>
      </c>
      <c r="AB21">
        <f t="shared" si="20"/>
        <v>-9.1540123983566826</v>
      </c>
      <c r="AC21">
        <f t="shared" si="21"/>
        <v>3.575245858487861</v>
      </c>
      <c r="AD21">
        <v>-4.1409925083007199E-2</v>
      </c>
      <c r="AE21">
        <v>4.6486268614356702E-2</v>
      </c>
      <c r="AF21">
        <v>3.4702269072122802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52952.157946210376</v>
      </c>
      <c r="AL21">
        <v>0</v>
      </c>
      <c r="AM21">
        <v>153.611764705882</v>
      </c>
      <c r="AN21">
        <v>678.13199999999995</v>
      </c>
      <c r="AO21">
        <f t="shared" si="25"/>
        <v>524.52023529411792</v>
      </c>
      <c r="AP21">
        <f t="shared" si="26"/>
        <v>0.77347807697338866</v>
      </c>
      <c r="AQ21">
        <v>-1.69616101757574</v>
      </c>
      <c r="AR21" t="s">
        <v>373</v>
      </c>
      <c r="AS21">
        <v>749.66988235294104</v>
      </c>
      <c r="AT21">
        <v>781.11500000000001</v>
      </c>
      <c r="AU21">
        <f t="shared" si="27"/>
        <v>4.0256706947195964E-2</v>
      </c>
      <c r="AV21">
        <v>0.5</v>
      </c>
      <c r="AW21">
        <f t="shared" si="28"/>
        <v>1681.2468058203394</v>
      </c>
      <c r="AX21">
        <f t="shared" si="29"/>
        <v>0.61548498329440637</v>
      </c>
      <c r="AY21">
        <f t="shared" si="30"/>
        <v>33.840729983909341</v>
      </c>
      <c r="AZ21">
        <f t="shared" si="31"/>
        <v>0.21353449876138592</v>
      </c>
      <c r="BA21">
        <f t="shared" si="32"/>
        <v>1.3749593414050906E-3</v>
      </c>
      <c r="BB21">
        <f t="shared" si="33"/>
        <v>-0.13184102212862389</v>
      </c>
      <c r="BC21" t="s">
        <v>374</v>
      </c>
      <c r="BD21">
        <v>614.32000000000005</v>
      </c>
      <c r="BE21">
        <f t="shared" si="34"/>
        <v>166.79499999999996</v>
      </c>
      <c r="BF21">
        <f t="shared" si="35"/>
        <v>0.18852554121561782</v>
      </c>
      <c r="BG21">
        <f t="shared" si="36"/>
        <v>-1.6138500595499314</v>
      </c>
      <c r="BH21">
        <f t="shared" si="37"/>
        <v>5.0111482903064677E-2</v>
      </c>
      <c r="BI21">
        <f t="shared" si="38"/>
        <v>-0.19633751582959175</v>
      </c>
      <c r="BJ21">
        <v>8417</v>
      </c>
      <c r="BK21">
        <v>300</v>
      </c>
      <c r="BL21">
        <v>300</v>
      </c>
      <c r="BM21">
        <v>300</v>
      </c>
      <c r="BN21">
        <v>10341.5</v>
      </c>
      <c r="BO21">
        <v>768.82</v>
      </c>
      <c r="BP21">
        <v>-6.8609500000000002E-3</v>
      </c>
      <c r="BQ21">
        <v>-1.1792</v>
      </c>
      <c r="BR21" t="s">
        <v>347</v>
      </c>
      <c r="BS21" t="s">
        <v>347</v>
      </c>
      <c r="BT21" t="s">
        <v>347</v>
      </c>
      <c r="BU21" t="s">
        <v>347</v>
      </c>
      <c r="BV21" t="s">
        <v>347</v>
      </c>
      <c r="BW21" t="s">
        <v>347</v>
      </c>
      <c r="BX21" t="s">
        <v>347</v>
      </c>
      <c r="BY21" t="s">
        <v>347</v>
      </c>
      <c r="BZ21" t="s">
        <v>347</v>
      </c>
      <c r="CA21" t="s">
        <v>347</v>
      </c>
      <c r="CB21">
        <f t="shared" si="39"/>
        <v>2000.06</v>
      </c>
      <c r="CC21">
        <f t="shared" si="40"/>
        <v>1681.2468058203394</v>
      </c>
      <c r="CD21">
        <f t="shared" si="41"/>
        <v>0.8405981849646208</v>
      </c>
      <c r="CE21">
        <f t="shared" si="42"/>
        <v>0.1911963699292418</v>
      </c>
      <c r="CF21">
        <v>6</v>
      </c>
      <c r="CG21">
        <v>0.5</v>
      </c>
      <c r="CH21" t="s">
        <v>348</v>
      </c>
      <c r="CI21">
        <v>1566754476</v>
      </c>
      <c r="CJ21">
        <v>0.59753000000000001</v>
      </c>
      <c r="CK21">
        <v>1.3395699999999999</v>
      </c>
      <c r="CL21">
        <v>18.962599999999998</v>
      </c>
      <c r="CM21">
        <v>13.29</v>
      </c>
      <c r="CN21">
        <v>499.99799999999999</v>
      </c>
      <c r="CO21">
        <v>99.831100000000006</v>
      </c>
      <c r="CP21">
        <v>9.9745899999999998E-2</v>
      </c>
      <c r="CQ21">
        <v>26.158100000000001</v>
      </c>
      <c r="CR21">
        <v>26.948399999999999</v>
      </c>
      <c r="CS21">
        <v>999.9</v>
      </c>
      <c r="CT21">
        <v>0</v>
      </c>
      <c r="CU21">
        <v>0</v>
      </c>
      <c r="CV21">
        <v>10003.1</v>
      </c>
      <c r="CW21">
        <v>0</v>
      </c>
      <c r="CX21">
        <v>1479.86</v>
      </c>
      <c r="CY21">
        <v>-0.74204300000000001</v>
      </c>
      <c r="CZ21">
        <v>0.60907999999999995</v>
      </c>
      <c r="DA21">
        <v>1.35762</v>
      </c>
      <c r="DB21">
        <v>5.67258</v>
      </c>
      <c r="DC21">
        <v>-2.2234699999999998</v>
      </c>
      <c r="DD21">
        <v>1.3395699999999999</v>
      </c>
      <c r="DE21">
        <v>18.550599999999999</v>
      </c>
      <c r="DF21">
        <v>13.29</v>
      </c>
      <c r="DG21">
        <v>1.8930499999999999</v>
      </c>
      <c r="DH21">
        <v>1.3267500000000001</v>
      </c>
      <c r="DI21">
        <v>16.577100000000002</v>
      </c>
      <c r="DJ21">
        <v>11.105399999999999</v>
      </c>
      <c r="DK21">
        <v>2000.06</v>
      </c>
      <c r="DL21">
        <v>0.98000799999999999</v>
      </c>
      <c r="DM21">
        <v>1.9991800000000001E-2</v>
      </c>
      <c r="DN21">
        <v>0</v>
      </c>
      <c r="DO21">
        <v>749.43499999999995</v>
      </c>
      <c r="DP21">
        <v>5.0002700000000004</v>
      </c>
      <c r="DQ21">
        <v>19712.8</v>
      </c>
      <c r="DR21">
        <v>16186.4</v>
      </c>
      <c r="DS21">
        <v>42.686999999999998</v>
      </c>
      <c r="DT21">
        <v>44.875</v>
      </c>
      <c r="DU21">
        <v>43.75</v>
      </c>
      <c r="DV21">
        <v>43.125</v>
      </c>
      <c r="DW21">
        <v>44.311999999999998</v>
      </c>
      <c r="DX21">
        <v>1955.17</v>
      </c>
      <c r="DY21">
        <v>39.880000000000003</v>
      </c>
      <c r="DZ21">
        <v>0</v>
      </c>
      <c r="EA21">
        <v>87.700000047683702</v>
      </c>
      <c r="EB21">
        <v>749.66988235294104</v>
      </c>
      <c r="EC21">
        <v>-2.7509804200279402</v>
      </c>
      <c r="ED21">
        <v>13881.029386046401</v>
      </c>
      <c r="EE21">
        <v>18599.441176470598</v>
      </c>
      <c r="EF21">
        <v>10</v>
      </c>
      <c r="EG21">
        <v>1566754446</v>
      </c>
      <c r="EH21" t="s">
        <v>375</v>
      </c>
      <c r="EI21">
        <v>18</v>
      </c>
      <c r="EJ21">
        <v>2.8210000000000002</v>
      </c>
      <c r="EK21">
        <v>0.41199999999999998</v>
      </c>
      <c r="EL21">
        <v>1</v>
      </c>
      <c r="EM21">
        <v>13</v>
      </c>
      <c r="EN21">
        <v>0.17</v>
      </c>
      <c r="EO21">
        <v>0.04</v>
      </c>
      <c r="EP21">
        <v>0.62181641634385998</v>
      </c>
      <c r="EQ21">
        <v>2.10835162065411E-2</v>
      </c>
      <c r="ER21">
        <v>3.0241155098978401E-2</v>
      </c>
      <c r="ES21">
        <v>1</v>
      </c>
      <c r="ET21">
        <v>0.294830289747542</v>
      </c>
      <c r="EU21">
        <v>9.3736814726944395E-2</v>
      </c>
      <c r="EV21">
        <v>1.6508962028129001E-2</v>
      </c>
      <c r="EW21">
        <v>1</v>
      </c>
      <c r="EX21">
        <v>2</v>
      </c>
      <c r="EY21">
        <v>2</v>
      </c>
      <c r="EZ21" t="s">
        <v>360</v>
      </c>
      <c r="FA21">
        <v>2.9532699999999998</v>
      </c>
      <c r="FB21">
        <v>2.7772000000000001</v>
      </c>
      <c r="FC21">
        <v>-6.4952E-4</v>
      </c>
      <c r="FD21">
        <v>3.8109599999999998E-4</v>
      </c>
      <c r="FE21">
        <v>9.5456399999999997E-2</v>
      </c>
      <c r="FF21">
        <v>7.1173200000000006E-2</v>
      </c>
      <c r="FG21">
        <v>24238.5</v>
      </c>
      <c r="FH21">
        <v>24456.7</v>
      </c>
      <c r="FI21">
        <v>22767.1</v>
      </c>
      <c r="FJ21">
        <v>26808.5</v>
      </c>
      <c r="FK21">
        <v>29400.1</v>
      </c>
      <c r="FL21">
        <v>38975.5</v>
      </c>
      <c r="FM21">
        <v>32481.3</v>
      </c>
      <c r="FN21">
        <v>42581.9</v>
      </c>
      <c r="FO21">
        <v>2.0048300000000001</v>
      </c>
      <c r="FP21">
        <v>1.9578800000000001</v>
      </c>
      <c r="FQ21">
        <v>7.9557299999999997E-2</v>
      </c>
      <c r="FR21">
        <v>0</v>
      </c>
      <c r="FS21">
        <v>25.645800000000001</v>
      </c>
      <c r="FT21">
        <v>999.9</v>
      </c>
      <c r="FU21">
        <v>50.25</v>
      </c>
      <c r="FV21">
        <v>34.432000000000002</v>
      </c>
      <c r="FW21">
        <v>27.549600000000002</v>
      </c>
      <c r="FX21">
        <v>60.770200000000003</v>
      </c>
      <c r="FY21">
        <v>45.276400000000002</v>
      </c>
      <c r="FZ21">
        <v>1</v>
      </c>
      <c r="GA21">
        <v>0.138326</v>
      </c>
      <c r="GB21">
        <v>1.6718900000000001</v>
      </c>
      <c r="GC21">
        <v>20.2852</v>
      </c>
      <c r="GD21">
        <v>5.2237299999999998</v>
      </c>
      <c r="GE21">
        <v>11.956</v>
      </c>
      <c r="GF21">
        <v>4.9713000000000003</v>
      </c>
      <c r="GG21">
        <v>3.2949999999999999</v>
      </c>
      <c r="GH21">
        <v>546.29999999999995</v>
      </c>
      <c r="GI21">
        <v>9999</v>
      </c>
      <c r="GJ21">
        <v>9999</v>
      </c>
      <c r="GK21">
        <v>9999</v>
      </c>
      <c r="GL21">
        <v>1.8656900000000001</v>
      </c>
      <c r="GM21">
        <v>1.86493</v>
      </c>
      <c r="GN21">
        <v>1.8652299999999999</v>
      </c>
      <c r="GO21">
        <v>1.8681399999999999</v>
      </c>
      <c r="GP21">
        <v>1.8624400000000001</v>
      </c>
      <c r="GQ21">
        <v>1.86066</v>
      </c>
      <c r="GR21">
        <v>1.85683</v>
      </c>
      <c r="GS21">
        <v>1.8629500000000001</v>
      </c>
      <c r="GT21" t="s">
        <v>351</v>
      </c>
      <c r="GU21" t="s">
        <v>19</v>
      </c>
      <c r="GV21" t="s">
        <v>19</v>
      </c>
      <c r="GW21" t="s">
        <v>19</v>
      </c>
      <c r="GX21" t="s">
        <v>352</v>
      </c>
      <c r="GY21" t="s">
        <v>353</v>
      </c>
      <c r="GZ21" t="s">
        <v>354</v>
      </c>
      <c r="HA21" t="s">
        <v>354</v>
      </c>
      <c r="HB21" t="s">
        <v>354</v>
      </c>
      <c r="HC21" t="s">
        <v>354</v>
      </c>
      <c r="HD21">
        <v>0</v>
      </c>
      <c r="HE21">
        <v>100</v>
      </c>
      <c r="HF21">
        <v>100</v>
      </c>
      <c r="HG21">
        <v>2.8210000000000002</v>
      </c>
      <c r="HH21">
        <v>0.41199999999999998</v>
      </c>
      <c r="HI21">
        <v>2</v>
      </c>
      <c r="HJ21">
        <v>504.01299999999998</v>
      </c>
      <c r="HK21">
        <v>515.08299999999997</v>
      </c>
      <c r="HL21">
        <v>23.360299999999999</v>
      </c>
      <c r="HM21">
        <v>29.000299999999999</v>
      </c>
      <c r="HN21">
        <v>29.999500000000001</v>
      </c>
      <c r="HO21">
        <v>29.052700000000002</v>
      </c>
      <c r="HP21">
        <v>29.032499999999999</v>
      </c>
      <c r="HQ21">
        <v>0</v>
      </c>
      <c r="HR21">
        <v>53.415900000000001</v>
      </c>
      <c r="HS21">
        <v>0</v>
      </c>
      <c r="HT21">
        <v>23.408799999999999</v>
      </c>
      <c r="HU21">
        <v>0</v>
      </c>
      <c r="HV21">
        <v>13.187799999999999</v>
      </c>
      <c r="HW21">
        <v>100.036</v>
      </c>
      <c r="HX21">
        <v>103.944</v>
      </c>
    </row>
    <row r="22" spans="1:232" x14ac:dyDescent="0.25">
      <c r="A22">
        <v>7</v>
      </c>
      <c r="B22">
        <v>1566754716.5</v>
      </c>
      <c r="C22">
        <v>666</v>
      </c>
      <c r="D22" t="s">
        <v>376</v>
      </c>
      <c r="E22" t="s">
        <v>377</v>
      </c>
      <c r="G22">
        <v>1566754716.5</v>
      </c>
      <c r="H22">
        <f t="shared" si="0"/>
        <v>4.0275776606592479E-3</v>
      </c>
      <c r="I22">
        <f t="shared" si="1"/>
        <v>29.774977682730103</v>
      </c>
      <c r="J22">
        <f t="shared" si="2"/>
        <v>362.56799999999998</v>
      </c>
      <c r="K22">
        <f t="shared" si="3"/>
        <v>147.77230841121934</v>
      </c>
      <c r="L22">
        <f t="shared" si="4"/>
        <v>14.7672613971122</v>
      </c>
      <c r="M22">
        <f t="shared" si="5"/>
        <v>36.232339386136793</v>
      </c>
      <c r="N22">
        <f t="shared" si="6"/>
        <v>0.24103988091749562</v>
      </c>
      <c r="O22">
        <f t="shared" si="7"/>
        <v>2.2606160883895994</v>
      </c>
      <c r="P22">
        <f t="shared" si="8"/>
        <v>0.22761760955281815</v>
      </c>
      <c r="Q22">
        <f t="shared" si="9"/>
        <v>0.14340462356408132</v>
      </c>
      <c r="R22">
        <f t="shared" si="10"/>
        <v>321.43504573441788</v>
      </c>
      <c r="S22">
        <f t="shared" si="11"/>
        <v>27.071763307857314</v>
      </c>
      <c r="T22">
        <f t="shared" si="12"/>
        <v>27.0258</v>
      </c>
      <c r="U22">
        <f t="shared" si="13"/>
        <v>3.5845867740765938</v>
      </c>
      <c r="V22">
        <f t="shared" si="14"/>
        <v>55.278738812281922</v>
      </c>
      <c r="W22">
        <f t="shared" si="15"/>
        <v>1.8645412398958001</v>
      </c>
      <c r="X22">
        <f t="shared" si="16"/>
        <v>3.3729807878350746</v>
      </c>
      <c r="Y22">
        <f t="shared" si="17"/>
        <v>1.7200455341807936</v>
      </c>
      <c r="Z22">
        <f t="shared" si="18"/>
        <v>-177.61617483507283</v>
      </c>
      <c r="AA22">
        <f t="shared" si="19"/>
        <v>-125.79868813000381</v>
      </c>
      <c r="AB22">
        <f t="shared" si="20"/>
        <v>-11.950731024223453</v>
      </c>
      <c r="AC22">
        <f t="shared" si="21"/>
        <v>6.0694517451178029</v>
      </c>
      <c r="AD22">
        <v>-4.14701599909265E-2</v>
      </c>
      <c r="AE22">
        <v>4.6553887575363898E-2</v>
      </c>
      <c r="AF22">
        <v>3.4742185226107698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53055.219290069566</v>
      </c>
      <c r="AL22">
        <v>0</v>
      </c>
      <c r="AM22">
        <v>153.611764705882</v>
      </c>
      <c r="AN22">
        <v>678.13199999999995</v>
      </c>
      <c r="AO22">
        <f t="shared" si="25"/>
        <v>524.52023529411792</v>
      </c>
      <c r="AP22">
        <f t="shared" si="26"/>
        <v>0.77347807697338866</v>
      </c>
      <c r="AQ22">
        <v>-1.69616101757574</v>
      </c>
      <c r="AR22" t="s">
        <v>378</v>
      </c>
      <c r="AS22">
        <v>702.22452941176505</v>
      </c>
      <c r="AT22">
        <v>892.28599999999994</v>
      </c>
      <c r="AU22">
        <f t="shared" si="27"/>
        <v>0.2130051021625744</v>
      </c>
      <c r="AV22">
        <v>0.5</v>
      </c>
      <c r="AW22">
        <f t="shared" si="28"/>
        <v>1681.1718058235206</v>
      </c>
      <c r="AX22">
        <f t="shared" si="29"/>
        <v>29.774977682730103</v>
      </c>
      <c r="AY22">
        <f t="shared" si="30"/>
        <v>179.04908612613934</v>
      </c>
      <c r="AZ22">
        <f t="shared" si="31"/>
        <v>0.39322145590091068</v>
      </c>
      <c r="BA22">
        <f t="shared" si="32"/>
        <v>1.8719763554974522E-2</v>
      </c>
      <c r="BB22">
        <f t="shared" si="33"/>
        <v>-0.24000600704258501</v>
      </c>
      <c r="BC22" t="s">
        <v>379</v>
      </c>
      <c r="BD22">
        <v>541.41999999999996</v>
      </c>
      <c r="BE22">
        <f t="shared" si="34"/>
        <v>350.86599999999999</v>
      </c>
      <c r="BF22">
        <f t="shared" si="35"/>
        <v>0.5416924711662997</v>
      </c>
      <c r="BG22">
        <f t="shared" si="36"/>
        <v>-1.5664608812686525</v>
      </c>
      <c r="BH22">
        <f t="shared" si="37"/>
        <v>0.25730079852122922</v>
      </c>
      <c r="BI22">
        <f t="shared" si="38"/>
        <v>-0.40828548755591082</v>
      </c>
      <c r="BJ22">
        <v>8421</v>
      </c>
      <c r="BK22">
        <v>300</v>
      </c>
      <c r="BL22">
        <v>300</v>
      </c>
      <c r="BM22">
        <v>300</v>
      </c>
      <c r="BN22">
        <v>10338.700000000001</v>
      </c>
      <c r="BO22">
        <v>839.68799999999999</v>
      </c>
      <c r="BP22">
        <v>-6.8626199999999998E-3</v>
      </c>
      <c r="BQ22">
        <v>-4.5788000000000002</v>
      </c>
      <c r="BR22" t="s">
        <v>347</v>
      </c>
      <c r="BS22" t="s">
        <v>347</v>
      </c>
      <c r="BT22" t="s">
        <v>347</v>
      </c>
      <c r="BU22" t="s">
        <v>347</v>
      </c>
      <c r="BV22" t="s">
        <v>347</v>
      </c>
      <c r="BW22" t="s">
        <v>347</v>
      </c>
      <c r="BX22" t="s">
        <v>347</v>
      </c>
      <c r="BY22" t="s">
        <v>347</v>
      </c>
      <c r="BZ22" t="s">
        <v>347</v>
      </c>
      <c r="CA22" t="s">
        <v>347</v>
      </c>
      <c r="CB22">
        <f t="shared" si="39"/>
        <v>1999.97</v>
      </c>
      <c r="CC22">
        <f t="shared" si="40"/>
        <v>1681.1718058235206</v>
      </c>
      <c r="CD22">
        <f t="shared" si="41"/>
        <v>0.84059851188943857</v>
      </c>
      <c r="CE22">
        <f t="shared" si="42"/>
        <v>0.19119702377887737</v>
      </c>
      <c r="CF22">
        <v>6</v>
      </c>
      <c r="CG22">
        <v>0.5</v>
      </c>
      <c r="CH22" t="s">
        <v>348</v>
      </c>
      <c r="CI22">
        <v>1566754716.5</v>
      </c>
      <c r="CJ22">
        <v>362.56799999999998</v>
      </c>
      <c r="CK22">
        <v>400.04700000000003</v>
      </c>
      <c r="CL22">
        <v>18.658000000000001</v>
      </c>
      <c r="CM22">
        <v>13.9155</v>
      </c>
      <c r="CN22">
        <v>500.04399999999998</v>
      </c>
      <c r="CO22">
        <v>99.832599999999999</v>
      </c>
      <c r="CP22">
        <v>9.9935099999999999E-2</v>
      </c>
      <c r="CQ22">
        <v>25.993600000000001</v>
      </c>
      <c r="CR22">
        <v>27.0258</v>
      </c>
      <c r="CS22">
        <v>999.9</v>
      </c>
      <c r="CT22">
        <v>0</v>
      </c>
      <c r="CU22">
        <v>0</v>
      </c>
      <c r="CV22">
        <v>10017.5</v>
      </c>
      <c r="CW22">
        <v>0</v>
      </c>
      <c r="CX22">
        <v>1921.01</v>
      </c>
      <c r="CY22">
        <v>-37.478999999999999</v>
      </c>
      <c r="CZ22">
        <v>369.46100000000001</v>
      </c>
      <c r="DA22">
        <v>405.69299999999998</v>
      </c>
      <c r="DB22">
        <v>4.7424099999999996</v>
      </c>
      <c r="DC22">
        <v>359.834</v>
      </c>
      <c r="DD22">
        <v>400.04700000000003</v>
      </c>
      <c r="DE22">
        <v>18.242000000000001</v>
      </c>
      <c r="DF22">
        <v>13.9155</v>
      </c>
      <c r="DG22">
        <v>1.86267</v>
      </c>
      <c r="DH22">
        <v>1.3892199999999999</v>
      </c>
      <c r="DI22">
        <v>16.322900000000001</v>
      </c>
      <c r="DJ22">
        <v>11.8005</v>
      </c>
      <c r="DK22">
        <v>1999.97</v>
      </c>
      <c r="DL22">
        <v>0.97999700000000001</v>
      </c>
      <c r="DM22">
        <v>2.0002700000000002E-2</v>
      </c>
      <c r="DN22">
        <v>0</v>
      </c>
      <c r="DO22">
        <v>702.24099999999999</v>
      </c>
      <c r="DP22">
        <v>5.0002700000000004</v>
      </c>
      <c r="DQ22">
        <v>19413</v>
      </c>
      <c r="DR22">
        <v>16185.6</v>
      </c>
      <c r="DS22">
        <v>43.125</v>
      </c>
      <c r="DT22">
        <v>45.061999999999998</v>
      </c>
      <c r="DU22">
        <v>43.936999999999998</v>
      </c>
      <c r="DV22">
        <v>43.811999999999998</v>
      </c>
      <c r="DW22">
        <v>44.625</v>
      </c>
      <c r="DX22">
        <v>1955.06</v>
      </c>
      <c r="DY22">
        <v>39.9</v>
      </c>
      <c r="DZ22">
        <v>0</v>
      </c>
      <c r="EA22">
        <v>119.700000047684</v>
      </c>
      <c r="EB22">
        <v>702.22452941176505</v>
      </c>
      <c r="EC22">
        <v>-0.76127450469215396</v>
      </c>
      <c r="ED22">
        <v>202.52451055233499</v>
      </c>
      <c r="EE22">
        <v>19367.670588235302</v>
      </c>
      <c r="EF22">
        <v>10</v>
      </c>
      <c r="EG22">
        <v>1566754687</v>
      </c>
      <c r="EH22" t="s">
        <v>380</v>
      </c>
      <c r="EI22">
        <v>20</v>
      </c>
      <c r="EJ22">
        <v>2.734</v>
      </c>
      <c r="EK22">
        <v>0.41599999999999998</v>
      </c>
      <c r="EL22">
        <v>400</v>
      </c>
      <c r="EM22">
        <v>14</v>
      </c>
      <c r="EN22">
        <v>0.09</v>
      </c>
      <c r="EO22">
        <v>0.04</v>
      </c>
      <c r="EP22">
        <v>29.627222113264299</v>
      </c>
      <c r="EQ22">
        <v>-0.209316899946073</v>
      </c>
      <c r="ER22">
        <v>0.11558810793982199</v>
      </c>
      <c r="ES22">
        <v>1</v>
      </c>
      <c r="ET22">
        <v>0.239923684904882</v>
      </c>
      <c r="EU22">
        <v>8.2566240007416802E-2</v>
      </c>
      <c r="EV22">
        <v>1.35495023064197E-2</v>
      </c>
      <c r="EW22">
        <v>1</v>
      </c>
      <c r="EX22">
        <v>2</v>
      </c>
      <c r="EY22">
        <v>2</v>
      </c>
      <c r="EZ22" t="s">
        <v>360</v>
      </c>
      <c r="FA22">
        <v>2.9534400000000001</v>
      </c>
      <c r="FB22">
        <v>2.7775099999999999</v>
      </c>
      <c r="FC22">
        <v>8.8153099999999998E-2</v>
      </c>
      <c r="FD22">
        <v>9.3163899999999994E-2</v>
      </c>
      <c r="FE22">
        <v>9.4326599999999997E-2</v>
      </c>
      <c r="FF22">
        <v>7.3658799999999996E-2</v>
      </c>
      <c r="FG22">
        <v>22092.400000000001</v>
      </c>
      <c r="FH22">
        <v>22194.3</v>
      </c>
      <c r="FI22">
        <v>22771.200000000001</v>
      </c>
      <c r="FJ22">
        <v>26816.9</v>
      </c>
      <c r="FK22">
        <v>29443.3</v>
      </c>
      <c r="FL22">
        <v>38884.6</v>
      </c>
      <c r="FM22">
        <v>32487.3</v>
      </c>
      <c r="FN22">
        <v>42595.4</v>
      </c>
      <c r="FO22">
        <v>2.0048300000000001</v>
      </c>
      <c r="FP22">
        <v>1.95852</v>
      </c>
      <c r="FQ22">
        <v>6.1035199999999998E-2</v>
      </c>
      <c r="FR22">
        <v>0</v>
      </c>
      <c r="FS22">
        <v>26.026800000000001</v>
      </c>
      <c r="FT22">
        <v>999.9</v>
      </c>
      <c r="FU22">
        <v>49.738</v>
      </c>
      <c r="FV22">
        <v>34.774999999999999</v>
      </c>
      <c r="FW22">
        <v>27.790500000000002</v>
      </c>
      <c r="FX22">
        <v>60.860199999999999</v>
      </c>
      <c r="FY22">
        <v>45.404600000000002</v>
      </c>
      <c r="FZ22">
        <v>1</v>
      </c>
      <c r="GA22">
        <v>0.13949400000000001</v>
      </c>
      <c r="GB22">
        <v>4.0350700000000002</v>
      </c>
      <c r="GC22">
        <v>20.247599999999998</v>
      </c>
      <c r="GD22">
        <v>5.2211800000000004</v>
      </c>
      <c r="GE22">
        <v>11.956</v>
      </c>
      <c r="GF22">
        <v>4.97105</v>
      </c>
      <c r="GG22">
        <v>3.2942499999999999</v>
      </c>
      <c r="GH22">
        <v>546.4</v>
      </c>
      <c r="GI22">
        <v>9999</v>
      </c>
      <c r="GJ22">
        <v>9999</v>
      </c>
      <c r="GK22">
        <v>9999</v>
      </c>
      <c r="GL22">
        <v>1.8656900000000001</v>
      </c>
      <c r="GM22">
        <v>1.86493</v>
      </c>
      <c r="GN22">
        <v>1.86521</v>
      </c>
      <c r="GO22">
        <v>1.8681300000000001</v>
      </c>
      <c r="GP22">
        <v>1.8623400000000001</v>
      </c>
      <c r="GQ22">
        <v>1.8606</v>
      </c>
      <c r="GR22">
        <v>1.8567800000000001</v>
      </c>
      <c r="GS22">
        <v>1.8629500000000001</v>
      </c>
      <c r="GT22" t="s">
        <v>351</v>
      </c>
      <c r="GU22" t="s">
        <v>19</v>
      </c>
      <c r="GV22" t="s">
        <v>19</v>
      </c>
      <c r="GW22" t="s">
        <v>19</v>
      </c>
      <c r="GX22" t="s">
        <v>352</v>
      </c>
      <c r="GY22" t="s">
        <v>353</v>
      </c>
      <c r="GZ22" t="s">
        <v>354</v>
      </c>
      <c r="HA22" t="s">
        <v>354</v>
      </c>
      <c r="HB22" t="s">
        <v>354</v>
      </c>
      <c r="HC22" t="s">
        <v>354</v>
      </c>
      <c r="HD22">
        <v>0</v>
      </c>
      <c r="HE22">
        <v>100</v>
      </c>
      <c r="HF22">
        <v>100</v>
      </c>
      <c r="HG22">
        <v>2.734</v>
      </c>
      <c r="HH22">
        <v>0.41599999999999998</v>
      </c>
      <c r="HI22">
        <v>2</v>
      </c>
      <c r="HJ22">
        <v>503.32</v>
      </c>
      <c r="HK22">
        <v>514.88099999999997</v>
      </c>
      <c r="HL22">
        <v>21.285499999999999</v>
      </c>
      <c r="HM22">
        <v>28.934100000000001</v>
      </c>
      <c r="HN22">
        <v>30.000399999999999</v>
      </c>
      <c r="HO22">
        <v>28.973099999999999</v>
      </c>
      <c r="HP22">
        <v>28.959900000000001</v>
      </c>
      <c r="HQ22">
        <v>21.0748</v>
      </c>
      <c r="HR22">
        <v>51.707700000000003</v>
      </c>
      <c r="HS22">
        <v>0</v>
      </c>
      <c r="HT22">
        <v>21.272400000000001</v>
      </c>
      <c r="HU22">
        <v>400</v>
      </c>
      <c r="HV22">
        <v>13.922499999999999</v>
      </c>
      <c r="HW22">
        <v>100.054</v>
      </c>
      <c r="HX22">
        <v>103.977</v>
      </c>
    </row>
    <row r="23" spans="1:232" x14ac:dyDescent="0.25">
      <c r="A23">
        <v>8</v>
      </c>
      <c r="B23">
        <v>1566754830</v>
      </c>
      <c r="C23">
        <v>779.5</v>
      </c>
      <c r="D23" t="s">
        <v>381</v>
      </c>
      <c r="E23" t="s">
        <v>382</v>
      </c>
      <c r="G23">
        <v>1566754830</v>
      </c>
      <c r="H23">
        <f t="shared" si="0"/>
        <v>3.7395971197286475E-3</v>
      </c>
      <c r="I23">
        <f t="shared" si="1"/>
        <v>31.648209853924509</v>
      </c>
      <c r="J23">
        <f t="shared" si="2"/>
        <v>459.86099999999999</v>
      </c>
      <c r="K23">
        <f t="shared" si="3"/>
        <v>209.4796717480842</v>
      </c>
      <c r="L23">
        <f t="shared" si="4"/>
        <v>20.933603803103637</v>
      </c>
      <c r="M23">
        <f t="shared" si="5"/>
        <v>45.954568756799105</v>
      </c>
      <c r="N23">
        <f t="shared" si="6"/>
        <v>0.21993789440102995</v>
      </c>
      <c r="O23">
        <f t="shared" si="7"/>
        <v>2.2594505641564973</v>
      </c>
      <c r="P23">
        <f t="shared" si="8"/>
        <v>0.20869858788929468</v>
      </c>
      <c r="Q23">
        <f t="shared" si="9"/>
        <v>0.13139854440310472</v>
      </c>
      <c r="R23">
        <f t="shared" si="10"/>
        <v>321.46057041332369</v>
      </c>
      <c r="S23">
        <f t="shared" si="11"/>
        <v>27.020564924515377</v>
      </c>
      <c r="T23">
        <f t="shared" si="12"/>
        <v>27.011299999999999</v>
      </c>
      <c r="U23">
        <f t="shared" si="13"/>
        <v>3.5815357868346722</v>
      </c>
      <c r="V23">
        <f t="shared" si="14"/>
        <v>55.013087404381331</v>
      </c>
      <c r="W23">
        <f t="shared" si="15"/>
        <v>1.8394678685016301</v>
      </c>
      <c r="X23">
        <f t="shared" si="16"/>
        <v>3.3436913928868712</v>
      </c>
      <c r="Y23">
        <f t="shared" si="17"/>
        <v>1.7420679183330421</v>
      </c>
      <c r="Z23">
        <f t="shared" si="18"/>
        <v>-164.91623298003336</v>
      </c>
      <c r="AA23">
        <f t="shared" si="19"/>
        <v>-141.91039611924782</v>
      </c>
      <c r="AB23">
        <f t="shared" si="20"/>
        <v>-13.47736311573478</v>
      </c>
      <c r="AC23">
        <f t="shared" si="21"/>
        <v>1.1565781983077557</v>
      </c>
      <c r="AD23">
        <v>-4.1438655110864898E-2</v>
      </c>
      <c r="AE23">
        <v>4.6518520587515599E-2</v>
      </c>
      <c r="AF23">
        <v>3.4721310246225401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53042.680935330027</v>
      </c>
      <c r="AL23">
        <v>0</v>
      </c>
      <c r="AM23">
        <v>153.611764705882</v>
      </c>
      <c r="AN23">
        <v>678.13199999999995</v>
      </c>
      <c r="AO23">
        <f t="shared" si="25"/>
        <v>524.52023529411792</v>
      </c>
      <c r="AP23">
        <f t="shared" si="26"/>
        <v>0.77347807697338866</v>
      </c>
      <c r="AQ23">
        <v>-1.69616101757574</v>
      </c>
      <c r="AR23" t="s">
        <v>383</v>
      </c>
      <c r="AS23">
        <v>705.53729411764698</v>
      </c>
      <c r="AT23">
        <v>916.05700000000002</v>
      </c>
      <c r="AU23">
        <f t="shared" si="27"/>
        <v>0.22981070597392195</v>
      </c>
      <c r="AV23">
        <v>0.5</v>
      </c>
      <c r="AW23">
        <f t="shared" si="28"/>
        <v>1681.3061998384155</v>
      </c>
      <c r="AX23">
        <f t="shared" si="29"/>
        <v>31.648209853924509</v>
      </c>
      <c r="AY23">
        <f t="shared" si="30"/>
        <v>193.19108237159909</v>
      </c>
      <c r="AZ23">
        <f t="shared" si="31"/>
        <v>0.40623782144560877</v>
      </c>
      <c r="BA23">
        <f t="shared" si="32"/>
        <v>1.9832420099744386E-2</v>
      </c>
      <c r="BB23">
        <f t="shared" si="33"/>
        <v>-0.25972728771244591</v>
      </c>
      <c r="BC23" t="s">
        <v>384</v>
      </c>
      <c r="BD23">
        <v>543.91999999999996</v>
      </c>
      <c r="BE23">
        <f t="shared" si="34"/>
        <v>372.13700000000006</v>
      </c>
      <c r="BF23">
        <f t="shared" si="35"/>
        <v>0.56570485031682693</v>
      </c>
      <c r="BG23">
        <f t="shared" si="36"/>
        <v>-1.7727550442583382</v>
      </c>
      <c r="BH23">
        <f t="shared" si="37"/>
        <v>0.27611124856874969</v>
      </c>
      <c r="BI23">
        <f t="shared" si="38"/>
        <v>-0.45360499746322791</v>
      </c>
      <c r="BJ23">
        <v>8423</v>
      </c>
      <c r="BK23">
        <v>300</v>
      </c>
      <c r="BL23">
        <v>300</v>
      </c>
      <c r="BM23">
        <v>300</v>
      </c>
      <c r="BN23">
        <v>10337.1</v>
      </c>
      <c r="BO23">
        <v>860.072</v>
      </c>
      <c r="BP23">
        <v>-6.8606700000000001E-3</v>
      </c>
      <c r="BQ23">
        <v>-4.3626699999999996</v>
      </c>
      <c r="BR23" t="s">
        <v>347</v>
      </c>
      <c r="BS23" t="s">
        <v>347</v>
      </c>
      <c r="BT23" t="s">
        <v>347</v>
      </c>
      <c r="BU23" t="s">
        <v>347</v>
      </c>
      <c r="BV23" t="s">
        <v>347</v>
      </c>
      <c r="BW23" t="s">
        <v>347</v>
      </c>
      <c r="BX23" t="s">
        <v>347</v>
      </c>
      <c r="BY23" t="s">
        <v>347</v>
      </c>
      <c r="BZ23" t="s">
        <v>347</v>
      </c>
      <c r="CA23" t="s">
        <v>347</v>
      </c>
      <c r="CB23">
        <f t="shared" si="39"/>
        <v>2000.13</v>
      </c>
      <c r="CC23">
        <f t="shared" si="40"/>
        <v>1681.3061998384155</v>
      </c>
      <c r="CD23">
        <f t="shared" si="41"/>
        <v>0.84059846101924152</v>
      </c>
      <c r="CE23">
        <f t="shared" si="42"/>
        <v>0.19119692203848304</v>
      </c>
      <c r="CF23">
        <v>6</v>
      </c>
      <c r="CG23">
        <v>0.5</v>
      </c>
      <c r="CH23" t="s">
        <v>348</v>
      </c>
      <c r="CI23">
        <v>1566754830</v>
      </c>
      <c r="CJ23">
        <v>459.86099999999999</v>
      </c>
      <c r="CK23">
        <v>499.89600000000002</v>
      </c>
      <c r="CL23">
        <v>18.407299999999999</v>
      </c>
      <c r="CM23">
        <v>14.0031</v>
      </c>
      <c r="CN23">
        <v>500.08100000000002</v>
      </c>
      <c r="CO23">
        <v>99.831500000000005</v>
      </c>
      <c r="CP23">
        <v>9.9933099999999997E-2</v>
      </c>
      <c r="CQ23">
        <v>25.846299999999999</v>
      </c>
      <c r="CR23">
        <v>27.011299999999999</v>
      </c>
      <c r="CS23">
        <v>999.9</v>
      </c>
      <c r="CT23">
        <v>0</v>
      </c>
      <c r="CU23">
        <v>0</v>
      </c>
      <c r="CV23">
        <v>10010</v>
      </c>
      <c r="CW23">
        <v>0</v>
      </c>
      <c r="CX23">
        <v>1874.2</v>
      </c>
      <c r="CY23">
        <v>-40.035299999999999</v>
      </c>
      <c r="CZ23">
        <v>468.48500000000001</v>
      </c>
      <c r="DA23">
        <v>506.99599999999998</v>
      </c>
      <c r="DB23">
        <v>4.4041499999999996</v>
      </c>
      <c r="DC23">
        <v>457.04599999999999</v>
      </c>
      <c r="DD23">
        <v>499.89600000000002</v>
      </c>
      <c r="DE23">
        <v>17.991299999999999</v>
      </c>
      <c r="DF23">
        <v>14.0031</v>
      </c>
      <c r="DG23">
        <v>1.8376300000000001</v>
      </c>
      <c r="DH23">
        <v>1.3979600000000001</v>
      </c>
      <c r="DI23">
        <v>16.110600000000002</v>
      </c>
      <c r="DJ23">
        <v>11.8955</v>
      </c>
      <c r="DK23">
        <v>2000.13</v>
      </c>
      <c r="DL23">
        <v>0.98</v>
      </c>
      <c r="DM23">
        <v>1.9999699999999999E-2</v>
      </c>
      <c r="DN23">
        <v>0</v>
      </c>
      <c r="DO23">
        <v>705.625</v>
      </c>
      <c r="DP23">
        <v>5.0002700000000004</v>
      </c>
      <c r="DQ23">
        <v>19533.400000000001</v>
      </c>
      <c r="DR23">
        <v>16186.9</v>
      </c>
      <c r="DS23">
        <v>43.436999999999998</v>
      </c>
      <c r="DT23">
        <v>45.625</v>
      </c>
      <c r="DU23">
        <v>44.311999999999998</v>
      </c>
      <c r="DV23">
        <v>43.936999999999998</v>
      </c>
      <c r="DW23">
        <v>44.936999999999998</v>
      </c>
      <c r="DX23">
        <v>1955.23</v>
      </c>
      <c r="DY23">
        <v>39.9</v>
      </c>
      <c r="DZ23">
        <v>0</v>
      </c>
      <c r="EA23">
        <v>113.09999990463299</v>
      </c>
      <c r="EB23">
        <v>705.53729411764698</v>
      </c>
      <c r="EC23">
        <v>2.1093136879113401</v>
      </c>
      <c r="ED23">
        <v>-3.2598020143520099</v>
      </c>
      <c r="EE23">
        <v>19589.941176470598</v>
      </c>
      <c r="EF23">
        <v>10</v>
      </c>
      <c r="EG23">
        <v>1566754797.5</v>
      </c>
      <c r="EH23" t="s">
        <v>385</v>
      </c>
      <c r="EI23">
        <v>21</v>
      </c>
      <c r="EJ23">
        <v>2.8149999999999999</v>
      </c>
      <c r="EK23">
        <v>0.41599999999999998</v>
      </c>
      <c r="EL23">
        <v>500</v>
      </c>
      <c r="EM23">
        <v>14</v>
      </c>
      <c r="EN23">
        <v>0.15</v>
      </c>
      <c r="EO23">
        <v>0.05</v>
      </c>
      <c r="EP23">
        <v>31.497388149251801</v>
      </c>
      <c r="EQ23">
        <v>6.3146643005396103E-2</v>
      </c>
      <c r="ER23">
        <v>0.13046097396897999</v>
      </c>
      <c r="ES23">
        <v>1</v>
      </c>
      <c r="ET23">
        <v>0.22459328605780399</v>
      </c>
      <c r="EU23">
        <v>-3.63831476222546E-3</v>
      </c>
      <c r="EV23">
        <v>4.0643736460940503E-3</v>
      </c>
      <c r="EW23">
        <v>1</v>
      </c>
      <c r="EX23">
        <v>2</v>
      </c>
      <c r="EY23">
        <v>2</v>
      </c>
      <c r="EZ23" t="s">
        <v>360</v>
      </c>
      <c r="FA23">
        <v>2.9534099999999999</v>
      </c>
      <c r="FB23">
        <v>2.77745</v>
      </c>
      <c r="FC23">
        <v>0.105768</v>
      </c>
      <c r="FD23">
        <v>0.109954</v>
      </c>
      <c r="FE23">
        <v>9.3365699999999996E-2</v>
      </c>
      <c r="FF23">
        <v>7.3983900000000005E-2</v>
      </c>
      <c r="FG23">
        <v>21659.4</v>
      </c>
      <c r="FH23">
        <v>21776.9</v>
      </c>
      <c r="FI23">
        <v>22765.200000000001</v>
      </c>
      <c r="FJ23">
        <v>26809.9</v>
      </c>
      <c r="FK23">
        <v>29468</v>
      </c>
      <c r="FL23">
        <v>38863</v>
      </c>
      <c r="FM23">
        <v>32479.599999999999</v>
      </c>
      <c r="FN23">
        <v>42586.8</v>
      </c>
      <c r="FO23">
        <v>2.0033500000000002</v>
      </c>
      <c r="FP23">
        <v>1.95503</v>
      </c>
      <c r="FQ23">
        <v>5.3897500000000001E-2</v>
      </c>
      <c r="FR23">
        <v>0</v>
      </c>
      <c r="FS23">
        <v>26.129200000000001</v>
      </c>
      <c r="FT23">
        <v>999.9</v>
      </c>
      <c r="FU23">
        <v>49.591000000000001</v>
      </c>
      <c r="FV23">
        <v>34.966000000000001</v>
      </c>
      <c r="FW23">
        <v>28.006499999999999</v>
      </c>
      <c r="FX23">
        <v>60.260199999999998</v>
      </c>
      <c r="FY23">
        <v>45.372599999999998</v>
      </c>
      <c r="FZ23">
        <v>1</v>
      </c>
      <c r="GA23">
        <v>0.14665900000000001</v>
      </c>
      <c r="GB23">
        <v>3.12906</v>
      </c>
      <c r="GC23">
        <v>20.265799999999999</v>
      </c>
      <c r="GD23">
        <v>5.2198399999999996</v>
      </c>
      <c r="GE23">
        <v>11.956</v>
      </c>
      <c r="GF23">
        <v>4.9705500000000002</v>
      </c>
      <c r="GG23">
        <v>3.2942499999999999</v>
      </c>
      <c r="GH23">
        <v>546.4</v>
      </c>
      <c r="GI23">
        <v>9999</v>
      </c>
      <c r="GJ23">
        <v>9999</v>
      </c>
      <c r="GK23">
        <v>9999</v>
      </c>
      <c r="GL23">
        <v>1.8656900000000001</v>
      </c>
      <c r="GM23">
        <v>1.86493</v>
      </c>
      <c r="GN23">
        <v>1.8652299999999999</v>
      </c>
      <c r="GO23">
        <v>1.8681399999999999</v>
      </c>
      <c r="GP23">
        <v>1.8623799999999999</v>
      </c>
      <c r="GQ23">
        <v>1.86063</v>
      </c>
      <c r="GR23">
        <v>1.85683</v>
      </c>
      <c r="GS23">
        <v>1.8629500000000001</v>
      </c>
      <c r="GT23" t="s">
        <v>351</v>
      </c>
      <c r="GU23" t="s">
        <v>19</v>
      </c>
      <c r="GV23" t="s">
        <v>19</v>
      </c>
      <c r="GW23" t="s">
        <v>19</v>
      </c>
      <c r="GX23" t="s">
        <v>352</v>
      </c>
      <c r="GY23" t="s">
        <v>353</v>
      </c>
      <c r="GZ23" t="s">
        <v>354</v>
      </c>
      <c r="HA23" t="s">
        <v>354</v>
      </c>
      <c r="HB23" t="s">
        <v>354</v>
      </c>
      <c r="HC23" t="s">
        <v>354</v>
      </c>
      <c r="HD23">
        <v>0</v>
      </c>
      <c r="HE23">
        <v>100</v>
      </c>
      <c r="HF23">
        <v>100</v>
      </c>
      <c r="HG23">
        <v>2.8149999999999999</v>
      </c>
      <c r="HH23">
        <v>0.41599999999999998</v>
      </c>
      <c r="HI23">
        <v>2</v>
      </c>
      <c r="HJ23">
        <v>503.15699999999998</v>
      </c>
      <c r="HK23">
        <v>513.28800000000001</v>
      </c>
      <c r="HL23">
        <v>21.934899999999999</v>
      </c>
      <c r="HM23">
        <v>29.0838</v>
      </c>
      <c r="HN23">
        <v>30.000699999999998</v>
      </c>
      <c r="HO23">
        <v>29.066299999999998</v>
      </c>
      <c r="HP23">
        <v>29.0534</v>
      </c>
      <c r="HQ23">
        <v>25.240200000000002</v>
      </c>
      <c r="HR23">
        <v>51.847099999999998</v>
      </c>
      <c r="HS23">
        <v>0</v>
      </c>
      <c r="HT23">
        <v>21.817799999999998</v>
      </c>
      <c r="HU23">
        <v>500</v>
      </c>
      <c r="HV23">
        <v>13.993</v>
      </c>
      <c r="HW23">
        <v>100.03</v>
      </c>
      <c r="HX23">
        <v>103.953</v>
      </c>
    </row>
    <row r="24" spans="1:232" x14ac:dyDescent="0.25">
      <c r="A24">
        <v>9</v>
      </c>
      <c r="B24">
        <v>1566754922</v>
      </c>
      <c r="C24">
        <v>871.5</v>
      </c>
      <c r="D24" t="s">
        <v>386</v>
      </c>
      <c r="E24" t="s">
        <v>387</v>
      </c>
      <c r="G24">
        <v>1566754922</v>
      </c>
      <c r="H24">
        <f t="shared" si="0"/>
        <v>3.3847254356464663E-3</v>
      </c>
      <c r="I24">
        <f t="shared" si="1"/>
        <v>32.725374947915071</v>
      </c>
      <c r="J24">
        <f t="shared" si="2"/>
        <v>558.46500000000003</v>
      </c>
      <c r="K24">
        <f t="shared" si="3"/>
        <v>273.8675923748616</v>
      </c>
      <c r="L24">
        <f t="shared" si="4"/>
        <v>27.366975015226238</v>
      </c>
      <c r="M24">
        <f t="shared" si="5"/>
        <v>55.8061564325535</v>
      </c>
      <c r="N24">
        <f t="shared" si="6"/>
        <v>0.1999503013885803</v>
      </c>
      <c r="O24">
        <f t="shared" si="7"/>
        <v>2.2600707195939087</v>
      </c>
      <c r="P24">
        <f t="shared" si="8"/>
        <v>0.19061684230292689</v>
      </c>
      <c r="Q24">
        <f t="shared" si="9"/>
        <v>0.11993778819320629</v>
      </c>
      <c r="R24">
        <f t="shared" si="10"/>
        <v>321.41269062820379</v>
      </c>
      <c r="S24">
        <f t="shared" si="11"/>
        <v>27.186918487301401</v>
      </c>
      <c r="T24">
        <f t="shared" si="12"/>
        <v>26.939800000000002</v>
      </c>
      <c r="U24">
        <f t="shared" si="13"/>
        <v>3.5665243876138346</v>
      </c>
      <c r="V24">
        <f t="shared" si="14"/>
        <v>54.871414616500402</v>
      </c>
      <c r="W24">
        <f t="shared" si="15"/>
        <v>1.8401397202305301</v>
      </c>
      <c r="X24">
        <f t="shared" si="16"/>
        <v>3.3535488980763053</v>
      </c>
      <c r="Y24">
        <f t="shared" si="17"/>
        <v>1.7263846673833045</v>
      </c>
      <c r="Z24">
        <f t="shared" si="18"/>
        <v>-149.26639171200915</v>
      </c>
      <c r="AA24">
        <f t="shared" si="19"/>
        <v>-127.18174068414885</v>
      </c>
      <c r="AB24">
        <f t="shared" si="20"/>
        <v>-12.073926933921253</v>
      </c>
      <c r="AC24">
        <f t="shared" si="21"/>
        <v>32.890631298124532</v>
      </c>
      <c r="AD24">
        <v>-4.1455416464827997E-2</v>
      </c>
      <c r="AE24">
        <v>4.6537336675714497E-2</v>
      </c>
      <c r="AF24">
        <v>3.4732416922734299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53054.352706959537</v>
      </c>
      <c r="AL24">
        <v>0</v>
      </c>
      <c r="AM24">
        <v>153.611764705882</v>
      </c>
      <c r="AN24">
        <v>678.13199999999995</v>
      </c>
      <c r="AO24">
        <f t="shared" si="25"/>
        <v>524.52023529411792</v>
      </c>
      <c r="AP24">
        <f t="shared" si="26"/>
        <v>0.77347807697338866</v>
      </c>
      <c r="AQ24">
        <v>-1.69616101757574</v>
      </c>
      <c r="AR24" t="s">
        <v>388</v>
      </c>
      <c r="AS24">
        <v>708.106058823529</v>
      </c>
      <c r="AT24">
        <v>932.65499999999997</v>
      </c>
      <c r="AU24">
        <f t="shared" si="27"/>
        <v>0.24076313446716202</v>
      </c>
      <c r="AV24">
        <v>0.5</v>
      </c>
      <c r="AW24">
        <f t="shared" si="28"/>
        <v>1681.054199838391</v>
      </c>
      <c r="AX24">
        <f t="shared" si="29"/>
        <v>32.725374947915071</v>
      </c>
      <c r="AY24">
        <f t="shared" si="30"/>
        <v>202.36793918113901</v>
      </c>
      <c r="AZ24">
        <f t="shared" si="31"/>
        <v>0.41716926409015115</v>
      </c>
      <c r="BA24">
        <f t="shared" si="32"/>
        <v>2.047616071438978E-2</v>
      </c>
      <c r="BB24">
        <f t="shared" si="33"/>
        <v>-0.27290155523746729</v>
      </c>
      <c r="BC24" t="s">
        <v>389</v>
      </c>
      <c r="BD24">
        <v>543.58000000000004</v>
      </c>
      <c r="BE24">
        <f t="shared" si="34"/>
        <v>389.07499999999993</v>
      </c>
      <c r="BF24">
        <f t="shared" si="35"/>
        <v>0.57713536253028597</v>
      </c>
      <c r="BG24">
        <f t="shared" si="36"/>
        <v>-1.8916329746120475</v>
      </c>
      <c r="BH24">
        <f t="shared" si="37"/>
        <v>0.28823681536968271</v>
      </c>
      <c r="BI24">
        <f t="shared" si="38"/>
        <v>-0.48524915317571982</v>
      </c>
      <c r="BJ24">
        <v>8425</v>
      </c>
      <c r="BK24">
        <v>300</v>
      </c>
      <c r="BL24">
        <v>300</v>
      </c>
      <c r="BM24">
        <v>300</v>
      </c>
      <c r="BN24">
        <v>10337.4</v>
      </c>
      <c r="BO24">
        <v>871.69399999999996</v>
      </c>
      <c r="BP24">
        <v>-6.8609400000000003E-3</v>
      </c>
      <c r="BQ24">
        <v>-4.3316699999999999</v>
      </c>
      <c r="BR24" t="s">
        <v>347</v>
      </c>
      <c r="BS24" t="s">
        <v>347</v>
      </c>
      <c r="BT24" t="s">
        <v>347</v>
      </c>
      <c r="BU24" t="s">
        <v>347</v>
      </c>
      <c r="BV24" t="s">
        <v>347</v>
      </c>
      <c r="BW24" t="s">
        <v>347</v>
      </c>
      <c r="BX24" t="s">
        <v>347</v>
      </c>
      <c r="BY24" t="s">
        <v>347</v>
      </c>
      <c r="BZ24" t="s">
        <v>347</v>
      </c>
      <c r="CA24" t="s">
        <v>347</v>
      </c>
      <c r="CB24">
        <f t="shared" si="39"/>
        <v>1999.83</v>
      </c>
      <c r="CC24">
        <f t="shared" si="40"/>
        <v>1681.054199838391</v>
      </c>
      <c r="CD24">
        <f t="shared" si="41"/>
        <v>0.8405985507960132</v>
      </c>
      <c r="CE24">
        <f t="shared" si="42"/>
        <v>0.19119710159202657</v>
      </c>
      <c r="CF24">
        <v>6</v>
      </c>
      <c r="CG24">
        <v>0.5</v>
      </c>
      <c r="CH24" t="s">
        <v>348</v>
      </c>
      <c r="CI24">
        <v>1566754922</v>
      </c>
      <c r="CJ24">
        <v>558.46500000000003</v>
      </c>
      <c r="CK24">
        <v>600.00400000000002</v>
      </c>
      <c r="CL24">
        <v>18.4147</v>
      </c>
      <c r="CM24">
        <v>14.4278</v>
      </c>
      <c r="CN24">
        <v>499.99700000000001</v>
      </c>
      <c r="CO24">
        <v>99.828000000000003</v>
      </c>
      <c r="CP24">
        <v>9.9759899999999999E-2</v>
      </c>
      <c r="CQ24">
        <v>25.896000000000001</v>
      </c>
      <c r="CR24">
        <v>26.939800000000002</v>
      </c>
      <c r="CS24">
        <v>999.9</v>
      </c>
      <c r="CT24">
        <v>0</v>
      </c>
      <c r="CU24">
        <v>0</v>
      </c>
      <c r="CV24">
        <v>10014.4</v>
      </c>
      <c r="CW24">
        <v>0</v>
      </c>
      <c r="CX24">
        <v>1988.6</v>
      </c>
      <c r="CY24">
        <v>-41.539700000000003</v>
      </c>
      <c r="CZ24">
        <v>568.94200000000001</v>
      </c>
      <c r="DA24">
        <v>608.78800000000001</v>
      </c>
      <c r="DB24">
        <v>3.9868800000000002</v>
      </c>
      <c r="DC24">
        <v>555.73800000000006</v>
      </c>
      <c r="DD24">
        <v>600.00400000000002</v>
      </c>
      <c r="DE24">
        <v>17.9907</v>
      </c>
      <c r="DF24">
        <v>14.4278</v>
      </c>
      <c r="DG24">
        <v>1.8383</v>
      </c>
      <c r="DH24">
        <v>1.4402999999999999</v>
      </c>
      <c r="DI24">
        <v>16.116299999999999</v>
      </c>
      <c r="DJ24">
        <v>12.348699999999999</v>
      </c>
      <c r="DK24">
        <v>1999.83</v>
      </c>
      <c r="DL24">
        <v>0.97999700000000001</v>
      </c>
      <c r="DM24">
        <v>2.0002700000000002E-2</v>
      </c>
      <c r="DN24">
        <v>0</v>
      </c>
      <c r="DO24">
        <v>708.32</v>
      </c>
      <c r="DP24">
        <v>5.0002700000000004</v>
      </c>
      <c r="DQ24">
        <v>19696.5</v>
      </c>
      <c r="DR24">
        <v>16184.5</v>
      </c>
      <c r="DS24">
        <v>43.311999999999998</v>
      </c>
      <c r="DT24">
        <v>45.561999999999998</v>
      </c>
      <c r="DU24">
        <v>44.25</v>
      </c>
      <c r="DV24">
        <v>43.75</v>
      </c>
      <c r="DW24">
        <v>44.811999999999998</v>
      </c>
      <c r="DX24">
        <v>1954.93</v>
      </c>
      <c r="DY24">
        <v>39.9</v>
      </c>
      <c r="DZ24">
        <v>0</v>
      </c>
      <c r="EA24">
        <v>91.800000190734906</v>
      </c>
      <c r="EB24">
        <v>708.106058823529</v>
      </c>
      <c r="EC24">
        <v>2.4848039445475898</v>
      </c>
      <c r="ED24">
        <v>-121.593137008005</v>
      </c>
      <c r="EE24">
        <v>19714.211764705899</v>
      </c>
      <c r="EF24">
        <v>10</v>
      </c>
      <c r="EG24">
        <v>1566754894</v>
      </c>
      <c r="EH24" t="s">
        <v>390</v>
      </c>
      <c r="EI24">
        <v>22</v>
      </c>
      <c r="EJ24">
        <v>2.7269999999999999</v>
      </c>
      <c r="EK24">
        <v>0.42399999999999999</v>
      </c>
      <c r="EL24">
        <v>600</v>
      </c>
      <c r="EM24">
        <v>14</v>
      </c>
      <c r="EN24">
        <v>0.06</v>
      </c>
      <c r="EO24">
        <v>0.06</v>
      </c>
      <c r="EP24">
        <v>32.650326784634103</v>
      </c>
      <c r="EQ24">
        <v>-0.21720291256735799</v>
      </c>
      <c r="ER24">
        <v>0.30831871453829901</v>
      </c>
      <c r="ES24">
        <v>1</v>
      </c>
      <c r="ET24">
        <v>0.19513608059338</v>
      </c>
      <c r="EU24">
        <v>8.5263791070982795E-2</v>
      </c>
      <c r="EV24">
        <v>1.13034884859595E-2</v>
      </c>
      <c r="EW24">
        <v>1</v>
      </c>
      <c r="EX24">
        <v>2</v>
      </c>
      <c r="EY24">
        <v>2</v>
      </c>
      <c r="EZ24" t="s">
        <v>360</v>
      </c>
      <c r="FA24">
        <v>2.9531399999999999</v>
      </c>
      <c r="FB24">
        <v>2.7772999999999999</v>
      </c>
      <c r="FC24">
        <v>0.121894</v>
      </c>
      <c r="FD24">
        <v>0.12520600000000001</v>
      </c>
      <c r="FE24">
        <v>9.3343999999999996E-2</v>
      </c>
      <c r="FF24">
        <v>7.56193E-2</v>
      </c>
      <c r="FG24">
        <v>21264.6</v>
      </c>
      <c r="FH24">
        <v>21399.4</v>
      </c>
      <c r="FI24">
        <v>22761.1</v>
      </c>
      <c r="FJ24">
        <v>26805.200000000001</v>
      </c>
      <c r="FK24">
        <v>29463.8</v>
      </c>
      <c r="FL24">
        <v>38789.1</v>
      </c>
      <c r="FM24">
        <v>32474</v>
      </c>
      <c r="FN24">
        <v>42581</v>
      </c>
      <c r="FO24">
        <v>2.00143</v>
      </c>
      <c r="FP24">
        <v>1.9539</v>
      </c>
      <c r="FQ24">
        <v>6.7818900000000001E-2</v>
      </c>
      <c r="FR24">
        <v>0</v>
      </c>
      <c r="FS24">
        <v>25.829599999999999</v>
      </c>
      <c r="FT24">
        <v>999.9</v>
      </c>
      <c r="FU24">
        <v>49.371000000000002</v>
      </c>
      <c r="FV24">
        <v>35.127000000000002</v>
      </c>
      <c r="FW24">
        <v>28.130600000000001</v>
      </c>
      <c r="FX24">
        <v>60.510199999999998</v>
      </c>
      <c r="FY24">
        <v>45.292499999999997</v>
      </c>
      <c r="FZ24">
        <v>1</v>
      </c>
      <c r="GA24">
        <v>0.151113</v>
      </c>
      <c r="GB24">
        <v>2.43994</v>
      </c>
      <c r="GC24">
        <v>20.276299999999999</v>
      </c>
      <c r="GD24">
        <v>5.2246300000000003</v>
      </c>
      <c r="GE24">
        <v>11.956</v>
      </c>
      <c r="GF24">
        <v>4.9718499999999999</v>
      </c>
      <c r="GG24">
        <v>3.2949999999999999</v>
      </c>
      <c r="GH24">
        <v>546.5</v>
      </c>
      <c r="GI24">
        <v>9999</v>
      </c>
      <c r="GJ24">
        <v>9999</v>
      </c>
      <c r="GK24">
        <v>9999</v>
      </c>
      <c r="GL24">
        <v>1.8656900000000001</v>
      </c>
      <c r="GM24">
        <v>1.86493</v>
      </c>
      <c r="GN24">
        <v>1.8652299999999999</v>
      </c>
      <c r="GO24">
        <v>1.8681700000000001</v>
      </c>
      <c r="GP24">
        <v>1.86243</v>
      </c>
      <c r="GQ24">
        <v>1.86066</v>
      </c>
      <c r="GR24">
        <v>1.85684</v>
      </c>
      <c r="GS24">
        <v>1.8629599999999999</v>
      </c>
      <c r="GT24" t="s">
        <v>351</v>
      </c>
      <c r="GU24" t="s">
        <v>19</v>
      </c>
      <c r="GV24" t="s">
        <v>19</v>
      </c>
      <c r="GW24" t="s">
        <v>19</v>
      </c>
      <c r="GX24" t="s">
        <v>352</v>
      </c>
      <c r="GY24" t="s">
        <v>353</v>
      </c>
      <c r="GZ24" t="s">
        <v>354</v>
      </c>
      <c r="HA24" t="s">
        <v>354</v>
      </c>
      <c r="HB24" t="s">
        <v>354</v>
      </c>
      <c r="HC24" t="s">
        <v>354</v>
      </c>
      <c r="HD24">
        <v>0</v>
      </c>
      <c r="HE24">
        <v>100</v>
      </c>
      <c r="HF24">
        <v>100</v>
      </c>
      <c r="HG24">
        <v>2.7269999999999999</v>
      </c>
      <c r="HH24">
        <v>0.42399999999999999</v>
      </c>
      <c r="HI24">
        <v>2</v>
      </c>
      <c r="HJ24">
        <v>502.50799999999998</v>
      </c>
      <c r="HK24">
        <v>513.096</v>
      </c>
      <c r="HL24">
        <v>22.459700000000002</v>
      </c>
      <c r="HM24">
        <v>29.1586</v>
      </c>
      <c r="HN24">
        <v>29.9998</v>
      </c>
      <c r="HO24">
        <v>29.138000000000002</v>
      </c>
      <c r="HP24">
        <v>29.119399999999999</v>
      </c>
      <c r="HQ24">
        <v>29.290199999999999</v>
      </c>
      <c r="HR24">
        <v>50.591900000000003</v>
      </c>
      <c r="HS24">
        <v>0</v>
      </c>
      <c r="HT24">
        <v>22.4712</v>
      </c>
      <c r="HU24">
        <v>600</v>
      </c>
      <c r="HV24">
        <v>14.438599999999999</v>
      </c>
      <c r="HW24">
        <v>100.012</v>
      </c>
      <c r="HX24">
        <v>103.937</v>
      </c>
    </row>
    <row r="25" spans="1:232" x14ac:dyDescent="0.25">
      <c r="A25">
        <v>10</v>
      </c>
      <c r="B25">
        <v>1566755035</v>
      </c>
      <c r="C25">
        <v>984.5</v>
      </c>
      <c r="D25" t="s">
        <v>391</v>
      </c>
      <c r="E25" t="s">
        <v>392</v>
      </c>
      <c r="G25">
        <v>1566755035</v>
      </c>
      <c r="H25">
        <f t="shared" si="0"/>
        <v>2.6786992129094701E-3</v>
      </c>
      <c r="I25">
        <f t="shared" si="1"/>
        <v>33.538331430358227</v>
      </c>
      <c r="J25">
        <f t="shared" si="2"/>
        <v>657.47400000000005</v>
      </c>
      <c r="K25">
        <f t="shared" si="3"/>
        <v>288.02497969267068</v>
      </c>
      <c r="L25">
        <f t="shared" si="4"/>
        <v>28.781689806226659</v>
      </c>
      <c r="M25">
        <f t="shared" si="5"/>
        <v>65.699901251101807</v>
      </c>
      <c r="N25">
        <f t="shared" si="6"/>
        <v>0.15565775379156185</v>
      </c>
      <c r="O25">
        <f t="shared" si="7"/>
        <v>2.2596878358328127</v>
      </c>
      <c r="P25">
        <f t="shared" si="8"/>
        <v>0.14993683081050807</v>
      </c>
      <c r="Q25">
        <f t="shared" si="9"/>
        <v>9.4207003412163287E-2</v>
      </c>
      <c r="R25">
        <f t="shared" si="10"/>
        <v>321.43504573441788</v>
      </c>
      <c r="S25">
        <f t="shared" si="11"/>
        <v>27.361985784954474</v>
      </c>
      <c r="T25">
        <f t="shared" si="12"/>
        <v>27.013400000000001</v>
      </c>
      <c r="U25">
        <f t="shared" si="13"/>
        <v>3.5819775135285554</v>
      </c>
      <c r="V25">
        <f t="shared" si="14"/>
        <v>55.214484562023799</v>
      </c>
      <c r="W25">
        <f t="shared" si="15"/>
        <v>1.8451959873272101</v>
      </c>
      <c r="X25">
        <f t="shared" si="16"/>
        <v>3.3418694423461579</v>
      </c>
      <c r="Y25">
        <f t="shared" si="17"/>
        <v>1.7367815262013453</v>
      </c>
      <c r="Z25">
        <f t="shared" si="18"/>
        <v>-118.13063528930763</v>
      </c>
      <c r="AA25">
        <f t="shared" si="19"/>
        <v>-143.30191303915404</v>
      </c>
      <c r="AB25">
        <f t="shared" si="20"/>
        <v>-13.607604755845218</v>
      </c>
      <c r="AC25">
        <f t="shared" si="21"/>
        <v>46.39489265011099</v>
      </c>
      <c r="AD25">
        <v>-4.1445067513202101E-2</v>
      </c>
      <c r="AE25">
        <v>4.6525719070896497E-2</v>
      </c>
      <c r="AF25">
        <v>3.4725559518827098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53052.108024413377</v>
      </c>
      <c r="AL25">
        <v>0</v>
      </c>
      <c r="AM25">
        <v>153.611764705882</v>
      </c>
      <c r="AN25">
        <v>678.13199999999995</v>
      </c>
      <c r="AO25">
        <f t="shared" si="25"/>
        <v>524.52023529411792</v>
      </c>
      <c r="AP25">
        <f t="shared" si="26"/>
        <v>0.77347807697338866</v>
      </c>
      <c r="AQ25">
        <v>-1.69616101757574</v>
      </c>
      <c r="AR25" t="s">
        <v>393</v>
      </c>
      <c r="AS25">
        <v>709.20899999999995</v>
      </c>
      <c r="AT25">
        <v>943.26</v>
      </c>
      <c r="AU25">
        <f t="shared" si="27"/>
        <v>0.24812988995610974</v>
      </c>
      <c r="AV25">
        <v>0.5</v>
      </c>
      <c r="AW25">
        <f t="shared" si="28"/>
        <v>1681.1718058235206</v>
      </c>
      <c r="AX25">
        <f t="shared" si="29"/>
        <v>33.538331430358227</v>
      </c>
      <c r="AY25">
        <f t="shared" si="30"/>
        <v>208.57448758815224</v>
      </c>
      <c r="AZ25">
        <f t="shared" si="31"/>
        <v>0.41990543434471944</v>
      </c>
      <c r="BA25">
        <f t="shared" si="32"/>
        <v>2.0958293688891828E-2</v>
      </c>
      <c r="BB25">
        <f t="shared" si="33"/>
        <v>-0.2810762674130145</v>
      </c>
      <c r="BC25" t="s">
        <v>394</v>
      </c>
      <c r="BD25">
        <v>547.17999999999995</v>
      </c>
      <c r="BE25">
        <f t="shared" si="34"/>
        <v>396.08000000000004</v>
      </c>
      <c r="BF25">
        <f t="shared" si="35"/>
        <v>0.59091850131286616</v>
      </c>
      <c r="BG25">
        <f t="shared" si="36"/>
        <v>-2.0246197079846056</v>
      </c>
      <c r="BH25">
        <f t="shared" si="37"/>
        <v>0.2963990667475167</v>
      </c>
      <c r="BI25">
        <f t="shared" si="38"/>
        <v>-0.50546762957835734</v>
      </c>
      <c r="BJ25">
        <v>8427</v>
      </c>
      <c r="BK25">
        <v>300</v>
      </c>
      <c r="BL25">
        <v>300</v>
      </c>
      <c r="BM25">
        <v>300</v>
      </c>
      <c r="BN25">
        <v>10337.5</v>
      </c>
      <c r="BO25">
        <v>882.18600000000004</v>
      </c>
      <c r="BP25">
        <v>-6.8608000000000002E-3</v>
      </c>
      <c r="BQ25">
        <v>-4.5621900000000002</v>
      </c>
      <c r="BR25" t="s">
        <v>347</v>
      </c>
      <c r="BS25" t="s">
        <v>347</v>
      </c>
      <c r="BT25" t="s">
        <v>347</v>
      </c>
      <c r="BU25" t="s">
        <v>347</v>
      </c>
      <c r="BV25" t="s">
        <v>347</v>
      </c>
      <c r="BW25" t="s">
        <v>347</v>
      </c>
      <c r="BX25" t="s">
        <v>347</v>
      </c>
      <c r="BY25" t="s">
        <v>347</v>
      </c>
      <c r="BZ25" t="s">
        <v>347</v>
      </c>
      <c r="CA25" t="s">
        <v>347</v>
      </c>
      <c r="CB25">
        <f t="shared" si="39"/>
        <v>1999.97</v>
      </c>
      <c r="CC25">
        <f t="shared" si="40"/>
        <v>1681.1718058235206</v>
      </c>
      <c r="CD25">
        <f t="shared" si="41"/>
        <v>0.84059851188943857</v>
      </c>
      <c r="CE25">
        <f t="shared" si="42"/>
        <v>0.19119702377887737</v>
      </c>
      <c r="CF25">
        <v>6</v>
      </c>
      <c r="CG25">
        <v>0.5</v>
      </c>
      <c r="CH25" t="s">
        <v>348</v>
      </c>
      <c r="CI25">
        <v>1566755035</v>
      </c>
      <c r="CJ25">
        <v>657.47400000000005</v>
      </c>
      <c r="CK25">
        <v>699.83900000000006</v>
      </c>
      <c r="CL25">
        <v>18.465299999999999</v>
      </c>
      <c r="CM25">
        <v>15.309799999999999</v>
      </c>
      <c r="CN25">
        <v>499.93400000000003</v>
      </c>
      <c r="CO25">
        <v>99.828000000000003</v>
      </c>
      <c r="CP25">
        <v>9.9755700000000003E-2</v>
      </c>
      <c r="CQ25">
        <v>25.8371</v>
      </c>
      <c r="CR25">
        <v>27.013400000000001</v>
      </c>
      <c r="CS25">
        <v>999.9</v>
      </c>
      <c r="CT25">
        <v>0</v>
      </c>
      <c r="CU25">
        <v>0</v>
      </c>
      <c r="CV25">
        <v>10011.9</v>
      </c>
      <c r="CW25">
        <v>0</v>
      </c>
      <c r="CX25">
        <v>2051.08</v>
      </c>
      <c r="CY25">
        <v>-42.4054</v>
      </c>
      <c r="CZ25">
        <v>669.78899999999999</v>
      </c>
      <c r="DA25">
        <v>710.72</v>
      </c>
      <c r="DB25">
        <v>3.1374399999999998</v>
      </c>
      <c r="DC25">
        <v>654.70699999999999</v>
      </c>
      <c r="DD25">
        <v>699.83900000000006</v>
      </c>
      <c r="DE25">
        <v>18.023299999999999</v>
      </c>
      <c r="DF25">
        <v>15.309799999999999</v>
      </c>
      <c r="DG25">
        <v>1.84155</v>
      </c>
      <c r="DH25">
        <v>1.5283500000000001</v>
      </c>
      <c r="DI25">
        <v>16.143999999999998</v>
      </c>
      <c r="DJ25">
        <v>13.254799999999999</v>
      </c>
      <c r="DK25">
        <v>1999.97</v>
      </c>
      <c r="DL25">
        <v>0.97999700000000001</v>
      </c>
      <c r="DM25">
        <v>2.0002700000000002E-2</v>
      </c>
      <c r="DN25">
        <v>0</v>
      </c>
      <c r="DO25">
        <v>709.43799999999999</v>
      </c>
      <c r="DP25">
        <v>5.0002700000000004</v>
      </c>
      <c r="DQ25">
        <v>19829.7</v>
      </c>
      <c r="DR25">
        <v>16185.6</v>
      </c>
      <c r="DS25">
        <v>43.311999999999998</v>
      </c>
      <c r="DT25">
        <v>45.561999999999998</v>
      </c>
      <c r="DU25">
        <v>44.311999999999998</v>
      </c>
      <c r="DV25">
        <v>43.75</v>
      </c>
      <c r="DW25">
        <v>44.875</v>
      </c>
      <c r="DX25">
        <v>1955.06</v>
      </c>
      <c r="DY25">
        <v>39.9</v>
      </c>
      <c r="DZ25">
        <v>0</v>
      </c>
      <c r="EA25">
        <v>112.60000014305101</v>
      </c>
      <c r="EB25">
        <v>709.20899999999995</v>
      </c>
      <c r="EC25">
        <v>1.27132352731184</v>
      </c>
      <c r="ED25">
        <v>146.74019856788999</v>
      </c>
      <c r="EE25">
        <v>19832.017647058801</v>
      </c>
      <c r="EF25">
        <v>10</v>
      </c>
      <c r="EG25">
        <v>1566755061.5</v>
      </c>
      <c r="EH25" t="s">
        <v>395</v>
      </c>
      <c r="EI25">
        <v>23</v>
      </c>
      <c r="EJ25">
        <v>2.7669999999999999</v>
      </c>
      <c r="EK25">
        <v>0.442</v>
      </c>
      <c r="EL25">
        <v>700</v>
      </c>
      <c r="EM25">
        <v>15</v>
      </c>
      <c r="EN25">
        <v>0.08</v>
      </c>
      <c r="EO25">
        <v>0.08</v>
      </c>
      <c r="EP25">
        <v>33.638550781366398</v>
      </c>
      <c r="EQ25">
        <v>0.211170378816006</v>
      </c>
      <c r="ER25">
        <v>7.5361173505671397E-2</v>
      </c>
      <c r="ES25">
        <v>1</v>
      </c>
      <c r="ET25">
        <v>0.15845120146441399</v>
      </c>
      <c r="EU25">
        <v>-2.4572419778160701E-2</v>
      </c>
      <c r="EV25">
        <v>2.6192556409183601E-3</v>
      </c>
      <c r="EW25">
        <v>1</v>
      </c>
      <c r="EX25">
        <v>2</v>
      </c>
      <c r="EY25">
        <v>2</v>
      </c>
      <c r="EZ25" t="s">
        <v>360</v>
      </c>
      <c r="FA25">
        <v>2.95296</v>
      </c>
      <c r="FB25">
        <v>2.7772800000000002</v>
      </c>
      <c r="FC25">
        <v>0.136683</v>
      </c>
      <c r="FD25">
        <v>0.13919000000000001</v>
      </c>
      <c r="FE25">
        <v>9.3457999999999999E-2</v>
      </c>
      <c r="FF25">
        <v>7.8980700000000001E-2</v>
      </c>
      <c r="FG25">
        <v>20904.400000000001</v>
      </c>
      <c r="FH25">
        <v>21055.7</v>
      </c>
      <c r="FI25">
        <v>22759</v>
      </c>
      <c r="FJ25">
        <v>26803.7</v>
      </c>
      <c r="FK25">
        <v>29458</v>
      </c>
      <c r="FL25">
        <v>38647.1</v>
      </c>
      <c r="FM25">
        <v>32471.599999999999</v>
      </c>
      <c r="FN25">
        <v>42579.9</v>
      </c>
      <c r="FO25">
        <v>2.0009800000000002</v>
      </c>
      <c r="FP25">
        <v>1.9539500000000001</v>
      </c>
      <c r="FQ25">
        <v>7.0259000000000002E-2</v>
      </c>
      <c r="FR25">
        <v>0</v>
      </c>
      <c r="FS25">
        <v>25.863399999999999</v>
      </c>
      <c r="FT25">
        <v>999.9</v>
      </c>
      <c r="FU25">
        <v>49.078000000000003</v>
      </c>
      <c r="FV25">
        <v>35.338999999999999</v>
      </c>
      <c r="FW25">
        <v>28.295300000000001</v>
      </c>
      <c r="FX25">
        <v>60.580199999999998</v>
      </c>
      <c r="FY25">
        <v>45.412700000000001</v>
      </c>
      <c r="FZ25">
        <v>1</v>
      </c>
      <c r="GA25">
        <v>0.159494</v>
      </c>
      <c r="GB25">
        <v>4.0206200000000001</v>
      </c>
      <c r="GC25">
        <v>20.246600000000001</v>
      </c>
      <c r="GD25">
        <v>5.2208800000000002</v>
      </c>
      <c r="GE25">
        <v>11.956</v>
      </c>
      <c r="GF25">
        <v>4.9708500000000004</v>
      </c>
      <c r="GG25">
        <v>3.29433</v>
      </c>
      <c r="GH25">
        <v>546.5</v>
      </c>
      <c r="GI25">
        <v>9999</v>
      </c>
      <c r="GJ25">
        <v>9999</v>
      </c>
      <c r="GK25">
        <v>9999</v>
      </c>
      <c r="GL25">
        <v>1.8656900000000001</v>
      </c>
      <c r="GM25">
        <v>1.86493</v>
      </c>
      <c r="GN25">
        <v>1.8652299999999999</v>
      </c>
      <c r="GO25">
        <v>1.8681399999999999</v>
      </c>
      <c r="GP25">
        <v>1.8624499999999999</v>
      </c>
      <c r="GQ25">
        <v>1.8606499999999999</v>
      </c>
      <c r="GR25">
        <v>1.85683</v>
      </c>
      <c r="GS25">
        <v>1.8629500000000001</v>
      </c>
      <c r="GT25" t="s">
        <v>351</v>
      </c>
      <c r="GU25" t="s">
        <v>19</v>
      </c>
      <c r="GV25" t="s">
        <v>19</v>
      </c>
      <c r="GW25" t="s">
        <v>19</v>
      </c>
      <c r="GX25" t="s">
        <v>352</v>
      </c>
      <c r="GY25" t="s">
        <v>353</v>
      </c>
      <c r="GZ25" t="s">
        <v>354</v>
      </c>
      <c r="HA25" t="s">
        <v>354</v>
      </c>
      <c r="HB25" t="s">
        <v>354</v>
      </c>
      <c r="HC25" t="s">
        <v>354</v>
      </c>
      <c r="HD25">
        <v>0</v>
      </c>
      <c r="HE25">
        <v>100</v>
      </c>
      <c r="HF25">
        <v>100</v>
      </c>
      <c r="HG25">
        <v>2.7669999999999999</v>
      </c>
      <c r="HH25">
        <v>0.442</v>
      </c>
      <c r="HI25">
        <v>2</v>
      </c>
      <c r="HJ25">
        <v>502.536</v>
      </c>
      <c r="HK25">
        <v>513.51900000000001</v>
      </c>
      <c r="HL25">
        <v>21.285599999999999</v>
      </c>
      <c r="HM25">
        <v>29.189</v>
      </c>
      <c r="HN25">
        <v>29.999700000000001</v>
      </c>
      <c r="HO25">
        <v>29.175599999999999</v>
      </c>
      <c r="HP25">
        <v>29.162700000000001</v>
      </c>
      <c r="HQ25">
        <v>33.256</v>
      </c>
      <c r="HR25">
        <v>47.090800000000002</v>
      </c>
      <c r="HS25">
        <v>0</v>
      </c>
      <c r="HT25">
        <v>21.302900000000001</v>
      </c>
      <c r="HU25">
        <v>700</v>
      </c>
      <c r="HV25">
        <v>15.2735</v>
      </c>
      <c r="HW25">
        <v>100.004</v>
      </c>
      <c r="HX25">
        <v>103.934</v>
      </c>
    </row>
    <row r="26" spans="1:232" x14ac:dyDescent="0.25">
      <c r="A26">
        <v>11</v>
      </c>
      <c r="B26">
        <v>1566755156</v>
      </c>
      <c r="C26">
        <v>1105.5</v>
      </c>
      <c r="D26" t="s">
        <v>396</v>
      </c>
      <c r="E26" t="s">
        <v>397</v>
      </c>
      <c r="G26">
        <v>1566755156</v>
      </c>
      <c r="H26">
        <f t="shared" si="0"/>
        <v>1.9199035852165904E-3</v>
      </c>
      <c r="I26">
        <f t="shared" si="1"/>
        <v>33.654653491525565</v>
      </c>
      <c r="J26">
        <f t="shared" si="2"/>
        <v>757.697</v>
      </c>
      <c r="K26">
        <f t="shared" si="3"/>
        <v>239.26516932546286</v>
      </c>
      <c r="L26">
        <f t="shared" si="4"/>
        <v>23.909280987543585</v>
      </c>
      <c r="M26">
        <f t="shared" si="5"/>
        <v>75.715117781210992</v>
      </c>
      <c r="N26">
        <f t="shared" si="6"/>
        <v>0.1092799874088153</v>
      </c>
      <c r="O26">
        <f t="shared" si="7"/>
        <v>2.2528687262314344</v>
      </c>
      <c r="P26">
        <f t="shared" si="8"/>
        <v>0.10641824303167204</v>
      </c>
      <c r="Q26">
        <f t="shared" si="9"/>
        <v>6.6762276282493233E-2</v>
      </c>
      <c r="R26">
        <f t="shared" si="10"/>
        <v>321.44725195584107</v>
      </c>
      <c r="S26">
        <f t="shared" si="11"/>
        <v>27.573245798417826</v>
      </c>
      <c r="T26">
        <f t="shared" si="12"/>
        <v>26.979900000000001</v>
      </c>
      <c r="U26">
        <f t="shared" si="13"/>
        <v>3.5749365897784702</v>
      </c>
      <c r="V26">
        <f t="shared" si="14"/>
        <v>54.629225782591007</v>
      </c>
      <c r="W26">
        <f t="shared" si="15"/>
        <v>1.8207974066192998</v>
      </c>
      <c r="X26">
        <f t="shared" si="16"/>
        <v>3.3330097224250674</v>
      </c>
      <c r="Y26">
        <f t="shared" si="17"/>
        <v>1.7541391831591704</v>
      </c>
      <c r="Z26">
        <f t="shared" si="18"/>
        <v>-84.66774810805164</v>
      </c>
      <c r="AA26">
        <f t="shared" si="19"/>
        <v>-144.24192795357638</v>
      </c>
      <c r="AB26">
        <f t="shared" si="20"/>
        <v>-13.732937617183216</v>
      </c>
      <c r="AC26">
        <f t="shared" si="21"/>
        <v>78.804638277029852</v>
      </c>
      <c r="AD26">
        <v>-4.1261022138156002E-2</v>
      </c>
      <c r="AE26">
        <v>4.6319112014146797E-2</v>
      </c>
      <c r="AF26">
        <v>3.4603508511201699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52833.976993577358</v>
      </c>
      <c r="AL26">
        <v>0</v>
      </c>
      <c r="AM26">
        <v>153.611764705882</v>
      </c>
      <c r="AN26">
        <v>678.13199999999995</v>
      </c>
      <c r="AO26">
        <f t="shared" si="25"/>
        <v>524.52023529411792</v>
      </c>
      <c r="AP26">
        <f t="shared" si="26"/>
        <v>0.77347807697338866</v>
      </c>
      <c r="AQ26">
        <v>-1.69616101757574</v>
      </c>
      <c r="AR26" t="s">
        <v>398</v>
      </c>
      <c r="AS26">
        <v>708.15047058823495</v>
      </c>
      <c r="AT26">
        <v>948.11300000000006</v>
      </c>
      <c r="AU26">
        <f t="shared" si="27"/>
        <v>0.25309486254461766</v>
      </c>
      <c r="AV26">
        <v>0.5</v>
      </c>
      <c r="AW26">
        <f t="shared" si="28"/>
        <v>1681.238705821828</v>
      </c>
      <c r="AX26">
        <f t="shared" si="29"/>
        <v>33.654653491525565</v>
      </c>
      <c r="AY26">
        <f t="shared" si="30"/>
        <v>212.75643957733323</v>
      </c>
      <c r="AZ26">
        <f t="shared" si="31"/>
        <v>0.42757878016649914</v>
      </c>
      <c r="BA26">
        <f t="shared" si="32"/>
        <v>2.1026648022489474E-2</v>
      </c>
      <c r="BB26">
        <f t="shared" si="33"/>
        <v>-0.28475614193666798</v>
      </c>
      <c r="BC26" t="s">
        <v>399</v>
      </c>
      <c r="BD26">
        <v>542.72</v>
      </c>
      <c r="BE26">
        <f t="shared" si="34"/>
        <v>405.39300000000003</v>
      </c>
      <c r="BF26">
        <f t="shared" si="35"/>
        <v>0.59192568547499613</v>
      </c>
      <c r="BG26">
        <f t="shared" si="36"/>
        <v>-1.9937745546923482</v>
      </c>
      <c r="BH26">
        <f t="shared" si="37"/>
        <v>0.3020291457733642</v>
      </c>
      <c r="BI26">
        <f t="shared" si="38"/>
        <v>-0.51471989416883368</v>
      </c>
      <c r="BJ26">
        <v>8429</v>
      </c>
      <c r="BK26">
        <v>300</v>
      </c>
      <c r="BL26">
        <v>300</v>
      </c>
      <c r="BM26">
        <v>300</v>
      </c>
      <c r="BN26">
        <v>10335.799999999999</v>
      </c>
      <c r="BO26">
        <v>882.58399999999995</v>
      </c>
      <c r="BP26">
        <v>-6.8606800000000001E-3</v>
      </c>
      <c r="BQ26">
        <v>-3.2742300000000002</v>
      </c>
      <c r="BR26" t="s">
        <v>347</v>
      </c>
      <c r="BS26" t="s">
        <v>347</v>
      </c>
      <c r="BT26" t="s">
        <v>347</v>
      </c>
      <c r="BU26" t="s">
        <v>347</v>
      </c>
      <c r="BV26" t="s">
        <v>347</v>
      </c>
      <c r="BW26" t="s">
        <v>347</v>
      </c>
      <c r="BX26" t="s">
        <v>347</v>
      </c>
      <c r="BY26" t="s">
        <v>347</v>
      </c>
      <c r="BZ26" t="s">
        <v>347</v>
      </c>
      <c r="CA26" t="s">
        <v>347</v>
      </c>
      <c r="CB26">
        <f t="shared" si="39"/>
        <v>2000.05</v>
      </c>
      <c r="CC26">
        <f t="shared" si="40"/>
        <v>1681.238705821828</v>
      </c>
      <c r="CD26">
        <f t="shared" si="41"/>
        <v>0.84059833795246519</v>
      </c>
      <c r="CE26">
        <f t="shared" si="42"/>
        <v>0.19119667590493064</v>
      </c>
      <c r="CF26">
        <v>6</v>
      </c>
      <c r="CG26">
        <v>0.5</v>
      </c>
      <c r="CH26" t="s">
        <v>348</v>
      </c>
      <c r="CI26">
        <v>1566755156</v>
      </c>
      <c r="CJ26">
        <v>757.697</v>
      </c>
      <c r="CK26">
        <v>799.83</v>
      </c>
      <c r="CL26">
        <v>18.2211</v>
      </c>
      <c r="CM26">
        <v>15.959099999999999</v>
      </c>
      <c r="CN26">
        <v>499.97899999999998</v>
      </c>
      <c r="CO26">
        <v>99.827399999999997</v>
      </c>
      <c r="CP26">
        <v>0.100563</v>
      </c>
      <c r="CQ26">
        <v>25.792300000000001</v>
      </c>
      <c r="CR26">
        <v>26.979900000000001</v>
      </c>
      <c r="CS26">
        <v>999.9</v>
      </c>
      <c r="CT26">
        <v>0</v>
      </c>
      <c r="CU26">
        <v>0</v>
      </c>
      <c r="CV26">
        <v>9967.5</v>
      </c>
      <c r="CW26">
        <v>0</v>
      </c>
      <c r="CX26">
        <v>1859.01</v>
      </c>
      <c r="CY26">
        <v>-42.133099999999999</v>
      </c>
      <c r="CZ26">
        <v>771.75900000000001</v>
      </c>
      <c r="DA26">
        <v>812.80200000000002</v>
      </c>
      <c r="DB26">
        <v>2.2620300000000002</v>
      </c>
      <c r="DC26">
        <v>755.08100000000002</v>
      </c>
      <c r="DD26">
        <v>799.83</v>
      </c>
      <c r="DE26">
        <v>17.7791</v>
      </c>
      <c r="DF26">
        <v>15.959099999999999</v>
      </c>
      <c r="DG26">
        <v>1.81897</v>
      </c>
      <c r="DH26">
        <v>1.5931599999999999</v>
      </c>
      <c r="DI26">
        <v>15.950699999999999</v>
      </c>
      <c r="DJ26">
        <v>13.892799999999999</v>
      </c>
      <c r="DK26">
        <v>2000.05</v>
      </c>
      <c r="DL26">
        <v>0.98000299999999996</v>
      </c>
      <c r="DM26">
        <v>1.9996699999999999E-2</v>
      </c>
      <c r="DN26">
        <v>0</v>
      </c>
      <c r="DO26">
        <v>707.92</v>
      </c>
      <c r="DP26">
        <v>5.0002700000000004</v>
      </c>
      <c r="DQ26">
        <v>18534.3</v>
      </c>
      <c r="DR26">
        <v>16186.3</v>
      </c>
      <c r="DS26">
        <v>43.375</v>
      </c>
      <c r="DT26">
        <v>45.375</v>
      </c>
      <c r="DU26">
        <v>44.311999999999998</v>
      </c>
      <c r="DV26">
        <v>44</v>
      </c>
      <c r="DW26">
        <v>44.875</v>
      </c>
      <c r="DX26">
        <v>1955.15</v>
      </c>
      <c r="DY26">
        <v>39.89</v>
      </c>
      <c r="DZ26">
        <v>0</v>
      </c>
      <c r="EA26">
        <v>120.700000047684</v>
      </c>
      <c r="EB26">
        <v>708.15047058823495</v>
      </c>
      <c r="EC26">
        <v>-3.4210784796157001</v>
      </c>
      <c r="ED26">
        <v>-5592.3039069955903</v>
      </c>
      <c r="EE26">
        <v>19510.7235294118</v>
      </c>
      <c r="EF26">
        <v>10</v>
      </c>
      <c r="EG26">
        <v>1566755127.5</v>
      </c>
      <c r="EH26" t="s">
        <v>400</v>
      </c>
      <c r="EI26">
        <v>24</v>
      </c>
      <c r="EJ26">
        <v>2.6160000000000001</v>
      </c>
      <c r="EK26">
        <v>0.442</v>
      </c>
      <c r="EL26">
        <v>800</v>
      </c>
      <c r="EM26">
        <v>15</v>
      </c>
      <c r="EN26">
        <v>0.09</v>
      </c>
      <c r="EO26">
        <v>7.0000000000000007E-2</v>
      </c>
      <c r="EP26">
        <v>33.842950620485396</v>
      </c>
      <c r="EQ26">
        <v>0.22594150131173399</v>
      </c>
      <c r="ER26">
        <v>0.21835235475598799</v>
      </c>
      <c r="ES26">
        <v>1</v>
      </c>
      <c r="ET26">
        <v>0.10971570310279</v>
      </c>
      <c r="EU26">
        <v>2.32728808288107E-2</v>
      </c>
      <c r="EV26">
        <v>3.89793443032829E-3</v>
      </c>
      <c r="EW26">
        <v>1</v>
      </c>
      <c r="EX26">
        <v>2</v>
      </c>
      <c r="EY26">
        <v>2</v>
      </c>
      <c r="EZ26" t="s">
        <v>360</v>
      </c>
      <c r="FA26">
        <v>2.9530699999999999</v>
      </c>
      <c r="FB26">
        <v>2.77772</v>
      </c>
      <c r="FC26">
        <v>0.15053900000000001</v>
      </c>
      <c r="FD26">
        <v>0.152197</v>
      </c>
      <c r="FE26">
        <v>9.2534900000000003E-2</v>
      </c>
      <c r="FF26">
        <v>8.1410700000000003E-2</v>
      </c>
      <c r="FG26">
        <v>20568.900000000001</v>
      </c>
      <c r="FH26">
        <v>20738.599999999999</v>
      </c>
      <c r="FI26">
        <v>22759.3</v>
      </c>
      <c r="FJ26">
        <v>26805.4</v>
      </c>
      <c r="FK26">
        <v>29488.3</v>
      </c>
      <c r="FL26">
        <v>38548.300000000003</v>
      </c>
      <c r="FM26">
        <v>32471.599999999999</v>
      </c>
      <c r="FN26">
        <v>42583.3</v>
      </c>
      <c r="FO26">
        <v>1.9995000000000001</v>
      </c>
      <c r="FP26">
        <v>1.9538199999999999</v>
      </c>
      <c r="FQ26">
        <v>8.3409200000000003E-2</v>
      </c>
      <c r="FR26">
        <v>0</v>
      </c>
      <c r="FS26">
        <v>25.6143</v>
      </c>
      <c r="FT26">
        <v>999.9</v>
      </c>
      <c r="FU26">
        <v>48.688000000000002</v>
      </c>
      <c r="FV26">
        <v>35.57</v>
      </c>
      <c r="FW26">
        <v>28.429099999999998</v>
      </c>
      <c r="FX26">
        <v>60.660200000000003</v>
      </c>
      <c r="FY26">
        <v>45.248399999999997</v>
      </c>
      <c r="FZ26">
        <v>1</v>
      </c>
      <c r="GA26">
        <v>0.15460599999999999</v>
      </c>
      <c r="GB26">
        <v>2.9021599999999999</v>
      </c>
      <c r="GC26">
        <v>20.269400000000001</v>
      </c>
      <c r="GD26">
        <v>5.2244799999999998</v>
      </c>
      <c r="GE26">
        <v>11.956</v>
      </c>
      <c r="GF26">
        <v>4.9717500000000001</v>
      </c>
      <c r="GG26">
        <v>3.2949999999999999</v>
      </c>
      <c r="GH26">
        <v>546.5</v>
      </c>
      <c r="GI26">
        <v>9999</v>
      </c>
      <c r="GJ26">
        <v>9999</v>
      </c>
      <c r="GK26">
        <v>9999</v>
      </c>
      <c r="GL26">
        <v>1.8656900000000001</v>
      </c>
      <c r="GM26">
        <v>1.86494</v>
      </c>
      <c r="GN26">
        <v>1.8652299999999999</v>
      </c>
      <c r="GO26">
        <v>1.86818</v>
      </c>
      <c r="GP26">
        <v>1.86246</v>
      </c>
      <c r="GQ26">
        <v>1.86066</v>
      </c>
      <c r="GR26">
        <v>1.85684</v>
      </c>
      <c r="GS26">
        <v>1.8629599999999999</v>
      </c>
      <c r="GT26" t="s">
        <v>351</v>
      </c>
      <c r="GU26" t="s">
        <v>19</v>
      </c>
      <c r="GV26" t="s">
        <v>19</v>
      </c>
      <c r="GW26" t="s">
        <v>19</v>
      </c>
      <c r="GX26" t="s">
        <v>352</v>
      </c>
      <c r="GY26" t="s">
        <v>353</v>
      </c>
      <c r="GZ26" t="s">
        <v>354</v>
      </c>
      <c r="HA26" t="s">
        <v>354</v>
      </c>
      <c r="HB26" t="s">
        <v>354</v>
      </c>
      <c r="HC26" t="s">
        <v>354</v>
      </c>
      <c r="HD26">
        <v>0</v>
      </c>
      <c r="HE26">
        <v>100</v>
      </c>
      <c r="HF26">
        <v>100</v>
      </c>
      <c r="HG26">
        <v>2.6160000000000001</v>
      </c>
      <c r="HH26">
        <v>0.442</v>
      </c>
      <c r="HI26">
        <v>2</v>
      </c>
      <c r="HJ26">
        <v>501.71600000000001</v>
      </c>
      <c r="HK26">
        <v>513.56600000000003</v>
      </c>
      <c r="HL26">
        <v>21.9101</v>
      </c>
      <c r="HM26">
        <v>29.1861</v>
      </c>
      <c r="HN26">
        <v>29.999099999999999</v>
      </c>
      <c r="HO26">
        <v>29.193200000000001</v>
      </c>
      <c r="HP26">
        <v>29.177700000000002</v>
      </c>
      <c r="HQ26">
        <v>37.1143</v>
      </c>
      <c r="HR26">
        <v>44.724800000000002</v>
      </c>
      <c r="HS26">
        <v>0</v>
      </c>
      <c r="HT26">
        <v>21.955500000000001</v>
      </c>
      <c r="HU26">
        <v>800</v>
      </c>
      <c r="HV26">
        <v>16.019400000000001</v>
      </c>
      <c r="HW26">
        <v>100.005</v>
      </c>
      <c r="HX26">
        <v>103.941</v>
      </c>
    </row>
    <row r="27" spans="1:232" x14ac:dyDescent="0.25">
      <c r="A27">
        <v>12</v>
      </c>
      <c r="B27">
        <v>1566755241</v>
      </c>
      <c r="C27">
        <v>1190.5</v>
      </c>
      <c r="D27" t="s">
        <v>401</v>
      </c>
      <c r="E27" t="s">
        <v>402</v>
      </c>
      <c r="G27">
        <v>1566755241</v>
      </c>
      <c r="H27">
        <f t="shared" si="0"/>
        <v>1.7032135225276601E-3</v>
      </c>
      <c r="I27">
        <f t="shared" si="1"/>
        <v>34.000028051204431</v>
      </c>
      <c r="J27">
        <f t="shared" si="2"/>
        <v>957.15800000000002</v>
      </c>
      <c r="K27">
        <f t="shared" si="3"/>
        <v>350.93194862203467</v>
      </c>
      <c r="L27">
        <f t="shared" si="4"/>
        <v>35.067465233594397</v>
      </c>
      <c r="M27">
        <f t="shared" si="5"/>
        <v>95.645623089756</v>
      </c>
      <c r="N27">
        <f t="shared" si="6"/>
        <v>9.451766161299259E-2</v>
      </c>
      <c r="O27">
        <f t="shared" si="7"/>
        <v>2.2586015897197917</v>
      </c>
      <c r="P27">
        <f t="shared" si="8"/>
        <v>9.2373996958701396E-2</v>
      </c>
      <c r="Q27">
        <f t="shared" si="9"/>
        <v>5.7922298482517023E-2</v>
      </c>
      <c r="R27">
        <f t="shared" si="10"/>
        <v>321.46057041332369</v>
      </c>
      <c r="S27">
        <f t="shared" si="11"/>
        <v>27.739766012664013</v>
      </c>
      <c r="T27">
        <f t="shared" si="12"/>
        <v>27.165099999999999</v>
      </c>
      <c r="U27">
        <f t="shared" si="13"/>
        <v>3.6140130793152205</v>
      </c>
      <c r="V27">
        <f t="shared" si="14"/>
        <v>54.33529011225081</v>
      </c>
      <c r="W27">
        <f t="shared" si="15"/>
        <v>1.8216534201918</v>
      </c>
      <c r="X27">
        <f t="shared" si="16"/>
        <v>3.3526156139563472</v>
      </c>
      <c r="Y27">
        <f t="shared" si="17"/>
        <v>1.7923596591234205</v>
      </c>
      <c r="Z27">
        <f t="shared" si="18"/>
        <v>-75.111716343469809</v>
      </c>
      <c r="AA27">
        <f t="shared" si="19"/>
        <v>-155.1051854791549</v>
      </c>
      <c r="AB27">
        <f t="shared" si="20"/>
        <v>-14.750712866012201</v>
      </c>
      <c r="AC27">
        <f t="shared" si="21"/>
        <v>76.492955724686794</v>
      </c>
      <c r="AD27">
        <v>-4.1415716137307698E-2</v>
      </c>
      <c r="AE27">
        <v>4.6492769580133202E-2</v>
      </c>
      <c r="AF27">
        <v>3.4706107531820698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53006.424104315949</v>
      </c>
      <c r="AL27">
        <v>0</v>
      </c>
      <c r="AM27">
        <v>153.611764705882</v>
      </c>
      <c r="AN27">
        <v>678.13199999999995</v>
      </c>
      <c r="AO27">
        <f t="shared" si="25"/>
        <v>524.52023529411792</v>
      </c>
      <c r="AP27">
        <f t="shared" si="26"/>
        <v>0.77347807697338866</v>
      </c>
      <c r="AQ27">
        <v>-1.69616101757574</v>
      </c>
      <c r="AR27" t="s">
        <v>403</v>
      </c>
      <c r="AS27">
        <v>708.42152941176505</v>
      </c>
      <c r="AT27">
        <v>949.93100000000004</v>
      </c>
      <c r="AU27">
        <f t="shared" si="27"/>
        <v>0.25423896113321387</v>
      </c>
      <c r="AV27">
        <v>0.5</v>
      </c>
      <c r="AW27">
        <f t="shared" si="28"/>
        <v>1681.3061998384155</v>
      </c>
      <c r="AX27">
        <f t="shared" si="29"/>
        <v>34.000028051204431</v>
      </c>
      <c r="AY27">
        <f t="shared" si="30"/>
        <v>213.72677079687523</v>
      </c>
      <c r="AZ27">
        <f t="shared" si="31"/>
        <v>0.42825320996998734</v>
      </c>
      <c r="BA27">
        <f t="shared" si="32"/>
        <v>2.1231224313697773E-2</v>
      </c>
      <c r="BB27">
        <f t="shared" si="33"/>
        <v>-0.2861249922362783</v>
      </c>
      <c r="BC27" t="s">
        <v>404</v>
      </c>
      <c r="BD27">
        <v>543.12</v>
      </c>
      <c r="BE27">
        <f t="shared" si="34"/>
        <v>406.81100000000004</v>
      </c>
      <c r="BF27">
        <f t="shared" si="35"/>
        <v>0.59366504491824201</v>
      </c>
      <c r="BG27">
        <f t="shared" si="36"/>
        <v>-2.0131469795277472</v>
      </c>
      <c r="BH27">
        <f t="shared" si="37"/>
        <v>0.30328222637876406</v>
      </c>
      <c r="BI27">
        <f t="shared" si="38"/>
        <v>-0.51818591869500008</v>
      </c>
      <c r="BJ27">
        <v>8431</v>
      </c>
      <c r="BK27">
        <v>300</v>
      </c>
      <c r="BL27">
        <v>300</v>
      </c>
      <c r="BM27">
        <v>300</v>
      </c>
      <c r="BN27">
        <v>10336.299999999999</v>
      </c>
      <c r="BO27">
        <v>887.28899999999999</v>
      </c>
      <c r="BP27">
        <v>-6.8604E-3</v>
      </c>
      <c r="BQ27">
        <v>-2.4495200000000001</v>
      </c>
      <c r="BR27" t="s">
        <v>347</v>
      </c>
      <c r="BS27" t="s">
        <v>347</v>
      </c>
      <c r="BT27" t="s">
        <v>347</v>
      </c>
      <c r="BU27" t="s">
        <v>347</v>
      </c>
      <c r="BV27" t="s">
        <v>347</v>
      </c>
      <c r="BW27" t="s">
        <v>347</v>
      </c>
      <c r="BX27" t="s">
        <v>347</v>
      </c>
      <c r="BY27" t="s">
        <v>347</v>
      </c>
      <c r="BZ27" t="s">
        <v>347</v>
      </c>
      <c r="CA27" t="s">
        <v>347</v>
      </c>
      <c r="CB27">
        <f t="shared" si="39"/>
        <v>2000.13</v>
      </c>
      <c r="CC27">
        <f t="shared" si="40"/>
        <v>1681.3061998384155</v>
      </c>
      <c r="CD27">
        <f t="shared" si="41"/>
        <v>0.84059846101924152</v>
      </c>
      <c r="CE27">
        <f t="shared" si="42"/>
        <v>0.19119692203848304</v>
      </c>
      <c r="CF27">
        <v>6</v>
      </c>
      <c r="CG27">
        <v>0.5</v>
      </c>
      <c r="CH27" t="s">
        <v>348</v>
      </c>
      <c r="CI27">
        <v>1566755241</v>
      </c>
      <c r="CJ27">
        <v>957.15800000000002</v>
      </c>
      <c r="CK27">
        <v>999.90800000000002</v>
      </c>
      <c r="CL27">
        <v>18.229900000000001</v>
      </c>
      <c r="CM27">
        <v>16.223600000000001</v>
      </c>
      <c r="CN27">
        <v>500.07400000000001</v>
      </c>
      <c r="CO27">
        <v>99.826099999999997</v>
      </c>
      <c r="CP27">
        <v>0.100582</v>
      </c>
      <c r="CQ27">
        <v>25.891300000000001</v>
      </c>
      <c r="CR27">
        <v>27.165099999999999</v>
      </c>
      <c r="CS27">
        <v>999.9</v>
      </c>
      <c r="CT27">
        <v>0</v>
      </c>
      <c r="CU27">
        <v>0</v>
      </c>
      <c r="CV27">
        <v>10005</v>
      </c>
      <c r="CW27">
        <v>0</v>
      </c>
      <c r="CX27">
        <v>1778.22</v>
      </c>
      <c r="CY27">
        <v>-42.7502</v>
      </c>
      <c r="CZ27">
        <v>974.93100000000004</v>
      </c>
      <c r="DA27">
        <v>1016.4</v>
      </c>
      <c r="DB27">
        <v>2.0063800000000001</v>
      </c>
      <c r="DC27">
        <v>954.72500000000002</v>
      </c>
      <c r="DD27">
        <v>999.90800000000002</v>
      </c>
      <c r="DE27">
        <v>17.7789</v>
      </c>
      <c r="DF27">
        <v>16.223600000000001</v>
      </c>
      <c r="DG27">
        <v>1.81982</v>
      </c>
      <c r="DH27">
        <v>1.6195299999999999</v>
      </c>
      <c r="DI27">
        <v>15.9581</v>
      </c>
      <c r="DJ27">
        <v>14.145899999999999</v>
      </c>
      <c r="DK27">
        <v>2000.13</v>
      </c>
      <c r="DL27">
        <v>0.98</v>
      </c>
      <c r="DM27">
        <v>1.9999699999999999E-2</v>
      </c>
      <c r="DN27">
        <v>0</v>
      </c>
      <c r="DO27">
        <v>707.89300000000003</v>
      </c>
      <c r="DP27">
        <v>5.0002700000000004</v>
      </c>
      <c r="DQ27">
        <v>19433.2</v>
      </c>
      <c r="DR27">
        <v>16186.9</v>
      </c>
      <c r="DS27">
        <v>43.375</v>
      </c>
      <c r="DT27">
        <v>45.436999999999998</v>
      </c>
      <c r="DU27">
        <v>44.25</v>
      </c>
      <c r="DV27">
        <v>43.936999999999998</v>
      </c>
      <c r="DW27">
        <v>44.811999999999998</v>
      </c>
      <c r="DX27">
        <v>1955.23</v>
      </c>
      <c r="DY27">
        <v>39.9</v>
      </c>
      <c r="DZ27">
        <v>0</v>
      </c>
      <c r="EA27">
        <v>84.5</v>
      </c>
      <c r="EB27">
        <v>708.42152941176505</v>
      </c>
      <c r="EC27">
        <v>-2.74656862345552</v>
      </c>
      <c r="ED27">
        <v>-441.88725075905597</v>
      </c>
      <c r="EE27">
        <v>19452.182352941199</v>
      </c>
      <c r="EF27">
        <v>10</v>
      </c>
      <c r="EG27">
        <v>1566755210.5</v>
      </c>
      <c r="EH27" t="s">
        <v>405</v>
      </c>
      <c r="EI27">
        <v>25</v>
      </c>
      <c r="EJ27">
        <v>2.4329999999999998</v>
      </c>
      <c r="EK27">
        <v>0.45100000000000001</v>
      </c>
      <c r="EL27">
        <v>1000</v>
      </c>
      <c r="EM27">
        <v>16</v>
      </c>
      <c r="EN27">
        <v>0.09</v>
      </c>
      <c r="EO27">
        <v>0.09</v>
      </c>
      <c r="EP27">
        <v>34.083639171813203</v>
      </c>
      <c r="EQ27">
        <v>-0.24074996325441</v>
      </c>
      <c r="ER27">
        <v>0.17688393633059901</v>
      </c>
      <c r="ES27">
        <v>1</v>
      </c>
      <c r="ET27">
        <v>9.6124584364698201E-2</v>
      </c>
      <c r="EU27">
        <v>2.2356180795482201E-2</v>
      </c>
      <c r="EV27">
        <v>4.0034947779055098E-3</v>
      </c>
      <c r="EW27">
        <v>1</v>
      </c>
      <c r="EX27">
        <v>2</v>
      </c>
      <c r="EY27">
        <v>2</v>
      </c>
      <c r="EZ27" t="s">
        <v>360</v>
      </c>
      <c r="FA27">
        <v>2.9533200000000002</v>
      </c>
      <c r="FB27">
        <v>2.7780399999999998</v>
      </c>
      <c r="FC27">
        <v>0.17547299999999999</v>
      </c>
      <c r="FD27">
        <v>0.17585000000000001</v>
      </c>
      <c r="FE27">
        <v>9.2533099999999993E-2</v>
      </c>
      <c r="FF27">
        <v>8.2389599999999993E-2</v>
      </c>
      <c r="FG27">
        <v>19964.599999999999</v>
      </c>
      <c r="FH27">
        <v>20160.599999999999</v>
      </c>
      <c r="FI27">
        <v>22759.200000000001</v>
      </c>
      <c r="FJ27">
        <v>26807.1</v>
      </c>
      <c r="FK27">
        <v>29489</v>
      </c>
      <c r="FL27">
        <v>38509.9</v>
      </c>
      <c r="FM27">
        <v>32472</v>
      </c>
      <c r="FN27">
        <v>42586</v>
      </c>
      <c r="FO27">
        <v>1.9997</v>
      </c>
      <c r="FP27">
        <v>1.9542999999999999</v>
      </c>
      <c r="FQ27">
        <v>8.9399500000000007E-2</v>
      </c>
      <c r="FR27">
        <v>0</v>
      </c>
      <c r="FS27">
        <v>25.701699999999999</v>
      </c>
      <c r="FT27">
        <v>999.9</v>
      </c>
      <c r="FU27">
        <v>48.418999999999997</v>
      </c>
      <c r="FV27">
        <v>35.722000000000001</v>
      </c>
      <c r="FW27">
        <v>28.511700000000001</v>
      </c>
      <c r="FX27">
        <v>60.590200000000003</v>
      </c>
      <c r="FY27">
        <v>45.360599999999998</v>
      </c>
      <c r="FZ27">
        <v>1</v>
      </c>
      <c r="GA27">
        <v>0.156636</v>
      </c>
      <c r="GB27">
        <v>3.8703400000000001</v>
      </c>
      <c r="GC27">
        <v>20.2498</v>
      </c>
      <c r="GD27">
        <v>5.2231300000000003</v>
      </c>
      <c r="GE27">
        <v>11.956</v>
      </c>
      <c r="GF27">
        <v>4.9715999999999996</v>
      </c>
      <c r="GG27">
        <v>3.2949999999999999</v>
      </c>
      <c r="GH27">
        <v>546.6</v>
      </c>
      <c r="GI27">
        <v>9999</v>
      </c>
      <c r="GJ27">
        <v>9999</v>
      </c>
      <c r="GK27">
        <v>9999</v>
      </c>
      <c r="GL27">
        <v>1.8656900000000001</v>
      </c>
      <c r="GM27">
        <v>1.86493</v>
      </c>
      <c r="GN27">
        <v>1.8652299999999999</v>
      </c>
      <c r="GO27">
        <v>1.8681399999999999</v>
      </c>
      <c r="GP27">
        <v>1.86242</v>
      </c>
      <c r="GQ27">
        <v>1.8606199999999999</v>
      </c>
      <c r="GR27">
        <v>1.8568</v>
      </c>
      <c r="GS27">
        <v>1.8629500000000001</v>
      </c>
      <c r="GT27" t="s">
        <v>351</v>
      </c>
      <c r="GU27" t="s">
        <v>19</v>
      </c>
      <c r="GV27" t="s">
        <v>19</v>
      </c>
      <c r="GW27" t="s">
        <v>19</v>
      </c>
      <c r="GX27" t="s">
        <v>352</v>
      </c>
      <c r="GY27" t="s">
        <v>353</v>
      </c>
      <c r="GZ27" t="s">
        <v>354</v>
      </c>
      <c r="HA27" t="s">
        <v>354</v>
      </c>
      <c r="HB27" t="s">
        <v>354</v>
      </c>
      <c r="HC27" t="s">
        <v>354</v>
      </c>
      <c r="HD27">
        <v>0</v>
      </c>
      <c r="HE27">
        <v>100</v>
      </c>
      <c r="HF27">
        <v>100</v>
      </c>
      <c r="HG27">
        <v>2.4329999999999998</v>
      </c>
      <c r="HH27">
        <v>0.45100000000000001</v>
      </c>
      <c r="HI27">
        <v>2</v>
      </c>
      <c r="HJ27">
        <v>501.84800000000001</v>
      </c>
      <c r="HK27">
        <v>513.91200000000003</v>
      </c>
      <c r="HL27">
        <v>21.892099999999999</v>
      </c>
      <c r="HM27">
        <v>29.175799999999999</v>
      </c>
      <c r="HN27">
        <v>30.001000000000001</v>
      </c>
      <c r="HO27">
        <v>29.193200000000001</v>
      </c>
      <c r="HP27">
        <v>29.179400000000001</v>
      </c>
      <c r="HQ27">
        <v>44.567999999999998</v>
      </c>
      <c r="HR27">
        <v>43.930999999999997</v>
      </c>
      <c r="HS27">
        <v>0</v>
      </c>
      <c r="HT27">
        <v>21.7498</v>
      </c>
      <c r="HU27">
        <v>1000</v>
      </c>
      <c r="HV27">
        <v>16.421600000000002</v>
      </c>
      <c r="HW27">
        <v>100.005</v>
      </c>
      <c r="HX27">
        <v>103.94799999999999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2019-08-24T12:48:56Z</dcterms:created>
  <dcterms:modified xsi:type="dcterms:W3CDTF">2019-08-28T00:12:57Z</dcterms:modified>
</cp:coreProperties>
</file>